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ustomProperty1.bin" ContentType="application/vnd.openxmlformats-officedocument.spreadsheetml.customProperty"/>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pivotTables/pivotTable4.xml" ContentType="application/vnd.openxmlformats-officedocument.spreadsheetml.pivotTable+xml"/>
  <Override PartName="/xl/pivotTables/pivotTable5.xml" ContentType="application/vnd.openxmlformats-officedocument.spreadsheetml.pivotTable+xml"/>
  <Override PartName="/xl/customProperty2.bin" ContentType="application/vnd.openxmlformats-officedocument.spreadsheetml.customProperty"/>
  <Override PartName="/xl/drawings/drawing3.xml" ContentType="application/vnd.openxmlformats-officedocument.drawing+xml"/>
  <Override PartName="/xl/slicers/slicer2.xml" ContentType="application/vnd.ms-excel.slicer+xml"/>
  <Override PartName="/xl/customProperty3.bin" ContentType="application/vnd.openxmlformats-officedocument.spreadsheetml.customProperty"/>
  <Override PartName="/xl/tables/table1.xml" ContentType="application/vnd.openxmlformats-officedocument.spreadsheetml.table+xml"/>
  <Override PartName="/xl/comments2.xml" ContentType="application/vnd.openxmlformats-officedocument.spreadsheetml.comments+xml"/>
  <Override PartName="/xl/customProperty4.bin" ContentType="application/vnd.openxmlformats-officedocument.spreadsheetml.customProperty"/>
  <Override PartName="/xl/tables/table2.xml" ContentType="application/vnd.openxmlformats-officedocument.spreadsheetml.table+xml"/>
  <Override PartName="/xl/comments3.xml" ContentType="application/vnd.openxmlformats-officedocument.spreadsheetml.comments+xml"/>
  <Override PartName="/xl/customProperty5.bin" ContentType="application/vnd.openxmlformats-officedocument.spreadsheetml.customProperty"/>
  <Override PartName="/xl/tables/table3.xml" ContentType="application/vnd.openxmlformats-officedocument.spreadsheetml.table+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hidePivotFieldList="1"/>
  <mc:AlternateContent xmlns:mc="http://schemas.openxmlformats.org/markup-compatibility/2006">
    <mc:Choice Requires="x15">
      <x15ac:absPath xmlns:x15ac="http://schemas.microsoft.com/office/spreadsheetml/2010/11/ac" url="R:\Supply Management\Ops - Conventional\08 - Vendor Working Documents\Quinn Contracting Ltd\SRM's\6 - Quinn - Q3 2020 - SRM\"/>
    </mc:Choice>
  </mc:AlternateContent>
  <bookViews>
    <workbookView xWindow="0" yWindow="0" windowWidth="20490" windowHeight="7620"/>
  </bookViews>
  <sheets>
    <sheet name="Report" sheetId="5" r:id="rId1"/>
    <sheet name="Community Involvement" sheetId="8" r:id="rId2"/>
    <sheet name="Pivot Tables" sheetId="6" r:id="rId3"/>
    <sheet name="Safety Summary" sheetId="1" r:id="rId4"/>
    <sheet name="Quality Summary" sheetId="2" r:id="rId5"/>
    <sheet name="Spend" sheetId="4" r:id="rId6"/>
  </sheets>
  <definedNames>
    <definedName name="_xlcn.WorksheetConnection_QuinnCNRLDataTracker.xlsxOperationalSummary1" hidden="1">OperationalSummary[]</definedName>
    <definedName name="_xlcn.WorksheetConnection_QuinnCNRLDataTracker.xlsxSafetyIncidentsDetails1" hidden="1">SafetyIncidentsDetails</definedName>
    <definedName name="_xlcn.WorksheetConnection_QuinnCNRLDataTracker.xlsxSafetySummary1" hidden="1">SafetySummary[]</definedName>
    <definedName name="_xlcn.WorksheetConnection_QuinnCNRLDataTracker.xlsxSpend1" hidden="1">Spend[]</definedName>
    <definedName name="_xlnm.Print_Area" localSheetId="0">Report!$A:$Q</definedName>
    <definedName name="Slicer_Date_Hierarchy">#N/A</definedName>
    <definedName name="Slicer_Date_Hierarchy1">#N/A</definedName>
    <definedName name="Slicer_year.quarter">#N/A</definedName>
    <definedName name="Slicer_year.quarter1">#N/A</definedName>
    <definedName name="Slicer_year.quarter2">#N/A</definedName>
  </definedNames>
  <calcPr calcId="191028"/>
  <pivotCaches>
    <pivotCache cacheId="0" r:id="rId7"/>
    <pivotCache cacheId="1" r:id="rId8"/>
    <pivotCache cacheId="2" r:id="rId9"/>
    <pivotCache cacheId="3" r:id="rId10"/>
    <pivotCache cacheId="4" r:id="rId11"/>
  </pivotCaches>
  <extLst>
    <ext xmlns:x14="http://schemas.microsoft.com/office/spreadsheetml/2009/9/main" uri="{876F7934-8845-4945-9796-88D515C7AA90}">
      <x14:pivotCaches>
        <pivotCache cacheId="5" r:id="rId12"/>
        <pivotCache cacheId="6" r:id="rId13"/>
        <pivotCache cacheId="7" r:id="rId14"/>
      </x14:pivotCaches>
    </ext>
    <ext xmlns:x14="http://schemas.microsoft.com/office/spreadsheetml/2009/9/main" uri="{BBE1A952-AA13-448e-AADC-164F8A28A991}">
      <x14:slicerCaches>
        <x14:slicerCache r:id="rId15"/>
        <x14:slicerCache r:id="rId16"/>
        <x14:slicerCache r:id="rId17"/>
        <x14:slicerCache r:id="rId18"/>
        <x14:slicerCache r:id="rId1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Spend" name="Spend" connection="WorksheetConnection_Quinn-CNRL Data Tracker.xlsx!Spend"/>
          <x15:modelTable id="SafetySummary" name="SafetySummary" connection="WorksheetConnection_Quinn-CNRL Data Tracker.xlsx!SafetySummary"/>
          <x15:modelTable id="SafetyIncidentsDetails" name="SafetyIncidentsDetails" connection="WorksheetConnection_Quinn-CNRL Data Tracker.xlsx!SafetyIncidentsDetails"/>
          <x15:modelTable id="OperationalSummary" name="OperationalSummary" connection="WorksheetConnection_Quinn-CNRL Data Tracker.xlsx!OperationalSummary"/>
          <x15:modelTable id="Calendar" name="Calendar" connection="Connection"/>
        </x15:modelTables>
        <x15:modelRelationships>
          <x15:modelRelationship fromTable="Spend" fromColumn="Representative Date" toTable="Calendar" toColumn="Date"/>
          <x15:modelRelationship fromTable="SafetySummary" fromColumn="Representative Date" toTable="Calendar" toColumn="Date"/>
          <x15:modelRelationship fromTable="OperationalSummary" fromColumn="Representative Date" toTable="Calendar" toColumn="Date"/>
          <x15:modelRelationship fromTable="SafetyIncidentsDetails" fromColumn="Date" toTable="Calendar" toColumn="Date"/>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9" i="6" l="1"/>
  <c r="C9" i="6"/>
  <c r="C8" i="6"/>
  <c r="C7" i="6"/>
  <c r="O99" i="2" l="1"/>
  <c r="O100" i="2" s="1"/>
  <c r="O101" i="2" s="1"/>
  <c r="O102" i="2" s="1"/>
  <c r="O103" i="2" s="1"/>
  <c r="O104" i="2" s="1"/>
  <c r="O105" i="2" s="1"/>
  <c r="O106" i="2" s="1"/>
  <c r="O87" i="2" l="1"/>
  <c r="O88" i="2" s="1"/>
  <c r="O89" i="2" s="1"/>
  <c r="O90" i="2" s="1"/>
  <c r="O91" i="2" s="1"/>
  <c r="O92" i="2" s="1"/>
  <c r="O93" i="2" s="1"/>
  <c r="O94" i="2" s="1"/>
  <c r="O95" i="2" s="1"/>
  <c r="O96" i="2" s="1"/>
  <c r="O97" i="2" s="1"/>
  <c r="C2" i="6" l="1"/>
  <c r="C3" i="6"/>
  <c r="D3" i="6"/>
  <c r="D4" i="6" l="1"/>
  <c r="C4" i="6"/>
  <c r="H96" i="1" l="1"/>
  <c r="E96" i="1"/>
  <c r="G85" i="4" l="1"/>
  <c r="F85" i="4"/>
  <c r="E85" i="4"/>
  <c r="G84" i="4"/>
  <c r="F84" i="4"/>
  <c r="E84" i="4"/>
  <c r="G83" i="4"/>
  <c r="F83" i="4"/>
  <c r="E83" i="4"/>
  <c r="G82" i="4"/>
  <c r="F82" i="4"/>
  <c r="E82" i="4"/>
  <c r="G81" i="4"/>
  <c r="F81" i="4"/>
  <c r="E81" i="4"/>
  <c r="G80" i="4"/>
  <c r="F80" i="4"/>
  <c r="E80" i="4"/>
  <c r="G79" i="4"/>
  <c r="F79" i="4"/>
  <c r="E79" i="4"/>
  <c r="G78" i="4"/>
  <c r="F78" i="4"/>
  <c r="E78" i="4"/>
  <c r="G77" i="4"/>
  <c r="F77" i="4"/>
  <c r="E77" i="4"/>
  <c r="G76" i="4"/>
  <c r="F76" i="4"/>
  <c r="E76" i="4"/>
  <c r="G75" i="4"/>
  <c r="F75" i="4"/>
  <c r="E75" i="4"/>
  <c r="G74" i="4"/>
  <c r="F74" i="4"/>
  <c r="E74" i="4"/>
  <c r="G73" i="4"/>
  <c r="F73" i="4"/>
  <c r="E73" i="4"/>
  <c r="G72" i="4"/>
  <c r="F72" i="4"/>
  <c r="E72" i="4"/>
  <c r="G71" i="4"/>
  <c r="F71" i="4"/>
  <c r="E71" i="4"/>
  <c r="G70" i="4"/>
  <c r="F70" i="4"/>
  <c r="E70" i="4"/>
  <c r="G69" i="4"/>
  <c r="F69" i="4"/>
  <c r="E69" i="4"/>
  <c r="G68" i="4"/>
  <c r="F68" i="4"/>
  <c r="E68" i="4"/>
  <c r="G67" i="4"/>
  <c r="F67" i="4"/>
  <c r="E67" i="4"/>
  <c r="G66" i="4"/>
  <c r="F66" i="4"/>
  <c r="E66" i="4"/>
  <c r="G65" i="4"/>
  <c r="F65" i="4"/>
  <c r="E65" i="4"/>
  <c r="G64" i="4"/>
  <c r="F64" i="4"/>
  <c r="E64" i="4"/>
  <c r="G63" i="4"/>
  <c r="F63" i="4"/>
  <c r="E63" i="4"/>
  <c r="G62" i="4"/>
  <c r="F62" i="4"/>
  <c r="E62" i="4"/>
  <c r="G61" i="4"/>
  <c r="F61" i="4"/>
  <c r="E61" i="4"/>
  <c r="G60" i="4"/>
  <c r="F60" i="4"/>
  <c r="E60" i="4"/>
  <c r="G59" i="4"/>
  <c r="F59" i="4"/>
  <c r="E59" i="4"/>
  <c r="G58" i="4"/>
  <c r="F58" i="4"/>
  <c r="E58" i="4"/>
  <c r="G57" i="4"/>
  <c r="F57" i="4"/>
  <c r="E57" i="4"/>
  <c r="G56" i="4"/>
  <c r="F56" i="4"/>
  <c r="E56" i="4"/>
  <c r="G55" i="4"/>
  <c r="F55" i="4"/>
  <c r="E55" i="4"/>
  <c r="G54" i="4"/>
  <c r="F54" i="4"/>
  <c r="E54" i="4"/>
  <c r="G53" i="4"/>
  <c r="F53" i="4"/>
  <c r="E53" i="4"/>
  <c r="G52" i="4"/>
  <c r="F52" i="4"/>
  <c r="E52" i="4"/>
  <c r="G51" i="4"/>
  <c r="F51" i="4"/>
  <c r="E51" i="4"/>
  <c r="G50" i="4"/>
  <c r="F50" i="4"/>
  <c r="E50" i="4"/>
  <c r="G49" i="4"/>
  <c r="F49" i="4"/>
  <c r="E49" i="4"/>
  <c r="G48" i="4"/>
  <c r="F48" i="4"/>
  <c r="E48" i="4"/>
  <c r="G47" i="4"/>
  <c r="F47" i="4"/>
  <c r="E47" i="4"/>
  <c r="G46" i="4"/>
  <c r="F46" i="4"/>
  <c r="E46" i="4"/>
  <c r="G45" i="4"/>
  <c r="F45" i="4"/>
  <c r="E45" i="4"/>
  <c r="G44" i="4"/>
  <c r="F44" i="4"/>
  <c r="E44" i="4"/>
  <c r="G43" i="4"/>
  <c r="F43" i="4"/>
  <c r="E43" i="4"/>
  <c r="G42" i="4"/>
  <c r="F42" i="4"/>
  <c r="E42" i="4"/>
  <c r="G41" i="4"/>
  <c r="F41" i="4"/>
  <c r="E41" i="4"/>
  <c r="G40" i="4"/>
  <c r="F40" i="4"/>
  <c r="E40" i="4"/>
  <c r="G39" i="4"/>
  <c r="F39" i="4"/>
  <c r="E39" i="4"/>
  <c r="G38" i="4"/>
  <c r="F38" i="4"/>
  <c r="E38" i="4"/>
  <c r="G2" i="1" l="1"/>
  <c r="G3" i="1"/>
  <c r="G4" i="1"/>
  <c r="G5" i="1"/>
  <c r="G6" i="1"/>
  <c r="G7" i="1"/>
  <c r="G8" i="1"/>
  <c r="G9" i="1"/>
  <c r="G10" i="1"/>
  <c r="G11" i="1"/>
  <c r="G12" i="1"/>
  <c r="G13" i="1"/>
  <c r="G14" i="1"/>
  <c r="G15" i="1"/>
  <c r="G16" i="1"/>
  <c r="G17" i="1"/>
  <c r="G18" i="1"/>
  <c r="G19" i="1"/>
  <c r="G20" i="1"/>
  <c r="G21" i="1"/>
  <c r="G22" i="1"/>
  <c r="G23" i="1"/>
  <c r="G24" i="1"/>
  <c r="G25"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C4" i="4" l="1"/>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D4" i="4"/>
  <c r="D5" i="4"/>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3" i="4"/>
  <c r="C3" i="4"/>
  <c r="D2" i="4"/>
  <c r="C2" i="4"/>
  <c r="D2" i="2" l="1"/>
  <c r="D3" i="2"/>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C2" i="2"/>
  <c r="C3" i="2"/>
  <c r="C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D2"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C2" i="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E36" i="1" l="1"/>
  <c r="G36" i="1" s="1"/>
  <c r="E28" i="1"/>
  <c r="G28" i="1" s="1"/>
  <c r="E37" i="1"/>
  <c r="G37" i="1" s="1"/>
  <c r="E29" i="1"/>
  <c r="G29" i="1" s="1"/>
  <c r="E35" i="1"/>
  <c r="G35" i="1" s="1"/>
  <c r="E27" i="1"/>
  <c r="G27" i="1" s="1"/>
  <c r="E32" i="1"/>
  <c r="G32" i="1" s="1"/>
  <c r="E30" i="1"/>
  <c r="G30" i="1" s="1"/>
  <c r="E26" i="1"/>
  <c r="G26" i="1" s="1"/>
  <c r="E33" i="1"/>
  <c r="G33" i="1" s="1"/>
  <c r="E34" i="1"/>
  <c r="G34" i="1" s="1"/>
  <c r="E31" i="1"/>
  <c r="G31" i="1" s="1"/>
</calcChain>
</file>

<file path=xl/comments1.xml><?xml version="1.0" encoding="utf-8"?>
<comments xmlns="http://schemas.openxmlformats.org/spreadsheetml/2006/main">
  <authors>
    <author>Joel Brochu</author>
  </authors>
  <commentList>
    <comment ref="N1" authorId="0" shapeId="0">
      <text>
        <r>
          <rPr>
            <b/>
            <sz val="9"/>
            <color indexed="81"/>
            <rFont val="Tahoma"/>
            <family val="2"/>
          </rPr>
          <t>Joel Brochu:</t>
        </r>
        <r>
          <rPr>
            <sz val="9"/>
            <color indexed="81"/>
            <rFont val="Tahoma"/>
            <family val="2"/>
          </rPr>
          <t xml:space="preserve">
Expand above (click on [+] icon) if expanding pivot table reports in columns B-H</t>
        </r>
      </text>
    </comment>
  </commentList>
</comments>
</file>

<file path=xl/comments2.xml><?xml version="1.0" encoding="utf-8"?>
<comments xmlns="http://schemas.openxmlformats.org/spreadsheetml/2006/main">
  <authors>
    <author>Joel Brochu</author>
  </authors>
  <commentList>
    <comment ref="L1" authorId="0" shapeId="0">
      <text>
        <r>
          <rPr>
            <b/>
            <sz val="9"/>
            <color indexed="81"/>
            <rFont val="Tahoma"/>
            <family val="2"/>
          </rPr>
          <t>Joel Brochu:</t>
        </r>
        <r>
          <rPr>
            <sz val="9"/>
            <color indexed="81"/>
            <rFont val="Tahoma"/>
            <family val="2"/>
          </rPr>
          <t xml:space="preserve">
Also known as "Pre-Task Analysis Cards"</t>
        </r>
      </text>
    </comment>
    <comment ref="M1" authorId="0" shapeId="0">
      <text>
        <r>
          <rPr>
            <b/>
            <sz val="9"/>
            <color indexed="81"/>
            <rFont val="Tahoma"/>
            <family val="2"/>
          </rPr>
          <t>Joel Brochu:</t>
        </r>
        <r>
          <rPr>
            <sz val="9"/>
            <color indexed="81"/>
            <rFont val="Tahoma"/>
            <family val="2"/>
          </rPr>
          <t xml:space="preserve">
Also known as "Behaviour Based Safety Observations"</t>
        </r>
      </text>
    </comment>
    <comment ref="Q101" authorId="0" shapeId="0">
      <text>
        <r>
          <rPr>
            <b/>
            <sz val="9"/>
            <color indexed="81"/>
            <rFont val="Tahoma"/>
            <family val="2"/>
          </rPr>
          <t>Joel Brochu:</t>
        </r>
        <r>
          <rPr>
            <sz val="9"/>
            <color indexed="81"/>
            <rFont val="Tahoma"/>
            <family val="2"/>
          </rPr>
          <t xml:space="preserve">
4/27/2020 - Lifted water tank slipped off cat bar, pinching worker's finger between two skids.  7 sutures.</t>
        </r>
      </text>
    </comment>
    <comment ref="Q105" authorId="0" shapeId="0">
      <text>
        <r>
          <rPr>
            <b/>
            <sz val="9"/>
            <color indexed="81"/>
            <rFont val="Tahoma"/>
            <family val="2"/>
          </rPr>
          <t>Joel Brochu:</t>
        </r>
        <r>
          <rPr>
            <sz val="9"/>
            <color indexed="81"/>
            <rFont val="Tahoma"/>
            <family val="2"/>
          </rPr>
          <t xml:space="preserve">
8/22/2020 - Pinch between AWP rail and impact gun.</t>
        </r>
      </text>
    </comment>
    <comment ref="Q106" authorId="0" shapeId="0">
      <text>
        <r>
          <rPr>
            <b/>
            <sz val="9"/>
            <color indexed="81"/>
            <rFont val="Tahoma"/>
            <family val="2"/>
          </rPr>
          <t>Joel Brochu:</t>
        </r>
        <r>
          <rPr>
            <sz val="9"/>
            <color indexed="81"/>
            <rFont val="Tahoma"/>
            <family val="2"/>
          </rPr>
          <t xml:space="preserve">
9/23/2020 - Worker slipped while walking down a berm.</t>
        </r>
      </text>
    </comment>
  </commentList>
</comments>
</file>

<file path=xl/comments3.xml><?xml version="1.0" encoding="utf-8"?>
<comments xmlns="http://schemas.openxmlformats.org/spreadsheetml/2006/main">
  <authors>
    <author>tc={5117F404-89FD-4F28-B4AE-A55D1B5A167F}</author>
    <author>tc={47906F16-94BC-4DEC-9EC5-B4C7EDDC73CD}</author>
    <author>Joel Brochu</author>
  </authors>
  <commentList>
    <comment ref="G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Total welds invlovled mutliple types of welds which was broken down in 2019</t>
        </r>
      </text>
    </comment>
    <comment ref="N1"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 Outstanding involves both packages pending CNRL &amp; QUINN review.
- This category is later divided into two (Signed off/CNRL Review and In Review by QUINN).</t>
        </r>
      </text>
    </comment>
    <comment ref="F62" authorId="2" shapeId="0">
      <text>
        <r>
          <rPr>
            <b/>
            <sz val="9"/>
            <color indexed="81"/>
            <rFont val="Tahoma"/>
            <family val="2"/>
          </rPr>
          <t>Joel Brochu:</t>
        </r>
        <r>
          <rPr>
            <sz val="9"/>
            <color indexed="81"/>
            <rFont val="Tahoma"/>
            <family val="2"/>
          </rPr>
          <t xml:space="preserve">
Number carried from Q12020 dashboard.</t>
        </r>
      </text>
    </comment>
    <comment ref="F74" authorId="2" shapeId="0">
      <text>
        <r>
          <rPr>
            <b/>
            <sz val="9"/>
            <color indexed="81"/>
            <rFont val="Tahoma"/>
            <family val="2"/>
          </rPr>
          <t>Joel Brochu:</t>
        </r>
        <r>
          <rPr>
            <sz val="9"/>
            <color indexed="81"/>
            <rFont val="Tahoma"/>
            <family val="2"/>
          </rPr>
          <t xml:space="preserve">
9/24/2020 - number carried from Q12020 dashboard.</t>
        </r>
      </text>
    </comment>
    <comment ref="F86" authorId="2" shapeId="0">
      <text>
        <r>
          <rPr>
            <b/>
            <sz val="9"/>
            <color indexed="81"/>
            <rFont val="Tahoma"/>
            <family val="2"/>
          </rPr>
          <t>Joel Brochu:</t>
        </r>
        <r>
          <rPr>
            <sz val="9"/>
            <color indexed="81"/>
            <rFont val="Tahoma"/>
            <family val="2"/>
          </rPr>
          <t xml:space="preserve">
Number carried from Q12020 dashboard.</t>
        </r>
      </text>
    </comment>
    <comment ref="L86" authorId="2" shapeId="0">
      <text>
        <r>
          <rPr>
            <b/>
            <sz val="9"/>
            <color indexed="81"/>
            <rFont val="Tahoma"/>
            <family val="2"/>
          </rPr>
          <t>Joel Brochu:</t>
        </r>
        <r>
          <rPr>
            <sz val="9"/>
            <color indexed="81"/>
            <rFont val="Tahoma"/>
            <family val="2"/>
          </rPr>
          <t xml:space="preserve">
Updated with total of 2015-2019 packages.</t>
        </r>
      </text>
    </comment>
    <comment ref="M86" authorId="2" shapeId="0">
      <text>
        <r>
          <rPr>
            <b/>
            <sz val="9"/>
            <color indexed="81"/>
            <rFont val="Tahoma"/>
            <family val="2"/>
          </rPr>
          <t>Joel Brochu:</t>
        </r>
        <r>
          <rPr>
            <sz val="9"/>
            <color indexed="81"/>
            <rFont val="Tahoma"/>
            <family val="2"/>
          </rPr>
          <t xml:space="preserve">
Updated with total of 2015-2019 packages.</t>
        </r>
      </text>
    </comment>
    <comment ref="O86" authorId="2" shapeId="0">
      <text>
        <r>
          <rPr>
            <b/>
            <sz val="9"/>
            <color indexed="81"/>
            <rFont val="Tahoma"/>
            <family val="2"/>
          </rPr>
          <t>Joel Brochu:</t>
        </r>
        <r>
          <rPr>
            <sz val="9"/>
            <color indexed="81"/>
            <rFont val="Tahoma"/>
            <family val="2"/>
          </rPr>
          <t xml:space="preserve">
Updated with total of 2015-2019 packages.</t>
        </r>
      </text>
    </comment>
    <comment ref="L87" authorId="2" shapeId="0">
      <text>
        <r>
          <rPr>
            <b/>
            <sz val="9"/>
            <color indexed="81"/>
            <rFont val="Tahoma"/>
            <family val="2"/>
          </rPr>
          <t>Joel Brochu:</t>
        </r>
        <r>
          <rPr>
            <sz val="9"/>
            <color indexed="81"/>
            <rFont val="Tahoma"/>
            <family val="2"/>
          </rPr>
          <t xml:space="preserve">
Updated with total of 2015-2019 packages.</t>
        </r>
      </text>
    </comment>
    <comment ref="M87" authorId="2" shapeId="0">
      <text>
        <r>
          <rPr>
            <b/>
            <sz val="9"/>
            <color indexed="81"/>
            <rFont val="Tahoma"/>
            <family val="2"/>
          </rPr>
          <t>Joel Brochu:</t>
        </r>
        <r>
          <rPr>
            <sz val="9"/>
            <color indexed="81"/>
            <rFont val="Tahoma"/>
            <family val="2"/>
          </rPr>
          <t xml:space="preserve">
Updated with total of 2015-2019 packages.</t>
        </r>
      </text>
    </comment>
    <comment ref="O87" authorId="2" shapeId="0">
      <text>
        <r>
          <rPr>
            <b/>
            <sz val="9"/>
            <color indexed="81"/>
            <rFont val="Tahoma"/>
            <family val="2"/>
          </rPr>
          <t>Joel Brochu:</t>
        </r>
        <r>
          <rPr>
            <sz val="9"/>
            <color indexed="81"/>
            <rFont val="Tahoma"/>
            <family val="2"/>
          </rPr>
          <t xml:space="preserve">
Updated with total of 2015-2019 packages.</t>
        </r>
      </text>
    </comment>
    <comment ref="L88" authorId="2" shapeId="0">
      <text>
        <r>
          <rPr>
            <b/>
            <sz val="9"/>
            <color indexed="81"/>
            <rFont val="Tahoma"/>
            <family val="2"/>
          </rPr>
          <t>Joel Brochu:</t>
        </r>
        <r>
          <rPr>
            <sz val="9"/>
            <color indexed="81"/>
            <rFont val="Tahoma"/>
            <family val="2"/>
          </rPr>
          <t xml:space="preserve">
Updated with total of 2015-2019 packages.</t>
        </r>
      </text>
    </comment>
    <comment ref="M88" authorId="2" shapeId="0">
      <text>
        <r>
          <rPr>
            <b/>
            <sz val="9"/>
            <color indexed="81"/>
            <rFont val="Tahoma"/>
            <family val="2"/>
          </rPr>
          <t>Joel Brochu:</t>
        </r>
        <r>
          <rPr>
            <sz val="9"/>
            <color indexed="81"/>
            <rFont val="Tahoma"/>
            <family val="2"/>
          </rPr>
          <t xml:space="preserve">
Updated with total of 2015-2019 packages.</t>
        </r>
      </text>
    </comment>
    <comment ref="O88" authorId="2" shapeId="0">
      <text>
        <r>
          <rPr>
            <b/>
            <sz val="9"/>
            <color indexed="81"/>
            <rFont val="Tahoma"/>
            <family val="2"/>
          </rPr>
          <t>Joel Brochu:</t>
        </r>
        <r>
          <rPr>
            <sz val="9"/>
            <color indexed="81"/>
            <rFont val="Tahoma"/>
            <family val="2"/>
          </rPr>
          <t xml:space="preserve">
Updated with total of 2015-2019 packages.</t>
        </r>
      </text>
    </comment>
    <comment ref="L89" authorId="2" shapeId="0">
      <text>
        <r>
          <rPr>
            <b/>
            <sz val="9"/>
            <color indexed="81"/>
            <rFont val="Tahoma"/>
            <family val="2"/>
          </rPr>
          <t>Joel Brochu:</t>
        </r>
        <r>
          <rPr>
            <sz val="9"/>
            <color indexed="81"/>
            <rFont val="Tahoma"/>
            <family val="2"/>
          </rPr>
          <t xml:space="preserve">
Updated with total of 2015-2019 packages.</t>
        </r>
      </text>
    </comment>
    <comment ref="M89" authorId="2" shapeId="0">
      <text>
        <r>
          <rPr>
            <b/>
            <sz val="9"/>
            <color indexed="81"/>
            <rFont val="Tahoma"/>
            <family val="2"/>
          </rPr>
          <t>Joel Brochu:</t>
        </r>
        <r>
          <rPr>
            <sz val="9"/>
            <color indexed="81"/>
            <rFont val="Tahoma"/>
            <family val="2"/>
          </rPr>
          <t xml:space="preserve">
Updated with total of 2015-2019 packages.</t>
        </r>
      </text>
    </comment>
    <comment ref="O89" authorId="2" shapeId="0">
      <text>
        <r>
          <rPr>
            <b/>
            <sz val="9"/>
            <color indexed="81"/>
            <rFont val="Tahoma"/>
            <family val="2"/>
          </rPr>
          <t>Joel Brochu:</t>
        </r>
        <r>
          <rPr>
            <sz val="9"/>
            <color indexed="81"/>
            <rFont val="Tahoma"/>
            <family val="2"/>
          </rPr>
          <t xml:space="preserve">
Updated with total of 2015-2019 packages.</t>
        </r>
      </text>
    </comment>
    <comment ref="L90" authorId="2" shapeId="0">
      <text>
        <r>
          <rPr>
            <b/>
            <sz val="9"/>
            <color indexed="81"/>
            <rFont val="Tahoma"/>
            <family val="2"/>
          </rPr>
          <t>Joel Brochu:</t>
        </r>
        <r>
          <rPr>
            <sz val="9"/>
            <color indexed="81"/>
            <rFont val="Tahoma"/>
            <family val="2"/>
          </rPr>
          <t xml:space="preserve">
Updated with total of 2015-2019 packages.</t>
        </r>
      </text>
    </comment>
    <comment ref="M90" authorId="2" shapeId="0">
      <text>
        <r>
          <rPr>
            <b/>
            <sz val="9"/>
            <color indexed="81"/>
            <rFont val="Tahoma"/>
            <family val="2"/>
          </rPr>
          <t>Joel Brochu:</t>
        </r>
        <r>
          <rPr>
            <sz val="9"/>
            <color indexed="81"/>
            <rFont val="Tahoma"/>
            <family val="2"/>
          </rPr>
          <t xml:space="preserve">
Updated with total of 2015-2019 packages.</t>
        </r>
      </text>
    </comment>
    <comment ref="O90" authorId="2" shapeId="0">
      <text>
        <r>
          <rPr>
            <b/>
            <sz val="9"/>
            <color indexed="81"/>
            <rFont val="Tahoma"/>
            <family val="2"/>
          </rPr>
          <t>Joel Brochu:</t>
        </r>
        <r>
          <rPr>
            <sz val="9"/>
            <color indexed="81"/>
            <rFont val="Tahoma"/>
            <family val="2"/>
          </rPr>
          <t xml:space="preserve">
Updated with total of 2015-2019 packages.</t>
        </r>
      </text>
    </comment>
    <comment ref="L91" authorId="2" shapeId="0">
      <text>
        <r>
          <rPr>
            <b/>
            <sz val="9"/>
            <color indexed="81"/>
            <rFont val="Tahoma"/>
            <family val="2"/>
          </rPr>
          <t>Joel Brochu:</t>
        </r>
        <r>
          <rPr>
            <sz val="9"/>
            <color indexed="81"/>
            <rFont val="Tahoma"/>
            <family val="2"/>
          </rPr>
          <t xml:space="preserve">
Updated with total of 2015-2019 packages.</t>
        </r>
      </text>
    </comment>
    <comment ref="M91" authorId="2" shapeId="0">
      <text>
        <r>
          <rPr>
            <b/>
            <sz val="9"/>
            <color indexed="81"/>
            <rFont val="Tahoma"/>
            <family val="2"/>
          </rPr>
          <t>Joel Brochu:</t>
        </r>
        <r>
          <rPr>
            <sz val="9"/>
            <color indexed="81"/>
            <rFont val="Tahoma"/>
            <family val="2"/>
          </rPr>
          <t xml:space="preserve">
Updated with total of 2015-2019 packages.</t>
        </r>
      </text>
    </comment>
    <comment ref="O91" authorId="2" shapeId="0">
      <text>
        <r>
          <rPr>
            <b/>
            <sz val="9"/>
            <color indexed="81"/>
            <rFont val="Tahoma"/>
            <family val="2"/>
          </rPr>
          <t>Joel Brochu:</t>
        </r>
        <r>
          <rPr>
            <sz val="9"/>
            <color indexed="81"/>
            <rFont val="Tahoma"/>
            <family val="2"/>
          </rPr>
          <t xml:space="preserve">
Updated with total of 2015-2019 packages.</t>
        </r>
      </text>
    </comment>
    <comment ref="L92" authorId="2" shapeId="0">
      <text>
        <r>
          <rPr>
            <b/>
            <sz val="9"/>
            <color indexed="81"/>
            <rFont val="Tahoma"/>
            <family val="2"/>
          </rPr>
          <t>Joel Brochu:</t>
        </r>
        <r>
          <rPr>
            <sz val="9"/>
            <color indexed="81"/>
            <rFont val="Tahoma"/>
            <family val="2"/>
          </rPr>
          <t xml:space="preserve">
Updated with total of 2015-2019 packages.</t>
        </r>
      </text>
    </comment>
    <comment ref="M92" authorId="2" shapeId="0">
      <text>
        <r>
          <rPr>
            <b/>
            <sz val="9"/>
            <color indexed="81"/>
            <rFont val="Tahoma"/>
            <family val="2"/>
          </rPr>
          <t>Joel Brochu:</t>
        </r>
        <r>
          <rPr>
            <sz val="9"/>
            <color indexed="81"/>
            <rFont val="Tahoma"/>
            <family val="2"/>
          </rPr>
          <t xml:space="preserve">
Updated with total of 2015-2019 packages.</t>
        </r>
      </text>
    </comment>
    <comment ref="O92" authorId="2" shapeId="0">
      <text>
        <r>
          <rPr>
            <b/>
            <sz val="9"/>
            <color indexed="81"/>
            <rFont val="Tahoma"/>
            <family val="2"/>
          </rPr>
          <t>Joel Brochu:</t>
        </r>
        <r>
          <rPr>
            <sz val="9"/>
            <color indexed="81"/>
            <rFont val="Tahoma"/>
            <family val="2"/>
          </rPr>
          <t xml:space="preserve">
Updated with total of 2015-2019 packages.</t>
        </r>
      </text>
    </comment>
    <comment ref="L93" authorId="2" shapeId="0">
      <text>
        <r>
          <rPr>
            <b/>
            <sz val="9"/>
            <color indexed="81"/>
            <rFont val="Tahoma"/>
            <family val="2"/>
          </rPr>
          <t>Joel Brochu:</t>
        </r>
        <r>
          <rPr>
            <sz val="9"/>
            <color indexed="81"/>
            <rFont val="Tahoma"/>
            <family val="2"/>
          </rPr>
          <t xml:space="preserve">
Updated with total of 2015-2019 packages.</t>
        </r>
      </text>
    </comment>
    <comment ref="M93" authorId="2" shapeId="0">
      <text>
        <r>
          <rPr>
            <b/>
            <sz val="9"/>
            <color indexed="81"/>
            <rFont val="Tahoma"/>
            <family val="2"/>
          </rPr>
          <t>Joel Brochu:</t>
        </r>
        <r>
          <rPr>
            <sz val="9"/>
            <color indexed="81"/>
            <rFont val="Tahoma"/>
            <family val="2"/>
          </rPr>
          <t xml:space="preserve">
Updated with total of 2015-2019 packages.</t>
        </r>
      </text>
    </comment>
    <comment ref="O93" authorId="2" shapeId="0">
      <text>
        <r>
          <rPr>
            <b/>
            <sz val="9"/>
            <color indexed="81"/>
            <rFont val="Tahoma"/>
            <family val="2"/>
          </rPr>
          <t>Joel Brochu:</t>
        </r>
        <r>
          <rPr>
            <sz val="9"/>
            <color indexed="81"/>
            <rFont val="Tahoma"/>
            <family val="2"/>
          </rPr>
          <t xml:space="preserve">
Updated with total of 2015-2019 packages.</t>
        </r>
      </text>
    </comment>
    <comment ref="L94" authorId="2" shapeId="0">
      <text>
        <r>
          <rPr>
            <b/>
            <sz val="9"/>
            <color indexed="81"/>
            <rFont val="Tahoma"/>
            <family val="2"/>
          </rPr>
          <t>Joel Brochu:</t>
        </r>
        <r>
          <rPr>
            <sz val="9"/>
            <color indexed="81"/>
            <rFont val="Tahoma"/>
            <family val="2"/>
          </rPr>
          <t xml:space="preserve">
Updated with total of 2015-2019 packages.</t>
        </r>
      </text>
    </comment>
    <comment ref="M94" authorId="2" shapeId="0">
      <text>
        <r>
          <rPr>
            <b/>
            <sz val="9"/>
            <color indexed="81"/>
            <rFont val="Tahoma"/>
            <family val="2"/>
          </rPr>
          <t>Joel Brochu:</t>
        </r>
        <r>
          <rPr>
            <sz val="9"/>
            <color indexed="81"/>
            <rFont val="Tahoma"/>
            <family val="2"/>
          </rPr>
          <t xml:space="preserve">
Updated with total of 2015-2019 packages.</t>
        </r>
      </text>
    </comment>
    <comment ref="O94" authorId="2" shapeId="0">
      <text>
        <r>
          <rPr>
            <b/>
            <sz val="9"/>
            <color indexed="81"/>
            <rFont val="Tahoma"/>
            <family val="2"/>
          </rPr>
          <t>Joel Brochu:</t>
        </r>
        <r>
          <rPr>
            <sz val="9"/>
            <color indexed="81"/>
            <rFont val="Tahoma"/>
            <family val="2"/>
          </rPr>
          <t xml:space="preserve">
Updated with total of 2015-2019 packages.</t>
        </r>
      </text>
    </comment>
    <comment ref="L95" authorId="2" shapeId="0">
      <text>
        <r>
          <rPr>
            <b/>
            <sz val="9"/>
            <color indexed="81"/>
            <rFont val="Tahoma"/>
            <family val="2"/>
          </rPr>
          <t>Joel Brochu:</t>
        </r>
        <r>
          <rPr>
            <sz val="9"/>
            <color indexed="81"/>
            <rFont val="Tahoma"/>
            <family val="2"/>
          </rPr>
          <t xml:space="preserve">
Updated with total of 2015-2019 packages.</t>
        </r>
      </text>
    </comment>
    <comment ref="M95" authorId="2" shapeId="0">
      <text>
        <r>
          <rPr>
            <b/>
            <sz val="9"/>
            <color indexed="81"/>
            <rFont val="Tahoma"/>
            <family val="2"/>
          </rPr>
          <t>Joel Brochu:</t>
        </r>
        <r>
          <rPr>
            <sz val="9"/>
            <color indexed="81"/>
            <rFont val="Tahoma"/>
            <family val="2"/>
          </rPr>
          <t xml:space="preserve">
Updated with total of 2015-2019 packages.</t>
        </r>
      </text>
    </comment>
    <comment ref="O95" authorId="2" shapeId="0">
      <text>
        <r>
          <rPr>
            <b/>
            <sz val="9"/>
            <color indexed="81"/>
            <rFont val="Tahoma"/>
            <family val="2"/>
          </rPr>
          <t>Joel Brochu:</t>
        </r>
        <r>
          <rPr>
            <sz val="9"/>
            <color indexed="81"/>
            <rFont val="Tahoma"/>
            <family val="2"/>
          </rPr>
          <t xml:space="preserve">
Updated with total of 2015-2019 packages.</t>
        </r>
      </text>
    </comment>
    <comment ref="L96" authorId="2" shapeId="0">
      <text>
        <r>
          <rPr>
            <b/>
            <sz val="9"/>
            <color indexed="81"/>
            <rFont val="Tahoma"/>
            <family val="2"/>
          </rPr>
          <t>Joel Brochu:</t>
        </r>
        <r>
          <rPr>
            <sz val="9"/>
            <color indexed="81"/>
            <rFont val="Tahoma"/>
            <family val="2"/>
          </rPr>
          <t xml:space="preserve">
Updated with total of 2015-2019 packages.</t>
        </r>
      </text>
    </comment>
    <comment ref="M96" authorId="2" shapeId="0">
      <text>
        <r>
          <rPr>
            <b/>
            <sz val="9"/>
            <color indexed="81"/>
            <rFont val="Tahoma"/>
            <family val="2"/>
          </rPr>
          <t>Joel Brochu:</t>
        </r>
        <r>
          <rPr>
            <sz val="9"/>
            <color indexed="81"/>
            <rFont val="Tahoma"/>
            <family val="2"/>
          </rPr>
          <t xml:space="preserve">
Updated with total of 2015-2019 packages.</t>
        </r>
      </text>
    </comment>
    <comment ref="O96" authorId="2" shapeId="0">
      <text>
        <r>
          <rPr>
            <b/>
            <sz val="9"/>
            <color indexed="81"/>
            <rFont val="Tahoma"/>
            <family val="2"/>
          </rPr>
          <t>Joel Brochu:</t>
        </r>
        <r>
          <rPr>
            <sz val="9"/>
            <color indexed="81"/>
            <rFont val="Tahoma"/>
            <family val="2"/>
          </rPr>
          <t xml:space="preserve">
Updated with total of 2015-2019 packages.</t>
        </r>
      </text>
    </comment>
    <comment ref="L97" authorId="2" shapeId="0">
      <text>
        <r>
          <rPr>
            <b/>
            <sz val="9"/>
            <color indexed="81"/>
            <rFont val="Tahoma"/>
            <family val="2"/>
          </rPr>
          <t>Joel Brochu:</t>
        </r>
        <r>
          <rPr>
            <sz val="9"/>
            <color indexed="81"/>
            <rFont val="Tahoma"/>
            <family val="2"/>
          </rPr>
          <t xml:space="preserve">
Updated with total of 2015-2019 packages.</t>
        </r>
      </text>
    </comment>
    <comment ref="M97" authorId="2" shapeId="0">
      <text>
        <r>
          <rPr>
            <b/>
            <sz val="9"/>
            <color indexed="81"/>
            <rFont val="Tahoma"/>
            <family val="2"/>
          </rPr>
          <t>Joel Brochu:</t>
        </r>
        <r>
          <rPr>
            <sz val="9"/>
            <color indexed="81"/>
            <rFont val="Tahoma"/>
            <family val="2"/>
          </rPr>
          <t xml:space="preserve">
Updated with total of 2015-2019 packages.</t>
        </r>
      </text>
    </comment>
    <comment ref="O97" authorId="2" shapeId="0">
      <text>
        <r>
          <rPr>
            <b/>
            <sz val="9"/>
            <color indexed="81"/>
            <rFont val="Tahoma"/>
            <family val="2"/>
          </rPr>
          <t>Joel Brochu:</t>
        </r>
        <r>
          <rPr>
            <sz val="9"/>
            <color indexed="81"/>
            <rFont val="Tahoma"/>
            <family val="2"/>
          </rPr>
          <t xml:space="preserve">
Updated with total of 2015-2019 packages.</t>
        </r>
      </text>
    </comment>
    <comment ref="L98" authorId="2" shapeId="0">
      <text>
        <r>
          <rPr>
            <b/>
            <sz val="9"/>
            <color indexed="81"/>
            <rFont val="Tahoma"/>
            <family val="2"/>
          </rPr>
          <t>Joel Brochu:</t>
        </r>
        <r>
          <rPr>
            <sz val="9"/>
            <color indexed="81"/>
            <rFont val="Tahoma"/>
            <family val="2"/>
          </rPr>
          <t xml:space="preserve">
Updated with total of 2016-2020 packages</t>
        </r>
      </text>
    </comment>
    <comment ref="M98" authorId="2" shapeId="0">
      <text>
        <r>
          <rPr>
            <b/>
            <sz val="9"/>
            <color indexed="81"/>
            <rFont val="Tahoma"/>
            <family val="2"/>
          </rPr>
          <t>Joel Brochu:</t>
        </r>
        <r>
          <rPr>
            <sz val="9"/>
            <color indexed="81"/>
            <rFont val="Tahoma"/>
            <family val="2"/>
          </rPr>
          <t xml:space="preserve">
Updated with total of 2016-2020 packages</t>
        </r>
      </text>
    </comment>
    <comment ref="O98" authorId="2" shapeId="0">
      <text>
        <r>
          <rPr>
            <b/>
            <sz val="9"/>
            <color indexed="81"/>
            <rFont val="Tahoma"/>
            <family val="2"/>
          </rPr>
          <t>Joel Brochu:</t>
        </r>
        <r>
          <rPr>
            <sz val="9"/>
            <color indexed="81"/>
            <rFont val="Tahoma"/>
            <family val="2"/>
          </rPr>
          <t xml:space="preserve">
Updated with total of 2016-2020 packages</t>
        </r>
      </text>
    </comment>
    <comment ref="L99" authorId="2" shapeId="0">
      <text>
        <r>
          <rPr>
            <b/>
            <sz val="9"/>
            <color indexed="81"/>
            <rFont val="Tahoma"/>
            <family val="2"/>
          </rPr>
          <t>Joel Brochu:</t>
        </r>
        <r>
          <rPr>
            <sz val="9"/>
            <color indexed="81"/>
            <rFont val="Tahoma"/>
            <family val="2"/>
          </rPr>
          <t xml:space="preserve">
Updated with total of 2016-2020 packages</t>
        </r>
      </text>
    </comment>
    <comment ref="M99" authorId="2" shapeId="0">
      <text>
        <r>
          <rPr>
            <b/>
            <sz val="9"/>
            <color indexed="81"/>
            <rFont val="Tahoma"/>
            <family val="2"/>
          </rPr>
          <t>Joel Brochu:</t>
        </r>
        <r>
          <rPr>
            <sz val="9"/>
            <color indexed="81"/>
            <rFont val="Tahoma"/>
            <family val="2"/>
          </rPr>
          <t xml:space="preserve">
Updated with total of 2016-2020 packages</t>
        </r>
      </text>
    </comment>
    <comment ref="O99" authorId="2" shapeId="0">
      <text>
        <r>
          <rPr>
            <b/>
            <sz val="9"/>
            <color indexed="81"/>
            <rFont val="Tahoma"/>
            <family val="2"/>
          </rPr>
          <t>Joel Brochu:</t>
        </r>
        <r>
          <rPr>
            <sz val="9"/>
            <color indexed="81"/>
            <rFont val="Tahoma"/>
            <family val="2"/>
          </rPr>
          <t xml:space="preserve">
Updated with total of 2016-2020 packages</t>
        </r>
      </text>
    </comment>
    <comment ref="L100" authorId="2" shapeId="0">
      <text>
        <r>
          <rPr>
            <b/>
            <sz val="9"/>
            <color indexed="81"/>
            <rFont val="Tahoma"/>
            <family val="2"/>
          </rPr>
          <t>Joel Brochu:</t>
        </r>
        <r>
          <rPr>
            <sz val="9"/>
            <color indexed="81"/>
            <rFont val="Tahoma"/>
            <family val="2"/>
          </rPr>
          <t xml:space="preserve">
Updated with total of 2016-2020 packages</t>
        </r>
      </text>
    </comment>
    <comment ref="M100" authorId="2" shapeId="0">
      <text>
        <r>
          <rPr>
            <b/>
            <sz val="9"/>
            <color indexed="81"/>
            <rFont val="Tahoma"/>
            <family val="2"/>
          </rPr>
          <t>Joel Brochu:</t>
        </r>
        <r>
          <rPr>
            <sz val="9"/>
            <color indexed="81"/>
            <rFont val="Tahoma"/>
            <family val="2"/>
          </rPr>
          <t xml:space="preserve">
Updated with total of 2016-2020 packages</t>
        </r>
      </text>
    </comment>
    <comment ref="O100" authorId="2" shapeId="0">
      <text>
        <r>
          <rPr>
            <b/>
            <sz val="9"/>
            <color indexed="81"/>
            <rFont val="Tahoma"/>
            <family val="2"/>
          </rPr>
          <t>Joel Brochu:</t>
        </r>
        <r>
          <rPr>
            <sz val="9"/>
            <color indexed="81"/>
            <rFont val="Tahoma"/>
            <family val="2"/>
          </rPr>
          <t xml:space="preserve">
Updated with total of 2016-2020 packages</t>
        </r>
      </text>
    </comment>
    <comment ref="L101" authorId="2" shapeId="0">
      <text>
        <r>
          <rPr>
            <b/>
            <sz val="9"/>
            <color indexed="81"/>
            <rFont val="Tahoma"/>
            <family val="2"/>
          </rPr>
          <t>Joel Brochu:</t>
        </r>
        <r>
          <rPr>
            <sz val="9"/>
            <color indexed="81"/>
            <rFont val="Tahoma"/>
            <family val="2"/>
          </rPr>
          <t xml:space="preserve">
Updated with total of 2016-2020 packages</t>
        </r>
      </text>
    </comment>
    <comment ref="M101" authorId="2" shapeId="0">
      <text>
        <r>
          <rPr>
            <b/>
            <sz val="9"/>
            <color indexed="81"/>
            <rFont val="Tahoma"/>
            <family val="2"/>
          </rPr>
          <t>Joel Brochu:</t>
        </r>
        <r>
          <rPr>
            <sz val="9"/>
            <color indexed="81"/>
            <rFont val="Tahoma"/>
            <family val="2"/>
          </rPr>
          <t xml:space="preserve">
Updated with total of 2016-2020 packages</t>
        </r>
      </text>
    </comment>
    <comment ref="O101" authorId="2" shapeId="0">
      <text>
        <r>
          <rPr>
            <b/>
            <sz val="9"/>
            <color indexed="81"/>
            <rFont val="Tahoma"/>
            <family val="2"/>
          </rPr>
          <t>Joel Brochu:</t>
        </r>
        <r>
          <rPr>
            <sz val="9"/>
            <color indexed="81"/>
            <rFont val="Tahoma"/>
            <family val="2"/>
          </rPr>
          <t xml:space="preserve">
Updated with total of 2016-2020 packages</t>
        </r>
      </text>
    </comment>
    <comment ref="L102" authorId="2" shapeId="0">
      <text>
        <r>
          <rPr>
            <b/>
            <sz val="9"/>
            <color indexed="81"/>
            <rFont val="Tahoma"/>
            <family val="2"/>
          </rPr>
          <t>Joel Brochu:</t>
        </r>
        <r>
          <rPr>
            <sz val="9"/>
            <color indexed="81"/>
            <rFont val="Tahoma"/>
            <family val="2"/>
          </rPr>
          <t xml:space="preserve">
Updated with total of 2016-2020 packages</t>
        </r>
      </text>
    </comment>
    <comment ref="M102" authorId="2" shapeId="0">
      <text>
        <r>
          <rPr>
            <b/>
            <sz val="9"/>
            <color indexed="81"/>
            <rFont val="Tahoma"/>
            <family val="2"/>
          </rPr>
          <t>Joel Brochu:</t>
        </r>
        <r>
          <rPr>
            <sz val="9"/>
            <color indexed="81"/>
            <rFont val="Tahoma"/>
            <family val="2"/>
          </rPr>
          <t xml:space="preserve">
Updated with total of 2016-2020 packages</t>
        </r>
      </text>
    </comment>
    <comment ref="O102" authorId="2" shapeId="0">
      <text>
        <r>
          <rPr>
            <b/>
            <sz val="9"/>
            <color indexed="81"/>
            <rFont val="Tahoma"/>
            <family val="2"/>
          </rPr>
          <t>Joel Brochu:</t>
        </r>
        <r>
          <rPr>
            <sz val="9"/>
            <color indexed="81"/>
            <rFont val="Tahoma"/>
            <family val="2"/>
          </rPr>
          <t xml:space="preserve">
Updated with total of 2016-2020 packages</t>
        </r>
      </text>
    </comment>
    <comment ref="L103" authorId="2" shapeId="0">
      <text>
        <r>
          <rPr>
            <b/>
            <sz val="9"/>
            <color indexed="81"/>
            <rFont val="Tahoma"/>
            <family val="2"/>
          </rPr>
          <t>Joel Brochu:</t>
        </r>
        <r>
          <rPr>
            <sz val="9"/>
            <color indexed="81"/>
            <rFont val="Tahoma"/>
            <family val="2"/>
          </rPr>
          <t xml:space="preserve">
Updated with total of 2016-2020 packages</t>
        </r>
      </text>
    </comment>
    <comment ref="M103" authorId="2" shapeId="0">
      <text>
        <r>
          <rPr>
            <b/>
            <sz val="9"/>
            <color indexed="81"/>
            <rFont val="Tahoma"/>
            <family val="2"/>
          </rPr>
          <t>Joel Brochu:</t>
        </r>
        <r>
          <rPr>
            <sz val="9"/>
            <color indexed="81"/>
            <rFont val="Tahoma"/>
            <family val="2"/>
          </rPr>
          <t xml:space="preserve">
Updated with total of 2016-2020 packages</t>
        </r>
      </text>
    </comment>
    <comment ref="O103" authorId="2" shapeId="0">
      <text>
        <r>
          <rPr>
            <b/>
            <sz val="9"/>
            <color indexed="81"/>
            <rFont val="Tahoma"/>
            <family val="2"/>
          </rPr>
          <t>Joel Brochu:</t>
        </r>
        <r>
          <rPr>
            <sz val="9"/>
            <color indexed="81"/>
            <rFont val="Tahoma"/>
            <family val="2"/>
          </rPr>
          <t xml:space="preserve">
Updated with total of 2016-2020 packages</t>
        </r>
      </text>
    </comment>
    <comment ref="L104" authorId="2" shapeId="0">
      <text>
        <r>
          <rPr>
            <b/>
            <sz val="9"/>
            <color indexed="81"/>
            <rFont val="Tahoma"/>
            <family val="2"/>
          </rPr>
          <t>Joel Brochu:</t>
        </r>
        <r>
          <rPr>
            <sz val="9"/>
            <color indexed="81"/>
            <rFont val="Tahoma"/>
            <family val="2"/>
          </rPr>
          <t xml:space="preserve">
Updated with total of 2016-2020 packages</t>
        </r>
      </text>
    </comment>
    <comment ref="M104" authorId="2" shapeId="0">
      <text>
        <r>
          <rPr>
            <b/>
            <sz val="9"/>
            <color indexed="81"/>
            <rFont val="Tahoma"/>
            <family val="2"/>
          </rPr>
          <t>Joel Brochu:</t>
        </r>
        <r>
          <rPr>
            <sz val="9"/>
            <color indexed="81"/>
            <rFont val="Tahoma"/>
            <family val="2"/>
          </rPr>
          <t xml:space="preserve">
Updated with total of 2016-2020 packages</t>
        </r>
      </text>
    </comment>
    <comment ref="O104" authorId="2" shapeId="0">
      <text>
        <r>
          <rPr>
            <b/>
            <sz val="9"/>
            <color indexed="81"/>
            <rFont val="Tahoma"/>
            <family val="2"/>
          </rPr>
          <t>Joel Brochu:</t>
        </r>
        <r>
          <rPr>
            <sz val="9"/>
            <color indexed="81"/>
            <rFont val="Tahoma"/>
            <family val="2"/>
          </rPr>
          <t xml:space="preserve">
Updated with total of 2016-2020 packages</t>
        </r>
      </text>
    </comment>
    <comment ref="L105" authorId="2" shapeId="0">
      <text>
        <r>
          <rPr>
            <b/>
            <sz val="9"/>
            <color indexed="81"/>
            <rFont val="Tahoma"/>
            <family val="2"/>
          </rPr>
          <t>Joel Brochu:</t>
        </r>
        <r>
          <rPr>
            <sz val="9"/>
            <color indexed="81"/>
            <rFont val="Tahoma"/>
            <family val="2"/>
          </rPr>
          <t xml:space="preserve">
Updated with total of 2016-2020 packages</t>
        </r>
      </text>
    </comment>
    <comment ref="M105" authorId="2" shapeId="0">
      <text>
        <r>
          <rPr>
            <b/>
            <sz val="9"/>
            <color indexed="81"/>
            <rFont val="Tahoma"/>
            <family val="2"/>
          </rPr>
          <t>Joel Brochu:</t>
        </r>
        <r>
          <rPr>
            <sz val="9"/>
            <color indexed="81"/>
            <rFont val="Tahoma"/>
            <family val="2"/>
          </rPr>
          <t xml:space="preserve">
Updated with total of 2016-2020 packages</t>
        </r>
      </text>
    </comment>
    <comment ref="O105" authorId="2" shapeId="0">
      <text>
        <r>
          <rPr>
            <b/>
            <sz val="9"/>
            <color indexed="81"/>
            <rFont val="Tahoma"/>
            <family val="2"/>
          </rPr>
          <t>Joel Brochu:</t>
        </r>
        <r>
          <rPr>
            <sz val="9"/>
            <color indexed="81"/>
            <rFont val="Tahoma"/>
            <family val="2"/>
          </rPr>
          <t xml:space="preserve">
Updated with total of 2016-2020 packages</t>
        </r>
      </text>
    </comment>
    <comment ref="L106" authorId="2" shapeId="0">
      <text>
        <r>
          <rPr>
            <b/>
            <sz val="9"/>
            <color indexed="81"/>
            <rFont val="Tahoma"/>
            <family val="2"/>
          </rPr>
          <t>Joel Brochu:</t>
        </r>
        <r>
          <rPr>
            <sz val="9"/>
            <color indexed="81"/>
            <rFont val="Tahoma"/>
            <family val="2"/>
          </rPr>
          <t xml:space="preserve">
Updated with total of 2016-2020 packages</t>
        </r>
      </text>
    </comment>
    <comment ref="M106" authorId="2" shapeId="0">
      <text>
        <r>
          <rPr>
            <b/>
            <sz val="9"/>
            <color indexed="81"/>
            <rFont val="Tahoma"/>
            <family val="2"/>
          </rPr>
          <t>Joel Brochu:</t>
        </r>
        <r>
          <rPr>
            <sz val="9"/>
            <color indexed="81"/>
            <rFont val="Tahoma"/>
            <family val="2"/>
          </rPr>
          <t xml:space="preserve">
Updated with total of 2016-2020 packages</t>
        </r>
      </text>
    </comment>
    <comment ref="O106" authorId="2" shapeId="0">
      <text>
        <r>
          <rPr>
            <b/>
            <sz val="9"/>
            <color indexed="81"/>
            <rFont val="Tahoma"/>
            <family val="2"/>
          </rPr>
          <t>Joel Brochu:</t>
        </r>
        <r>
          <rPr>
            <sz val="9"/>
            <color indexed="81"/>
            <rFont val="Tahoma"/>
            <family val="2"/>
          </rPr>
          <t xml:space="preserve">
Updated with total of 2016-2020 packages</t>
        </r>
      </text>
    </comment>
  </commentList>
</comments>
</file>

<file path=xl/comments4.xml><?xml version="1.0" encoding="utf-8"?>
<comments xmlns="http://schemas.openxmlformats.org/spreadsheetml/2006/main">
  <authors>
    <author>Joel Brochu</author>
  </authors>
  <commentList>
    <comment ref="C103" authorId="0" shapeId="0">
      <text>
        <r>
          <rPr>
            <b/>
            <sz val="9"/>
            <color indexed="81"/>
            <rFont val="Tahoma"/>
            <family val="2"/>
          </rPr>
          <t>Joel Brochu:</t>
        </r>
        <r>
          <rPr>
            <sz val="9"/>
            <color indexed="81"/>
            <rFont val="Tahoma"/>
            <family val="2"/>
          </rPr>
          <t xml:space="preserve">
Checked with Trevan - numbers are accurate, may have to do with delayed invoices.  Value represents what was incurred that month through the invoice process.</t>
        </r>
      </text>
    </comment>
    <comment ref="E106" authorId="0" shapeId="0">
      <text>
        <r>
          <rPr>
            <b/>
            <sz val="9"/>
            <color indexed="81"/>
            <rFont val="Tahoma"/>
            <family val="2"/>
          </rPr>
          <t>Joel Brochu:</t>
        </r>
        <r>
          <rPr>
            <sz val="9"/>
            <color indexed="81"/>
            <rFont val="Tahoma"/>
            <family val="2"/>
          </rPr>
          <t xml:space="preserve">
Numbers as of Oct 19, 2020.  Unsure why Maximo is reporting so low.  May need to re-visit.</t>
        </r>
      </text>
    </comment>
    <comment ref="F106" authorId="0" shapeId="0">
      <text>
        <r>
          <rPr>
            <b/>
            <sz val="9"/>
            <color indexed="81"/>
            <rFont val="Tahoma"/>
            <family val="2"/>
          </rPr>
          <t>Joel Brochu:</t>
        </r>
        <r>
          <rPr>
            <sz val="9"/>
            <color indexed="81"/>
            <rFont val="Tahoma"/>
            <family val="2"/>
          </rPr>
          <t xml:space="preserve">
Numbers as of Oct 19, 2020.  Unsure why Maximo is reporting so low.  May need to re-visit.</t>
        </r>
      </text>
    </comment>
    <comment ref="G106" authorId="0" shapeId="0">
      <text>
        <r>
          <rPr>
            <b/>
            <sz val="9"/>
            <color indexed="81"/>
            <rFont val="Tahoma"/>
            <family val="2"/>
          </rPr>
          <t>Joel Brochu:</t>
        </r>
        <r>
          <rPr>
            <sz val="9"/>
            <color indexed="81"/>
            <rFont val="Tahoma"/>
            <family val="2"/>
          </rPr>
          <t xml:space="preserve">
Numbers as of Oct 19, 2020.  Unsure why Maximo is reporting so low.  May need to re-visit.</t>
        </r>
      </text>
    </comment>
  </commentList>
</comments>
</file>

<file path=xl/connections.xml><?xml version="1.0" encoding="utf-8"?>
<connections xmlns="http://schemas.openxmlformats.org/spreadsheetml/2006/main">
  <connection id="1" name="Connection" type="104" refreshedVersion="0" background="1">
    <extLst>
      <ext xmlns:x15="http://schemas.microsoft.com/office/spreadsheetml/2010/11/main" uri="{DE250136-89BD-433C-8126-D09CA5730AF9}">
        <x15:connection id="Calendar"/>
      </ext>
    </extLst>
  </connection>
  <connection id="2"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name="WorksheetConnection_Quinn-CNRL Data Tracker.xlsx!OperationalSummary" type="102" refreshedVersion="6" minRefreshableVersion="5">
    <extLst>
      <ext xmlns:x15="http://schemas.microsoft.com/office/spreadsheetml/2010/11/main" uri="{DE250136-89BD-433C-8126-D09CA5730AF9}">
        <x15:connection id="OperationalSummary" autoDelete="1">
          <x15:rangePr sourceName="_xlcn.WorksheetConnection_QuinnCNRLDataTracker.xlsxOperationalSummary1"/>
        </x15:connection>
      </ext>
    </extLst>
  </connection>
  <connection id="4" name="WorksheetConnection_Quinn-CNRL Data Tracker.xlsx!SafetyIncidentsDetails" type="102" refreshedVersion="6" minRefreshableVersion="5">
    <extLst>
      <ext xmlns:x15="http://schemas.microsoft.com/office/spreadsheetml/2010/11/main" uri="{DE250136-89BD-433C-8126-D09CA5730AF9}">
        <x15:connection id="SafetyIncidentsDetails" autoDelete="1">
          <x15:rangePr sourceName="_xlcn.WorksheetConnection_QuinnCNRLDataTracker.xlsxSafetyIncidentsDetails1"/>
        </x15:connection>
      </ext>
    </extLst>
  </connection>
  <connection id="5" name="WorksheetConnection_Quinn-CNRL Data Tracker.xlsx!SafetySummary" type="102" refreshedVersion="6" minRefreshableVersion="5">
    <extLst>
      <ext xmlns:x15="http://schemas.microsoft.com/office/spreadsheetml/2010/11/main" uri="{DE250136-89BD-433C-8126-D09CA5730AF9}">
        <x15:connection id="SafetySummary" autoDelete="1">
          <x15:rangePr sourceName="_xlcn.WorksheetConnection_QuinnCNRLDataTracker.xlsxSafetySummary1"/>
        </x15:connection>
      </ext>
    </extLst>
  </connection>
  <connection id="6" name="WorksheetConnection_Quinn-CNRL Data Tracker.xlsx!Spend" type="102" refreshedVersion="6" minRefreshableVersion="5">
    <extLst>
      <ext xmlns:x15="http://schemas.microsoft.com/office/spreadsheetml/2010/11/main" uri="{DE250136-89BD-433C-8126-D09CA5730AF9}">
        <x15:connection id="Spend" autoDelete="1">
          <x15:rangePr sourceName="_xlcn.WorksheetConnection_QuinnCNRLDataTracker.xlsxSpend1"/>
        </x15:connection>
      </ext>
    </extLst>
  </connection>
</connections>
</file>

<file path=xl/sharedStrings.xml><?xml version="1.0" encoding="utf-8"?>
<sst xmlns="http://schemas.openxmlformats.org/spreadsheetml/2006/main" count="140" uniqueCount="121">
  <si>
    <t>year</t>
  </si>
  <si>
    <t>month</t>
  </si>
  <si>
    <t>Representative Date</t>
  </si>
  <si>
    <t>Quarter</t>
  </si>
  <si>
    <t>Safety Meetings</t>
  </si>
  <si>
    <t>Work Site Inspections</t>
  </si>
  <si>
    <t>Toolbox Meetings</t>
  </si>
  <si>
    <t>FLRA Cards</t>
  </si>
  <si>
    <t>BBS Cards</t>
  </si>
  <si>
    <t>JHA</t>
  </si>
  <si>
    <t>Near Miss</t>
  </si>
  <si>
    <t>Lost Time Incident</t>
  </si>
  <si>
    <t>Medical Aid</t>
  </si>
  <si>
    <t>First Aid</t>
  </si>
  <si>
    <t>Vehicle Incident</t>
  </si>
  <si>
    <t>Modified Work Case</t>
  </si>
  <si>
    <t>Environmental Event</t>
  </si>
  <si>
    <t>Rework</t>
  </si>
  <si>
    <t>NCRs</t>
  </si>
  <si>
    <t>Total Butt Welds</t>
  </si>
  <si>
    <t>Total Butt Weld Repairs</t>
  </si>
  <si>
    <t>Total Socket Welds</t>
  </si>
  <si>
    <t>Total Attachment Welds</t>
  </si>
  <si>
    <t>Packages: Signed off by Quinn / in CNRL Review</t>
  </si>
  <si>
    <t>Packages: In Review by Quinn</t>
  </si>
  <si>
    <t>Packages: Completed and Scanned</t>
  </si>
  <si>
    <t>Property/Equipment Damage</t>
  </si>
  <si>
    <t>Off the Job Injury/Illness2</t>
  </si>
  <si>
    <t>Total Welds</t>
  </si>
  <si>
    <t>Outstanding</t>
  </si>
  <si>
    <t>Overtime Exposure Hours</t>
  </si>
  <si>
    <t>Spend_Operations</t>
  </si>
  <si>
    <t>Spend_Wells_Servicing</t>
  </si>
  <si>
    <t>Spend_Turnaround_Outage</t>
  </si>
  <si>
    <t>Quinn Hours</t>
  </si>
  <si>
    <t>DSP-Subcontractor Hours</t>
  </si>
  <si>
    <t>Total Exposure Hours</t>
  </si>
  <si>
    <t>Row Labels</t>
  </si>
  <si>
    <t>Grand Total</t>
  </si>
  <si>
    <t>Operations</t>
  </si>
  <si>
    <t>Wells Servicing</t>
  </si>
  <si>
    <t>Turnaround / Outage</t>
  </si>
  <si>
    <t>Sum of Total Exposure Hours</t>
  </si>
  <si>
    <t>Spend - Pivot Table</t>
  </si>
  <si>
    <t>Hours - Pivot Table</t>
  </si>
  <si>
    <t>1. Total Exposure Hours</t>
  </si>
  <si>
    <t>3. Work Site Inspections</t>
  </si>
  <si>
    <t>4. FLRA Cards</t>
  </si>
  <si>
    <t>5. Toolbox Meetings</t>
  </si>
  <si>
    <t>6. BBS Cards</t>
  </si>
  <si>
    <t>7. Near Miss Incidents</t>
  </si>
  <si>
    <t>OT Exposure Percentage</t>
  </si>
  <si>
    <t>2. Safety Meetings</t>
  </si>
  <si>
    <t>Forecast hours @ end of 2020</t>
  </si>
  <si>
    <t>Forecast % of RFP hours</t>
  </si>
  <si>
    <r>
      <rPr>
        <b/>
        <u/>
        <sz val="11"/>
        <color theme="1"/>
        <rFont val="Calibri"/>
        <family val="2"/>
        <scheme val="minor"/>
      </rPr>
      <t>Note:</t>
    </r>
    <r>
      <rPr>
        <sz val="11"/>
        <color theme="1"/>
        <rFont val="Calibri"/>
        <family val="2"/>
        <scheme val="minor"/>
      </rPr>
      <t xml:space="preserve"> The Pivot Tables on this worksheet feed  the Pivot Charts on the Report worksheet.  The </t>
    </r>
    <r>
      <rPr>
        <b/>
        <i/>
        <sz val="11"/>
        <color theme="1"/>
        <rFont val="Calibri"/>
        <family val="2"/>
        <scheme val="minor"/>
      </rPr>
      <t>year.quarter</t>
    </r>
    <r>
      <rPr>
        <sz val="11"/>
        <color theme="1"/>
        <rFont val="Calibri"/>
        <family val="2"/>
        <scheme val="minor"/>
      </rPr>
      <t xml:space="preserve"> slicer is linked to both Pivot Tables, and also controls the charts.</t>
    </r>
  </si>
  <si>
    <t>Relative Overall Spend Change From Previous Year</t>
  </si>
  <si>
    <t>Basis of RFP - Total Hours for 2020</t>
  </si>
  <si>
    <t>Safety Stats - Leading</t>
  </si>
  <si>
    <t>Safety Stats - Lagging</t>
  </si>
  <si>
    <t>Quality Stats</t>
  </si>
  <si>
    <t>1. TRIF</t>
  </si>
  <si>
    <t>2. Lost Time Incident</t>
  </si>
  <si>
    <t>3. Medical Aid</t>
  </si>
  <si>
    <t>4. First Aid</t>
  </si>
  <si>
    <t>5. Vehicle Incident</t>
  </si>
  <si>
    <t>6. Modified Work Case</t>
  </si>
  <si>
    <t>Q1</t>
  </si>
  <si>
    <t>Q2</t>
  </si>
  <si>
    <t>Q3</t>
  </si>
  <si>
    <t>Slicers for Safety Reports</t>
  </si>
  <si>
    <t>Key Notes
Leading</t>
  </si>
  <si>
    <t>Key Notes
Lagging</t>
  </si>
  <si>
    <t>Target</t>
  </si>
  <si>
    <t>&lt; 10/year / op. unit</t>
  </si>
  <si>
    <t>&lt; 3% All Weld Counts</t>
  </si>
  <si>
    <t>Continuous Improvement &amp; Value Opportunities</t>
  </si>
  <si>
    <t>Snapshot at end of period</t>
  </si>
  <si>
    <t>Yearly running total</t>
  </si>
  <si>
    <t>TRIF calculations only represent CNRL PAW exposure.</t>
  </si>
  <si>
    <t>Slicers for QC Reports</t>
  </si>
  <si>
    <t>1. NCRs</t>
  </si>
  <si>
    <t>2. Total Welds</t>
  </si>
  <si>
    <t>3. Total Butt Welds</t>
  </si>
  <si>
    <t>4. Total Butt Weld Repairs</t>
  </si>
  <si>
    <t>5. Total Butt Weld Repair Rate</t>
  </si>
  <si>
    <t>6. Max of Packages: Signed off by Quinn / in CNRL Review</t>
  </si>
  <si>
    <t>7. Max of Packages: In Review by Quinn</t>
  </si>
  <si>
    <t>8. Max of Packages: Completed and Scanned</t>
  </si>
  <si>
    <t>General Notes / Discussion Points</t>
  </si>
  <si>
    <t>1. 2020 is trending significantly lower for hours compared to RFP basis. (Forecasting ~55% of 323k hours basis)</t>
  </si>
  <si>
    <t>2. Indigenous engagement is low.  $1,185 spend at Astec for training, only one employee self-identified as Indigenous.</t>
  </si>
  <si>
    <t>3. Meeting with CLFN - outstanding</t>
  </si>
  <si>
    <t xml:space="preserve">        reached out to Ironhorse Janitorial for engagement.</t>
  </si>
  <si>
    <t xml:space="preserve">        Re-polling may increase numbers.</t>
  </si>
  <si>
    <t>2019 up to Q3</t>
  </si>
  <si>
    <t>2020 up to Q3</t>
  </si>
  <si>
    <t>Hours</t>
  </si>
  <si>
    <t>Spend</t>
  </si>
  <si>
    <t>Relative change</t>
  </si>
  <si>
    <t>1. Automating timesheet process: Validating Work Order on timesheet prior to entry into payroll.</t>
  </si>
  <si>
    <t>2. Management of invoicing process: Complete revamp, significant reduction in rework, increase in accuracy.</t>
  </si>
  <si>
    <t>3. Timesheet errors reduced from over a dozen per day to less than 5/week.</t>
  </si>
  <si>
    <t>4. Audit of old timesheet &amp; invoicing process (Nov 2019 - April 2020) ongoing.</t>
  </si>
  <si>
    <t>5. Site fuel management - looking for path forward from CNRL on requirements.</t>
  </si>
  <si>
    <t>6. Truck fleet reduction - Quinn balancing requirements to move people to/from site and COVID restrictions.</t>
  </si>
  <si>
    <t>8. Engaging CLFN companies for future involvement: Seven Lakes Waste Management, Iron Horse Janitorial, Jiffy Lube</t>
  </si>
  <si>
    <t>9. Graham is actively engaged with Women Building Futures (WBF) to provide future opportunities for women in construction</t>
  </si>
  <si>
    <t>10. Registered Apprenticeship Program (RAP) - restarting in 2021 with a focus on Indigenous community outreach</t>
  </si>
  <si>
    <t xml:space="preserve">4. No major opportunities for Indigenous 3rd party spend.  Seven Lakes has been engaged for waste management, </t>
  </si>
  <si>
    <t>5. Invoice process still seeing some snags - Quinn working to align with CNRL processes (i.e. T/A WOs)</t>
  </si>
  <si>
    <t>6. Cost recovery on Millwright tools, scaffold, both due to reduced hours</t>
  </si>
  <si>
    <t>8. Resolution of cost disagreements (ongoing issue at weekly meetings)</t>
  </si>
  <si>
    <t>9. QC Level 2 requirement for NDE interpretation - as per AB-518 Section 3.3.12</t>
  </si>
  <si>
    <t>10. ~25% of all vehicle incidents from 2013 to 2017 are due to wildlife interactions.</t>
  </si>
  <si>
    <t>12. New-hire counts for 2020: Q1: 15 / Q2: 1 / Q3: 4</t>
  </si>
  <si>
    <t>11. Spend profile based on Maximo data.  Spend shown will have a 1-2 month delay from incurred hours data.</t>
  </si>
  <si>
    <t>7. Site administrator costs - Quinn overhead or CNRL?</t>
  </si>
  <si>
    <t>7. Women In Construction summary: 18% Female workforce, with 38% in JM/FM/leadership roles (numbers for CNRL PAW only)</t>
  </si>
  <si>
    <t>7. Environmental Event</t>
  </si>
  <si>
    <t>~26% reduction in hours between YTD 2019Q3 and 2020Q3, along with ~70% reduction on OT exposure in same time frame.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</si>
</sst>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2" formatCode="_(&quot;$&quot;* #,##0_);_(&quot;$&quot;* \(#,##0\);_(&quot;$&quot;* &quot;-&quot;_);_(@_)"/>
    <numFmt numFmtId="44" formatCode="_(&quot;$&quot;* #,##0.00_);_(&quot;$&quot;* \(#,##0.00\);_(&quot;$&quot;* &quot;-&quot;??_);_(@_)"/>
    <numFmt numFmtId="164" formatCode="m/d/yyyy;@"/>
    <numFmt numFmtId="165" formatCode="0.00%;\-0.00%;0.00%"/>
    <numFmt numFmtId="166" formatCode="0.0%;\-0.0%;0.0%"/>
  </numFmts>
  <fonts count="11" x14ac:knownFonts="1">
    <font>
      <sz val="11"/>
      <color theme="1"/>
      <name val="Calibri"/>
      <family val="2"/>
      <scheme val="minor"/>
    </font>
    <font>
      <sz val="9"/>
      <color indexed="81"/>
      <name val="Tahoma"/>
      <family val="2"/>
    </font>
    <font>
      <b/>
      <sz val="9"/>
      <color indexed="81"/>
      <name val="Tahoma"/>
      <family val="2"/>
    </font>
    <font>
      <sz val="10.5"/>
      <color theme="1"/>
      <name val="Calibri"/>
      <family val="2"/>
      <scheme val="minor"/>
    </font>
    <font>
      <b/>
      <sz val="11"/>
      <color theme="0"/>
      <name val="Calibri"/>
      <family val="2"/>
      <scheme val="minor"/>
    </font>
    <font>
      <sz val="11"/>
      <color indexed="8"/>
      <name val="Calibri"/>
      <family val="2"/>
      <scheme val="minor"/>
    </font>
    <font>
      <b/>
      <sz val="11"/>
      <color theme="1"/>
      <name val="Calibri"/>
      <family val="2"/>
      <scheme val="minor"/>
    </font>
    <font>
      <b/>
      <u/>
      <sz val="11"/>
      <color theme="1"/>
      <name val="Calibri"/>
      <family val="2"/>
      <scheme val="minor"/>
    </font>
    <font>
      <b/>
      <i/>
      <sz val="11"/>
      <color theme="1"/>
      <name val="Calibri"/>
      <family val="2"/>
      <scheme val="minor"/>
    </font>
    <font>
      <b/>
      <sz val="14"/>
      <color theme="1"/>
      <name val="Calibri"/>
      <family val="2"/>
      <scheme val="minor"/>
    </font>
    <font>
      <sz val="9"/>
      <color theme="1"/>
      <name val="Calibri"/>
      <family val="2"/>
      <scheme val="minor"/>
    </font>
  </fonts>
  <fills count="8">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0" tint="-0.14996795556505021"/>
        <bgColor indexed="64"/>
      </patternFill>
    </fill>
    <fill>
      <patternFill patternType="solid">
        <fgColor theme="0" tint="-0.14999847407452621"/>
        <bgColor theme="0" tint="-0.14999847407452621"/>
      </patternFill>
    </fill>
  </fills>
  <borders count="10">
    <border>
      <left/>
      <right/>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66">
    <xf numFmtId="0" fontId="0" fillId="0" borderId="0" xfId="0"/>
    <xf numFmtId="14" fontId="0" fillId="0" borderId="0" xfId="0" applyNumberFormat="1"/>
    <xf numFmtId="3" fontId="0" fillId="0" borderId="0" xfId="0" applyNumberFormat="1"/>
    <xf numFmtId="3" fontId="3" fillId="0" borderId="0" xfId="0" applyNumberFormat="1" applyFont="1"/>
    <xf numFmtId="0" fontId="0" fillId="0" borderId="0" xfId="0" applyAlignment="1">
      <alignment horizontal="center" vertical="center"/>
    </xf>
    <xf numFmtId="0" fontId="0" fillId="3" borderId="1" xfId="0" applyFont="1" applyFill="1" applyBorder="1"/>
    <xf numFmtId="0" fontId="4" fillId="2" borderId="2" xfId="0" applyFont="1" applyFill="1" applyBorder="1"/>
    <xf numFmtId="0" fontId="0" fillId="0" borderId="3" xfId="0" applyFont="1" applyBorder="1"/>
    <xf numFmtId="164" fontId="4" fillId="2" borderId="2" xfId="0" applyNumberFormat="1" applyFont="1" applyFill="1" applyBorder="1"/>
    <xf numFmtId="164" fontId="0" fillId="3" borderId="1" xfId="0" applyNumberFormat="1" applyFont="1" applyFill="1" applyBorder="1"/>
    <xf numFmtId="164" fontId="0" fillId="0" borderId="3" xfId="0" applyNumberFormat="1" applyFont="1" applyBorder="1"/>
    <xf numFmtId="164" fontId="0" fillId="0" borderId="0" xfId="0" applyNumberFormat="1"/>
    <xf numFmtId="3" fontId="5" fillId="0" borderId="0" xfId="0" applyNumberFormat="1" applyFont="1" applyAlignment="1">
      <alignment horizontal="center"/>
    </xf>
    <xf numFmtId="44" fontId="0" fillId="0" borderId="0" xfId="0" applyNumberFormat="1"/>
    <xf numFmtId="0" fontId="0" fillId="0" borderId="0" xfId="0" pivotButton="1"/>
    <xf numFmtId="0" fontId="0" fillId="0" borderId="0" xfId="0" applyAlignment="1">
      <alignment horizontal="left"/>
    </xf>
    <xf numFmtId="165" fontId="0" fillId="0" borderId="0" xfId="0" applyNumberFormat="1"/>
    <xf numFmtId="3" fontId="0" fillId="0" borderId="0" xfId="0" applyNumberFormat="1" applyFont="1" applyAlignment="1">
      <alignment horizontal="center"/>
    </xf>
    <xf numFmtId="0" fontId="0" fillId="0" borderId="0" xfId="0" applyAlignment="1">
      <alignment horizontal="center"/>
    </xf>
    <xf numFmtId="3" fontId="0" fillId="0" borderId="0" xfId="0" applyNumberFormat="1" applyAlignment="1">
      <alignment horizontal="center"/>
    </xf>
    <xf numFmtId="1" fontId="0" fillId="0" borderId="0" xfId="0" applyNumberFormat="1" applyAlignment="1">
      <alignment horizontal="center"/>
    </xf>
    <xf numFmtId="0" fontId="0" fillId="0" borderId="0" xfId="0" applyNumberFormat="1" applyAlignment="1">
      <alignment horizontal="center"/>
    </xf>
    <xf numFmtId="0" fontId="0" fillId="4" borderId="4" xfId="0" applyFill="1" applyBorder="1"/>
    <xf numFmtId="0" fontId="0" fillId="4" borderId="6" xfId="0" applyFill="1" applyBorder="1"/>
    <xf numFmtId="3" fontId="0" fillId="4" borderId="7" xfId="0" applyNumberFormat="1" applyFill="1" applyBorder="1" applyAlignment="1">
      <alignment horizontal="center"/>
    </xf>
    <xf numFmtId="0" fontId="0" fillId="4" borderId="8" xfId="0" applyFill="1" applyBorder="1"/>
    <xf numFmtId="10" fontId="0" fillId="4" borderId="9" xfId="0" applyNumberFormat="1" applyFill="1" applyBorder="1" applyAlignment="1">
      <alignment horizontal="center"/>
    </xf>
    <xf numFmtId="3" fontId="0" fillId="4" borderId="5" xfId="0" applyNumberFormat="1" applyFill="1" applyBorder="1" applyAlignment="1">
      <alignment horizontal="center"/>
    </xf>
    <xf numFmtId="0" fontId="0" fillId="0" borderId="0" xfId="0" applyBorder="1" applyAlignment="1">
      <alignment horizontal="center"/>
    </xf>
    <xf numFmtId="0" fontId="0" fillId="0" borderId="0" xfId="0" applyAlignment="1">
      <alignment horizontal="left" wrapText="1"/>
    </xf>
    <xf numFmtId="10" fontId="0" fillId="0" borderId="0" xfId="0" applyNumberFormat="1"/>
    <xf numFmtId="0" fontId="9" fillId="0" borderId="0" xfId="0" applyFont="1"/>
    <xf numFmtId="2" fontId="0" fillId="0" borderId="0" xfId="0" applyNumberFormat="1" applyAlignment="1">
      <alignment horizontal="center"/>
    </xf>
    <xf numFmtId="0" fontId="0" fillId="0" borderId="0" xfId="0" applyAlignment="1">
      <alignment horizontal="left" indent="1"/>
    </xf>
    <xf numFmtId="0" fontId="7" fillId="0" borderId="0" xfId="0" applyFont="1" applyBorder="1" applyAlignment="1">
      <alignment horizontal="left"/>
    </xf>
    <xf numFmtId="0" fontId="0" fillId="0" borderId="0" xfId="0" applyAlignment="1"/>
    <xf numFmtId="0" fontId="0" fillId="0" borderId="0" xfId="0" applyBorder="1"/>
    <xf numFmtId="0" fontId="0" fillId="0" borderId="0" xfId="0" applyNumberFormat="1" applyAlignment="1">
      <alignment horizontal="center" vertical="center"/>
    </xf>
    <xf numFmtId="3" fontId="0" fillId="0" borderId="0" xfId="0" applyNumberFormat="1" applyAlignment="1">
      <alignment horizontal="center" vertical="center"/>
    </xf>
    <xf numFmtId="166" fontId="0" fillId="0" borderId="0" xfId="0" applyNumberFormat="1" applyAlignment="1">
      <alignment horizontal="center" vertical="center"/>
    </xf>
    <xf numFmtId="44" fontId="0" fillId="0" borderId="0" xfId="0" applyNumberFormat="1" applyFill="1"/>
    <xf numFmtId="0" fontId="0" fillId="0" borderId="0" xfId="0" quotePrefix="1"/>
    <xf numFmtId="0" fontId="0" fillId="0" borderId="0" xfId="0" quotePrefix="1" applyFill="1" applyAlignment="1">
      <alignment horizontal="left"/>
    </xf>
    <xf numFmtId="0" fontId="10" fillId="7" borderId="0" xfId="0" applyFont="1" applyFill="1" applyAlignment="1">
      <alignment horizontal="left" vertical="top"/>
    </xf>
    <xf numFmtId="0" fontId="10" fillId="0" borderId="0" xfId="0" applyFont="1" applyAlignment="1">
      <alignment horizontal="left" vertical="top"/>
    </xf>
    <xf numFmtId="0" fontId="10" fillId="0" borderId="0" xfId="0" applyFont="1" applyAlignment="1">
      <alignment horizontal="left" vertical="top" wrapText="1"/>
    </xf>
    <xf numFmtId="0" fontId="10" fillId="7" borderId="0" xfId="0" applyFont="1" applyFill="1" applyAlignment="1">
      <alignment horizontal="left" vertical="top" wrapText="1"/>
    </xf>
    <xf numFmtId="0" fontId="6" fillId="0" borderId="0" xfId="0" applyFont="1" applyFill="1" applyAlignment="1">
      <alignment horizontal="center"/>
    </xf>
    <xf numFmtId="10" fontId="0" fillId="4" borderId="0" xfId="0" applyNumberFormat="1" applyFill="1" applyBorder="1" applyAlignment="1">
      <alignment horizontal="center"/>
    </xf>
    <xf numFmtId="0" fontId="0" fillId="0" borderId="0" xfId="0" applyFill="1" applyBorder="1"/>
    <xf numFmtId="10" fontId="0" fillId="0" borderId="0" xfId="0" applyNumberFormat="1" applyFill="1" applyBorder="1" applyAlignment="1">
      <alignment horizontal="center"/>
    </xf>
    <xf numFmtId="3" fontId="0" fillId="4" borderId="0" xfId="0" applyNumberFormat="1" applyFill="1" applyBorder="1" applyAlignment="1">
      <alignment horizontal="center"/>
    </xf>
    <xf numFmtId="42" fontId="0" fillId="4" borderId="0" xfId="0" applyNumberFormat="1" applyFill="1"/>
    <xf numFmtId="10" fontId="7" fillId="4" borderId="0" xfId="0" applyNumberFormat="1" applyFont="1" applyFill="1" applyBorder="1" applyAlignment="1">
      <alignment horizontal="center" vertical="center"/>
    </xf>
    <xf numFmtId="10" fontId="7" fillId="4" borderId="0" xfId="0" applyNumberFormat="1" applyFont="1" applyFill="1" applyAlignment="1">
      <alignment horizontal="center" vertical="center"/>
    </xf>
    <xf numFmtId="0" fontId="6" fillId="4" borderId="0" xfId="0" applyFont="1" applyFill="1" applyBorder="1"/>
    <xf numFmtId="0" fontId="0" fillId="0" borderId="0" xfId="0" quotePrefix="1" applyFill="1" applyBorder="1"/>
    <xf numFmtId="0" fontId="0" fillId="0" borderId="0" xfId="0" quotePrefix="1" applyBorder="1"/>
    <xf numFmtId="0" fontId="6" fillId="6" borderId="0" xfId="0" applyFont="1" applyFill="1" applyAlignment="1">
      <alignment horizontal="center"/>
    </xf>
    <xf numFmtId="0" fontId="6" fillId="6" borderId="0" xfId="0" applyFont="1" applyFill="1" applyAlignment="1">
      <alignment horizontal="center" vertical="center"/>
    </xf>
    <xf numFmtId="0" fontId="0" fillId="6" borderId="0" xfId="0" applyFill="1" applyAlignment="1">
      <alignment horizontal="center" vertical="center"/>
    </xf>
    <xf numFmtId="0" fontId="6" fillId="3" borderId="0" xfId="0" applyFont="1" applyFill="1" applyAlignment="1">
      <alignment horizontal="center" vertical="center" wrapText="1"/>
    </xf>
    <xf numFmtId="0" fontId="0" fillId="0" borderId="2" xfId="0" applyBorder="1" applyAlignment="1">
      <alignment horizontal="center" vertical="center" wrapText="1"/>
    </xf>
    <xf numFmtId="0" fontId="10" fillId="0" borderId="3" xfId="0" applyFont="1" applyBorder="1" applyAlignment="1">
      <alignment vertical="top" wrapText="1"/>
    </xf>
    <xf numFmtId="0" fontId="10" fillId="0" borderId="0" xfId="0" applyFont="1" applyAlignment="1">
      <alignment vertical="top" wrapText="1"/>
    </xf>
    <xf numFmtId="0" fontId="0" fillId="5" borderId="0" xfId="0" applyFill="1" applyAlignment="1">
      <alignment horizontal="center" vertical="center" wrapText="1"/>
    </xf>
  </cellXfs>
  <cellStyles count="1">
    <cellStyle name="Normal" xfId="0" builtinId="0"/>
  </cellStyles>
  <dxfs count="36">
    <dxf>
      <numFmt numFmtId="34" formatCode="_(&quot;$&quot;* #,##0.00_);_(&quot;$&quot;* \(#,##0.00\);_(&quot;$&quot;* &quot;-&quot;??_);_(@_)"/>
    </dxf>
    <dxf>
      <numFmt numFmtId="34" formatCode="_(&quot;$&quot;* #,##0.00_);_(&quot;$&quot;* \(#,##0.00\);_(&quot;$&quot;* &quot;-&quot;??_);_(@_)"/>
    </dxf>
    <dxf>
      <numFmt numFmtId="34" formatCode="_(&quot;$&quot;* #,##0.00_);_(&quot;$&quot;* \(#,##0.00\);_(&quot;$&quot;* &quot;-&quot;??_);_(@_)"/>
    </dxf>
    <dxf>
      <numFmt numFmtId="164" formatCode="m/d/yyyy;@"/>
    </dxf>
    <dxf>
      <border outline="0">
        <top style="thin">
          <color theme="4" tint="0.39997558519241921"/>
        </top>
      </border>
    </dxf>
    <dxf>
      <border outline="0">
        <left style="thin">
          <color theme="4" tint="0.39997558519241921"/>
        </lef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9" formatCode="m/d/yyyy"/>
    </dxf>
    <dxf>
      <numFmt numFmtId="19" formatCode="m/d/yyyy"/>
    </dxf>
    <dxf>
      <numFmt numFmtId="3" formatCode="#,##0"/>
    </dxf>
    <dxf>
      <font>
        <b val="0"/>
        <strike val="0"/>
        <outline val="0"/>
        <shadow val="0"/>
        <u val="none"/>
        <vertAlign val="baseline"/>
        <sz val="11"/>
        <name val="Calibri"/>
        <scheme val="minor"/>
      </font>
      <numFmt numFmtId="3" formatCode="#,##0"/>
      <alignment horizontal="center" vertical="bottom" textRotation="0" wrapText="0" indent="0" justifyLastLine="0" shrinkToFit="0" readingOrder="0"/>
    </dxf>
    <dxf>
      <font>
        <b val="0"/>
        <strike val="0"/>
        <outline val="0"/>
        <shadow val="0"/>
        <u val="none"/>
        <vertAlign val="baseline"/>
        <sz val="11"/>
        <name val="Calibri"/>
        <scheme val="minor"/>
      </font>
      <numFmt numFmtId="3" formatCode="#,##0"/>
      <alignment horizontal="center" vertical="bottom" textRotation="0" wrapText="0" indent="0" justifyLastLine="0" shrinkToFit="0" readingOrder="0"/>
    </dxf>
    <dxf>
      <font>
        <b val="0"/>
        <strike val="0"/>
        <outline val="0"/>
        <shadow val="0"/>
        <u val="none"/>
        <vertAlign val="baseline"/>
        <sz val="11"/>
        <name val="Calibri"/>
        <scheme val="minor"/>
      </font>
      <numFmt numFmtId="3" formatCode="#,##0"/>
      <alignment horizontal="center" vertical="bottom" textRotation="0" wrapText="0" indent="0" justifyLastLine="0" shrinkToFit="0" readingOrder="0"/>
    </dxf>
    <dxf>
      <numFmt numFmtId="0" formatCode="General"/>
    </dxf>
    <dxf>
      <numFmt numFmtId="19" formatCode="m/d/yyyy"/>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horizontal="center"/>
    </dxf>
    <dxf>
      <alignment wrapText="1"/>
    </dxf>
    <dxf>
      <alignment vertical="center"/>
    </dxf>
    <dxf>
      <alignment wrapText="1"/>
    </dxf>
    <dxf>
      <alignment wrapText="1"/>
    </dxf>
    <dxf>
      <alignment horizontal="center"/>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7.xml"/><Relationship Id="rId18" Type="http://schemas.microsoft.com/office/2007/relationships/slicerCache" Target="slicerCaches/slicerCache4.xml"/><Relationship Id="rId26" Type="http://schemas.openxmlformats.org/officeDocument/2006/relationships/customXml" Target="../customXml/item1.xml"/><Relationship Id="rId39" Type="http://schemas.openxmlformats.org/officeDocument/2006/relationships/customXml" Target="../customXml/item14.xml"/><Relationship Id="rId21" Type="http://schemas.openxmlformats.org/officeDocument/2006/relationships/connections" Target="connections.xml"/><Relationship Id="rId34" Type="http://schemas.openxmlformats.org/officeDocument/2006/relationships/customXml" Target="../customXml/item9.xml"/><Relationship Id="rId42" Type="http://schemas.openxmlformats.org/officeDocument/2006/relationships/customXml" Target="../customXml/item17.xml"/><Relationship Id="rId47" Type="http://schemas.openxmlformats.org/officeDocument/2006/relationships/customXml" Target="../customXml/item22.xml"/><Relationship Id="rId50" Type="http://schemas.openxmlformats.org/officeDocument/2006/relationships/customXml" Target="../customXml/item25.xml"/><Relationship Id="rId55" Type="http://schemas.openxmlformats.org/officeDocument/2006/relationships/customXml" Target="../customXml/item30.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microsoft.com/office/2007/relationships/slicerCache" Target="slicerCaches/slicerCache2.xml"/><Relationship Id="rId29" Type="http://schemas.openxmlformats.org/officeDocument/2006/relationships/customXml" Target="../customXml/item4.xml"/><Relationship Id="rId11" Type="http://schemas.openxmlformats.org/officeDocument/2006/relationships/pivotCacheDefinition" Target="pivotCache/pivotCacheDefinition5.xml"/><Relationship Id="rId24" Type="http://schemas.openxmlformats.org/officeDocument/2006/relationships/powerPivotData" Target="model/item.data"/><Relationship Id="rId32" Type="http://schemas.openxmlformats.org/officeDocument/2006/relationships/customXml" Target="../customXml/item7.xml"/><Relationship Id="rId37" Type="http://schemas.openxmlformats.org/officeDocument/2006/relationships/customXml" Target="../customXml/item12.xml"/><Relationship Id="rId40" Type="http://schemas.openxmlformats.org/officeDocument/2006/relationships/customXml" Target="../customXml/item15.xml"/><Relationship Id="rId45" Type="http://schemas.openxmlformats.org/officeDocument/2006/relationships/customXml" Target="../customXml/item20.xml"/><Relationship Id="rId53" Type="http://schemas.openxmlformats.org/officeDocument/2006/relationships/customXml" Target="../customXml/item28.xml"/><Relationship Id="rId58" Type="http://schemas.microsoft.com/office/2017/10/relationships/person" Target="persons/person.xml"/><Relationship Id="rId5" Type="http://schemas.openxmlformats.org/officeDocument/2006/relationships/worksheet" Target="worksheets/sheet5.xml"/><Relationship Id="rId19" Type="http://schemas.microsoft.com/office/2007/relationships/slicerCache" Target="slicerCaches/slicerCache5.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pivotCacheDefinition" Target="pivotCache/pivotCacheDefinition8.xml"/><Relationship Id="rId22" Type="http://schemas.openxmlformats.org/officeDocument/2006/relationships/styles" Target="styles.xml"/><Relationship Id="rId27" Type="http://schemas.openxmlformats.org/officeDocument/2006/relationships/customXml" Target="../customXml/item2.xml"/><Relationship Id="rId30" Type="http://schemas.openxmlformats.org/officeDocument/2006/relationships/customXml" Target="../customXml/item5.xml"/><Relationship Id="rId35" Type="http://schemas.openxmlformats.org/officeDocument/2006/relationships/customXml" Target="../customXml/item10.xml"/><Relationship Id="rId43" Type="http://schemas.openxmlformats.org/officeDocument/2006/relationships/customXml" Target="../customXml/item18.xml"/><Relationship Id="rId48" Type="http://schemas.openxmlformats.org/officeDocument/2006/relationships/customXml" Target="../customXml/item23.xml"/><Relationship Id="rId56" Type="http://schemas.openxmlformats.org/officeDocument/2006/relationships/customXml" Target="../customXml/item31.xml"/><Relationship Id="rId8" Type="http://schemas.openxmlformats.org/officeDocument/2006/relationships/pivotCacheDefinition" Target="pivotCache/pivotCacheDefinition2.xml"/><Relationship Id="rId51" Type="http://schemas.openxmlformats.org/officeDocument/2006/relationships/customXml" Target="../customXml/item26.xml"/><Relationship Id="rId3" Type="http://schemas.openxmlformats.org/officeDocument/2006/relationships/worksheet" Target="worksheets/sheet3.xml"/><Relationship Id="rId12" Type="http://schemas.openxmlformats.org/officeDocument/2006/relationships/pivotCacheDefinition" Target="pivotCache/pivotCacheDefinition6.xml"/><Relationship Id="rId17" Type="http://schemas.microsoft.com/office/2007/relationships/slicerCache" Target="slicerCaches/slicerCache3.xml"/><Relationship Id="rId25" Type="http://schemas.openxmlformats.org/officeDocument/2006/relationships/calcChain" Target="calcChain.xml"/><Relationship Id="rId33" Type="http://schemas.openxmlformats.org/officeDocument/2006/relationships/customXml" Target="../customXml/item8.xml"/><Relationship Id="rId38" Type="http://schemas.openxmlformats.org/officeDocument/2006/relationships/customXml" Target="../customXml/item13.xml"/><Relationship Id="rId46" Type="http://schemas.openxmlformats.org/officeDocument/2006/relationships/customXml" Target="../customXml/item21.xml"/><Relationship Id="rId20" Type="http://schemas.openxmlformats.org/officeDocument/2006/relationships/theme" Target="theme/theme1.xml"/><Relationship Id="rId41" Type="http://schemas.openxmlformats.org/officeDocument/2006/relationships/customXml" Target="../customXml/item16.xml"/><Relationship Id="rId54" Type="http://schemas.openxmlformats.org/officeDocument/2006/relationships/customXml" Target="../customXml/item29.xml"/><Relationship Id="rId1" Type="http://schemas.openxmlformats.org/officeDocument/2006/relationships/worksheet" Target="worksheets/sheet1.xml"/><Relationship Id="rId6" Type="http://schemas.openxmlformats.org/officeDocument/2006/relationships/worksheet" Target="worksheets/sheet6.xml"/><Relationship Id="rId15" Type="http://schemas.microsoft.com/office/2007/relationships/slicerCache" Target="slicerCaches/slicerCache1.xml"/><Relationship Id="rId23" Type="http://schemas.openxmlformats.org/officeDocument/2006/relationships/sharedStrings" Target="sharedStrings.xml"/><Relationship Id="rId28" Type="http://schemas.openxmlformats.org/officeDocument/2006/relationships/customXml" Target="../customXml/item3.xml"/><Relationship Id="rId36" Type="http://schemas.openxmlformats.org/officeDocument/2006/relationships/customXml" Target="../customXml/item11.xml"/><Relationship Id="rId49" Type="http://schemas.openxmlformats.org/officeDocument/2006/relationships/customXml" Target="../customXml/item24.xml"/><Relationship Id="rId57" Type="http://schemas.openxmlformats.org/officeDocument/2006/relationships/customXml" Target="../customXml/item32.xml"/><Relationship Id="rId10" Type="http://schemas.openxmlformats.org/officeDocument/2006/relationships/pivotCacheDefinition" Target="pivotCache/pivotCacheDefinition4.xml"/><Relationship Id="rId31" Type="http://schemas.openxmlformats.org/officeDocument/2006/relationships/customXml" Target="../customXml/item6.xml"/><Relationship Id="rId44" Type="http://schemas.openxmlformats.org/officeDocument/2006/relationships/customXml" Target="../customXml/item19.xml"/><Relationship Id="rId52" Type="http://schemas.openxmlformats.org/officeDocument/2006/relationships/customXml" Target="../customXml/item2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[Quinn - SRM Dashboard - Q3 2020 - Held on Oct 21, 2020.xlsx]Pivot Tables!Spend</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CA"/>
              <a:t>Spend by Year &amp; Quarter - Stacked Values</a:t>
            </a:r>
          </a:p>
          <a:p>
            <a:pPr>
              <a:defRPr/>
            </a:pPr>
            <a:r>
              <a:rPr lang="en-CA" sz="800"/>
              <a:t>Data up to September 30, 2020</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layout/>
          <c:spPr>
            <a:solidFill>
              <a:schemeClr val="bg1">
                <a:alpha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15114955921989573"/>
          <c:y val="0.27102878241914674"/>
          <c:w val="0.77821273693968229"/>
          <c:h val="0.53372480982250103"/>
        </c:manualLayout>
      </c:layout>
      <c:barChart>
        <c:barDir val="col"/>
        <c:grouping val="stacked"/>
        <c:varyColors val="0"/>
        <c:ser>
          <c:idx val="0"/>
          <c:order val="0"/>
          <c:tx>
            <c:strRef>
              <c:f>'Pivot Tables'!$L$12</c:f>
              <c:strCache>
                <c:ptCount val="1"/>
                <c:pt idx="0">
                  <c:v>Operations</c:v>
                </c:pt>
              </c:strCache>
            </c:strRef>
          </c:tx>
          <c:spPr>
            <a:solidFill>
              <a:schemeClr val="accent1"/>
            </a:solidFill>
            <a:ln>
              <a:noFill/>
            </a:ln>
            <a:effectLst/>
          </c:spPr>
          <c:invertIfNegative val="0"/>
          <c:cat>
            <c:multiLvlStrRef>
              <c:f>'Pivot Tables'!$K$13:$K$22</c:f>
              <c:multiLvlStrCache>
                <c:ptCount val="8"/>
                <c:lvl>
                  <c:pt idx="5">
                    <c:v>Q1</c:v>
                  </c:pt>
                  <c:pt idx="6">
                    <c:v>Q2</c:v>
                  </c:pt>
                  <c:pt idx="7">
                    <c:v>Q3</c:v>
                  </c:pt>
                </c:lvl>
                <c:lvl>
                  <c:pt idx="0">
                    <c:v>2015</c:v>
                  </c:pt>
                  <c:pt idx="1">
                    <c:v>2016</c:v>
                  </c:pt>
                  <c:pt idx="2">
                    <c:v>2017</c:v>
                  </c:pt>
                  <c:pt idx="3">
                    <c:v>2018</c:v>
                  </c:pt>
                  <c:pt idx="4">
                    <c:v>2019</c:v>
                  </c:pt>
                  <c:pt idx="5">
                    <c:v>2020</c:v>
                  </c:pt>
                </c:lvl>
              </c:multiLvlStrCache>
            </c:multiLvlStrRef>
          </c:cat>
          <c:val>
            <c:numRef>
              <c:f>'Pivot Tables'!$L$13:$L$22</c:f>
              <c:numCache>
                <c:formatCode>_("$"* #,##0.00_);_("$"* \(#,##0.00\);_("$"* "-"??_);_(@_)</c:formatCode>
                <c:ptCount val="8"/>
                <c:pt idx="0">
                  <c:v>11747565.959999999</c:v>
                </c:pt>
                <c:pt idx="1">
                  <c:v>7578731.04</c:v>
                </c:pt>
                <c:pt idx="2">
                  <c:v>10749239.760000004</c:v>
                </c:pt>
                <c:pt idx="3">
                  <c:v>8663751.959999999</c:v>
                </c:pt>
                <c:pt idx="4">
                  <c:v>10906339.41</c:v>
                </c:pt>
                <c:pt idx="5">
                  <c:v>2460514.44</c:v>
                </c:pt>
                <c:pt idx="6">
                  <c:v>1651411.96</c:v>
                </c:pt>
                <c:pt idx="7">
                  <c:v>1809792.2000000002</c:v>
                </c:pt>
              </c:numCache>
            </c:numRef>
          </c:val>
          <c:extLst>
            <c:ext xmlns:c16="http://schemas.microsoft.com/office/drawing/2014/chart" uri="{C3380CC4-5D6E-409C-BE32-E72D297353CC}">
              <c16:uniqueId val="{00000000-3808-4160-83E6-4D7C713DB311}"/>
            </c:ext>
          </c:extLst>
        </c:ser>
        <c:ser>
          <c:idx val="1"/>
          <c:order val="1"/>
          <c:tx>
            <c:strRef>
              <c:f>'Pivot Tables'!$M$12</c:f>
              <c:strCache>
                <c:ptCount val="1"/>
                <c:pt idx="0">
                  <c:v>Wells Servicing</c:v>
                </c:pt>
              </c:strCache>
            </c:strRef>
          </c:tx>
          <c:spPr>
            <a:solidFill>
              <a:schemeClr val="accent2"/>
            </a:solidFill>
            <a:ln>
              <a:noFill/>
            </a:ln>
            <a:effectLst/>
          </c:spPr>
          <c:invertIfNegative val="0"/>
          <c:cat>
            <c:multiLvlStrRef>
              <c:f>'Pivot Tables'!$K$13:$K$22</c:f>
              <c:multiLvlStrCache>
                <c:ptCount val="8"/>
                <c:lvl>
                  <c:pt idx="5">
                    <c:v>Q1</c:v>
                  </c:pt>
                  <c:pt idx="6">
                    <c:v>Q2</c:v>
                  </c:pt>
                  <c:pt idx="7">
                    <c:v>Q3</c:v>
                  </c:pt>
                </c:lvl>
                <c:lvl>
                  <c:pt idx="0">
                    <c:v>2015</c:v>
                  </c:pt>
                  <c:pt idx="1">
                    <c:v>2016</c:v>
                  </c:pt>
                  <c:pt idx="2">
                    <c:v>2017</c:v>
                  </c:pt>
                  <c:pt idx="3">
                    <c:v>2018</c:v>
                  </c:pt>
                  <c:pt idx="4">
                    <c:v>2019</c:v>
                  </c:pt>
                  <c:pt idx="5">
                    <c:v>2020</c:v>
                  </c:pt>
                </c:lvl>
              </c:multiLvlStrCache>
            </c:multiLvlStrRef>
          </c:cat>
          <c:val>
            <c:numRef>
              <c:f>'Pivot Tables'!$M$13:$M$22</c:f>
              <c:numCache>
                <c:formatCode>_("$"* #,##0.00_);_("$"* \(#,##0.00\);_("$"* "-"??_);_(@_)</c:formatCode>
                <c:ptCount val="8"/>
                <c:pt idx="0">
                  <c:v>2342418</c:v>
                </c:pt>
                <c:pt idx="1">
                  <c:v>2780334</c:v>
                </c:pt>
                <c:pt idx="2">
                  <c:v>1428636.4800000002</c:v>
                </c:pt>
                <c:pt idx="3">
                  <c:v>4307384.04</c:v>
                </c:pt>
                <c:pt idx="4">
                  <c:v>3195040.73</c:v>
                </c:pt>
                <c:pt idx="5">
                  <c:v>341409.55000000005</c:v>
                </c:pt>
                <c:pt idx="6">
                  <c:v>158939.88</c:v>
                </c:pt>
                <c:pt idx="7">
                  <c:v>111430.04999999999</c:v>
                </c:pt>
              </c:numCache>
            </c:numRef>
          </c:val>
          <c:extLst>
            <c:ext xmlns:c16="http://schemas.microsoft.com/office/drawing/2014/chart" uri="{C3380CC4-5D6E-409C-BE32-E72D297353CC}">
              <c16:uniqueId val="{00000001-3808-4160-83E6-4D7C713DB311}"/>
            </c:ext>
          </c:extLst>
        </c:ser>
        <c:ser>
          <c:idx val="2"/>
          <c:order val="2"/>
          <c:tx>
            <c:strRef>
              <c:f>'Pivot Tables'!$N$12</c:f>
              <c:strCache>
                <c:ptCount val="1"/>
                <c:pt idx="0">
                  <c:v>Turnaround / Outage</c:v>
                </c:pt>
              </c:strCache>
            </c:strRef>
          </c:tx>
          <c:spPr>
            <a:solidFill>
              <a:schemeClr val="accent3"/>
            </a:solidFill>
            <a:ln>
              <a:noFill/>
            </a:ln>
            <a:effectLst/>
          </c:spPr>
          <c:invertIfNegative val="0"/>
          <c:cat>
            <c:multiLvlStrRef>
              <c:f>'Pivot Tables'!$K$13:$K$22</c:f>
              <c:multiLvlStrCache>
                <c:ptCount val="8"/>
                <c:lvl>
                  <c:pt idx="5">
                    <c:v>Q1</c:v>
                  </c:pt>
                  <c:pt idx="6">
                    <c:v>Q2</c:v>
                  </c:pt>
                  <c:pt idx="7">
                    <c:v>Q3</c:v>
                  </c:pt>
                </c:lvl>
                <c:lvl>
                  <c:pt idx="0">
                    <c:v>2015</c:v>
                  </c:pt>
                  <c:pt idx="1">
                    <c:v>2016</c:v>
                  </c:pt>
                  <c:pt idx="2">
                    <c:v>2017</c:v>
                  </c:pt>
                  <c:pt idx="3">
                    <c:v>2018</c:v>
                  </c:pt>
                  <c:pt idx="4">
                    <c:v>2019</c:v>
                  </c:pt>
                  <c:pt idx="5">
                    <c:v>2020</c:v>
                  </c:pt>
                </c:lvl>
              </c:multiLvlStrCache>
            </c:multiLvlStrRef>
          </c:cat>
          <c:val>
            <c:numRef>
              <c:f>'Pivot Tables'!$N$13:$N$22</c:f>
              <c:numCache>
                <c:formatCode>_("$"* #,##0.00_);_("$"* \(#,##0.00\);_("$"* "-"??_);_(@_)</c:formatCode>
                <c:ptCount val="8"/>
                <c:pt idx="0">
                  <c:v>2801087.0399999996</c:v>
                </c:pt>
                <c:pt idx="1">
                  <c:v>3586352.0399999996</c:v>
                </c:pt>
                <c:pt idx="2">
                  <c:v>3234566.52</c:v>
                </c:pt>
                <c:pt idx="3">
                  <c:v>5938895.04</c:v>
                </c:pt>
                <c:pt idx="4">
                  <c:v>4261838.7300000004</c:v>
                </c:pt>
                <c:pt idx="5">
                  <c:v>601815.89</c:v>
                </c:pt>
                <c:pt idx="6">
                  <c:v>647232.29</c:v>
                </c:pt>
                <c:pt idx="7">
                  <c:v>374280</c:v>
                </c:pt>
              </c:numCache>
            </c:numRef>
          </c:val>
          <c:extLst>
            <c:ext xmlns:c16="http://schemas.microsoft.com/office/drawing/2014/chart" uri="{C3380CC4-5D6E-409C-BE32-E72D297353CC}">
              <c16:uniqueId val="{00000002-3808-4160-83E6-4D7C713DB311}"/>
            </c:ext>
          </c:extLst>
        </c:ser>
        <c:dLbls>
          <c:showLegendKey val="0"/>
          <c:showVal val="0"/>
          <c:showCatName val="0"/>
          <c:showSerName val="0"/>
          <c:showPercent val="0"/>
          <c:showBubbleSize val="0"/>
        </c:dLbls>
        <c:gapWidth val="150"/>
        <c:overlap val="100"/>
        <c:axId val="411778656"/>
        <c:axId val="411785872"/>
      </c:barChart>
      <c:lineChart>
        <c:grouping val="standard"/>
        <c:varyColors val="0"/>
        <c:ser>
          <c:idx val="3"/>
          <c:order val="3"/>
          <c:tx>
            <c:strRef>
              <c:f>'Pivot Tables'!$O$12</c:f>
              <c:strCache>
                <c:ptCount val="1"/>
                <c:pt idx="0">
                  <c:v>Relative Overall Spend Change From Previous Year</c:v>
                </c:pt>
              </c:strCache>
            </c:strRef>
          </c:tx>
          <c:spPr>
            <a:ln w="28575" cap="rnd">
              <a:solidFill>
                <a:schemeClr val="accent4"/>
              </a:solidFill>
              <a:round/>
            </a:ln>
            <a:effectLst/>
          </c:spPr>
          <c:marker>
            <c:symbol val="none"/>
          </c:marker>
          <c:dLbls>
            <c:spPr>
              <a:solidFill>
                <a:schemeClr val="bg1">
                  <a:alpha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'Pivot Tables'!$K$13:$K$22</c:f>
              <c:multiLvlStrCache>
                <c:ptCount val="8"/>
                <c:lvl>
                  <c:pt idx="5">
                    <c:v>Q1</c:v>
                  </c:pt>
                  <c:pt idx="6">
                    <c:v>Q2</c:v>
                  </c:pt>
                  <c:pt idx="7">
                    <c:v>Q3</c:v>
                  </c:pt>
                </c:lvl>
                <c:lvl>
                  <c:pt idx="0">
                    <c:v>2015</c:v>
                  </c:pt>
                  <c:pt idx="1">
                    <c:v>2016</c:v>
                  </c:pt>
                  <c:pt idx="2">
                    <c:v>2017</c:v>
                  </c:pt>
                  <c:pt idx="3">
                    <c:v>2018</c:v>
                  </c:pt>
                  <c:pt idx="4">
                    <c:v>2019</c:v>
                  </c:pt>
                  <c:pt idx="5">
                    <c:v>2020</c:v>
                  </c:pt>
                </c:lvl>
              </c:multiLvlStrCache>
            </c:multiLvlStrRef>
          </c:cat>
          <c:val>
            <c:numRef>
              <c:f>'Pivot Tables'!$O$13:$O$22</c:f>
              <c:numCache>
                <c:formatCode>0.00%;\-0.00%;0.00%</c:formatCode>
                <c:ptCount val="8"/>
                <c:pt idx="0">
                  <c:v>#N/A</c:v>
                </c:pt>
                <c:pt idx="1">
                  <c:v>-0.1743911869176325</c:v>
                </c:pt>
                <c:pt idx="2">
                  <c:v>0.10519769122602718</c:v>
                </c:pt>
                <c:pt idx="3">
                  <c:v>0.22693276688607114</c:v>
                </c:pt>
                <c:pt idx="4">
                  <c:v>-2.8916513613506903E-2</c:v>
                </c:pt>
                <c:pt idx="5">
                  <c:v>-0.25555459353007931</c:v>
                </c:pt>
                <c:pt idx="6">
                  <c:v>-0.44279551395616717</c:v>
                </c:pt>
                <c:pt idx="7">
                  <c:v>-0.53269078987257268</c:v>
                </c:pt>
              </c:numCache>
            </c:numRef>
          </c:val>
          <c:smooth val="0"/>
          <c:extLst>
            <c:ext xmlns:c16="http://schemas.microsoft.com/office/drawing/2014/chart" uri="{C3380CC4-5D6E-409C-BE32-E72D297353CC}">
              <c16:uniqueId val="{00000000-8ACD-4BF2-BD7D-ABD1BCF23B3D}"/>
            </c:ext>
          </c:extLst>
        </c:ser>
        <c:dLbls>
          <c:showLegendKey val="0"/>
          <c:showVal val="0"/>
          <c:showCatName val="0"/>
          <c:showSerName val="0"/>
          <c:showPercent val="0"/>
          <c:showBubbleSize val="0"/>
        </c:dLbls>
        <c:marker val="1"/>
        <c:smooth val="0"/>
        <c:axId val="1255151968"/>
        <c:axId val="1255158200"/>
      </c:lineChart>
      <c:catAx>
        <c:axId val="4117786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Period</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1785872"/>
        <c:crosses val="autoZero"/>
        <c:auto val="1"/>
        <c:lblAlgn val="ctr"/>
        <c:lblOffset val="100"/>
        <c:noMultiLvlLbl val="0"/>
      </c:catAx>
      <c:valAx>
        <c:axId val="411785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Period Spend</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1778656"/>
        <c:crosses val="autoZero"/>
        <c:crossBetween val="between"/>
      </c:valAx>
      <c:valAx>
        <c:axId val="12551582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Percentage Change from Previous Year</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5151968"/>
        <c:crosses val="max"/>
        <c:crossBetween val="between"/>
      </c:valAx>
      <c:catAx>
        <c:axId val="1255151968"/>
        <c:scaling>
          <c:orientation val="minMax"/>
        </c:scaling>
        <c:delete val="1"/>
        <c:axPos val="b"/>
        <c:numFmt formatCode="General" sourceLinked="1"/>
        <c:majorTickMark val="out"/>
        <c:minorTickMark val="none"/>
        <c:tickLblPos val="nextTo"/>
        <c:crossAx val="1255158200"/>
        <c:crosses val="autoZero"/>
        <c:auto val="1"/>
        <c:lblAlgn val="ctr"/>
        <c:lblOffset val="100"/>
        <c:noMultiLvlLbl val="0"/>
      </c:cat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[Quinn - SRM Dashboard - Q3 2020 - Held on Oct 21, 2020.xlsx]Pivot Tables!Hours</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CA"/>
              <a:t>Exposure</a:t>
            </a:r>
            <a:r>
              <a:rPr lang="en-CA" baseline="0"/>
              <a:t> Hours and Overtime Percentage by Year &amp; Quarter</a:t>
            </a:r>
          </a:p>
          <a:p>
            <a:pPr>
              <a:defRPr/>
            </a:pPr>
            <a:r>
              <a:rPr lang="en-CA" sz="800" baseline="0"/>
              <a:t>Data up to September 30, 2020</a:t>
            </a:r>
            <a:endParaRPr lang="en-CA" sz="8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pivotFmt>
      <c:pivotFmt>
        <c:idx val="12"/>
        <c:spPr>
          <a:ln w="28575" cap="rnd">
            <a:solidFill>
              <a:schemeClr val="accent1"/>
            </a:solidFill>
            <a:round/>
          </a:ln>
          <a:effectLst/>
        </c:spPr>
        <c:marker>
          <c:symbol val="none"/>
        </c:marker>
        <c:dLbl>
          <c:idx val="0"/>
          <c:spPr>
            <a:solidFill>
              <a:schemeClr val="bg1">
                <a:alpha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579441609041087"/>
          <c:y val="0.29467276267885867"/>
          <c:w val="0.80078406302053939"/>
          <c:h val="0.46334518669037339"/>
        </c:manualLayout>
      </c:layout>
      <c:barChart>
        <c:barDir val="col"/>
        <c:grouping val="clustered"/>
        <c:varyColors val="0"/>
        <c:ser>
          <c:idx val="0"/>
          <c:order val="0"/>
          <c:tx>
            <c:strRef>
              <c:f>'Pivot Tables'!$C$12</c:f>
              <c:strCache>
                <c:ptCount val="1"/>
                <c:pt idx="0">
                  <c:v>Sum of Total Exposure Hours</c:v>
                </c:pt>
              </c:strCache>
            </c:strRef>
          </c:tx>
          <c:spPr>
            <a:solidFill>
              <a:schemeClr val="accent1"/>
            </a:solidFill>
            <a:ln>
              <a:noFill/>
            </a:ln>
            <a:effectLst/>
          </c:spPr>
          <c:invertIfNegative val="0"/>
          <c:cat>
            <c:multiLvlStrRef>
              <c:f>'Pivot Tables'!$B$13:$B$25</c:f>
              <c:multiLvlStrCache>
                <c:ptCount val="11"/>
                <c:lvl>
                  <c:pt idx="8">
                    <c:v>Q1</c:v>
                  </c:pt>
                  <c:pt idx="9">
                    <c:v>Q2</c:v>
                  </c:pt>
                  <c:pt idx="10">
                    <c:v>Q3</c:v>
                  </c:pt>
                </c:lvl>
                <c:lvl>
                  <c:pt idx="0">
                    <c:v>2012</c:v>
                  </c:pt>
                  <c:pt idx="1">
                    <c:v>2013</c:v>
                  </c:pt>
                  <c:pt idx="2">
                    <c:v>2014</c:v>
                  </c:pt>
                  <c:pt idx="3">
                    <c:v>2015</c:v>
                  </c:pt>
                  <c:pt idx="4">
                    <c:v>2016</c:v>
                  </c:pt>
                  <c:pt idx="5">
                    <c:v>2017</c:v>
                  </c:pt>
                  <c:pt idx="6">
                    <c:v>2018</c:v>
                  </c:pt>
                  <c:pt idx="7">
                    <c:v>2019</c:v>
                  </c:pt>
                  <c:pt idx="8">
                    <c:v>2020</c:v>
                  </c:pt>
                </c:lvl>
              </c:multiLvlStrCache>
            </c:multiLvlStrRef>
          </c:cat>
          <c:val>
            <c:numRef>
              <c:f>'Pivot Tables'!$C$13:$C$25</c:f>
              <c:numCache>
                <c:formatCode>#,##0</c:formatCode>
                <c:ptCount val="11"/>
                <c:pt idx="0">
                  <c:v>294667</c:v>
                </c:pt>
                <c:pt idx="1">
                  <c:v>366973</c:v>
                </c:pt>
                <c:pt idx="2">
                  <c:v>501678</c:v>
                </c:pt>
                <c:pt idx="3">
                  <c:v>214572</c:v>
                </c:pt>
                <c:pt idx="4">
                  <c:v>210544</c:v>
                </c:pt>
                <c:pt idx="5">
                  <c:v>214925</c:v>
                </c:pt>
                <c:pt idx="6">
                  <c:v>288661</c:v>
                </c:pt>
                <c:pt idx="7">
                  <c:v>248407.00000000003</c:v>
                </c:pt>
                <c:pt idx="8">
                  <c:v>64116.250000000102</c:v>
                </c:pt>
                <c:pt idx="9">
                  <c:v>34946.000000000073</c:v>
                </c:pt>
                <c:pt idx="10">
                  <c:v>41265.5</c:v>
                </c:pt>
              </c:numCache>
            </c:numRef>
          </c:val>
          <c:extLst>
            <c:ext xmlns:c16="http://schemas.microsoft.com/office/drawing/2014/chart" uri="{C3380CC4-5D6E-409C-BE32-E72D297353CC}">
              <c16:uniqueId val="{00000000-F5E4-42B0-8846-706C95419FE6}"/>
            </c:ext>
          </c:extLst>
        </c:ser>
        <c:dLbls>
          <c:showLegendKey val="0"/>
          <c:showVal val="0"/>
          <c:showCatName val="0"/>
          <c:showSerName val="0"/>
          <c:showPercent val="0"/>
          <c:showBubbleSize val="0"/>
        </c:dLbls>
        <c:gapWidth val="219"/>
        <c:axId val="700728032"/>
        <c:axId val="700726392"/>
      </c:barChart>
      <c:lineChart>
        <c:grouping val="standard"/>
        <c:varyColors val="0"/>
        <c:ser>
          <c:idx val="1"/>
          <c:order val="1"/>
          <c:tx>
            <c:strRef>
              <c:f>'Pivot Tables'!$D$12</c:f>
              <c:strCache>
                <c:ptCount val="1"/>
                <c:pt idx="0">
                  <c:v>OT Exposure Percentage</c:v>
                </c:pt>
              </c:strCache>
            </c:strRef>
          </c:tx>
          <c:spPr>
            <a:ln w="28575" cap="rnd">
              <a:solidFill>
                <a:schemeClr val="accent2"/>
              </a:solidFill>
              <a:round/>
            </a:ln>
            <a:effectLst/>
          </c:spPr>
          <c:marker>
            <c:symbol val="none"/>
          </c:marker>
          <c:dLbls>
            <c:spPr>
              <a:solidFill>
                <a:schemeClr val="bg1">
                  <a:alpha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'Pivot Tables'!$B$13:$B$25</c:f>
              <c:multiLvlStrCache>
                <c:ptCount val="11"/>
                <c:lvl>
                  <c:pt idx="8">
                    <c:v>Q1</c:v>
                  </c:pt>
                  <c:pt idx="9">
                    <c:v>Q2</c:v>
                  </c:pt>
                  <c:pt idx="10">
                    <c:v>Q3</c:v>
                  </c:pt>
                </c:lvl>
                <c:lvl>
                  <c:pt idx="0">
                    <c:v>2012</c:v>
                  </c:pt>
                  <c:pt idx="1">
                    <c:v>2013</c:v>
                  </c:pt>
                  <c:pt idx="2">
                    <c:v>2014</c:v>
                  </c:pt>
                  <c:pt idx="3">
                    <c:v>2015</c:v>
                  </c:pt>
                  <c:pt idx="4">
                    <c:v>2016</c:v>
                  </c:pt>
                  <c:pt idx="5">
                    <c:v>2017</c:v>
                  </c:pt>
                  <c:pt idx="6">
                    <c:v>2018</c:v>
                  </c:pt>
                  <c:pt idx="7">
                    <c:v>2019</c:v>
                  </c:pt>
                  <c:pt idx="8">
                    <c:v>2020</c:v>
                  </c:pt>
                </c:lvl>
              </c:multiLvlStrCache>
            </c:multiLvlStrRef>
          </c:cat>
          <c:val>
            <c:numRef>
              <c:f>'Pivot Tables'!$D$13:$D$25</c:f>
              <c:numCache>
                <c:formatCode>0.00%;\-0.00%;0.00%</c:formatCode>
                <c:ptCount val="11"/>
                <c:pt idx="4">
                  <c:v>0.14202257010411126</c:v>
                </c:pt>
                <c:pt idx="5">
                  <c:v>0.13594974991276026</c:v>
                </c:pt>
                <c:pt idx="6">
                  <c:v>0.16325031784688615</c:v>
                </c:pt>
                <c:pt idx="7">
                  <c:v>0.11874061520005473</c:v>
                </c:pt>
                <c:pt idx="8">
                  <c:v>6.9393484491061044E-2</c:v>
                </c:pt>
                <c:pt idx="9">
                  <c:v>1.8457048016940383E-3</c:v>
                </c:pt>
                <c:pt idx="10">
                  <c:v>1.8708121796658227E-2</c:v>
                </c:pt>
              </c:numCache>
            </c:numRef>
          </c:val>
          <c:smooth val="0"/>
          <c:extLst>
            <c:ext xmlns:c16="http://schemas.microsoft.com/office/drawing/2014/chart" uri="{C3380CC4-5D6E-409C-BE32-E72D297353CC}">
              <c16:uniqueId val="{00000001-F5E4-42B0-8846-706C95419FE6}"/>
            </c:ext>
          </c:extLst>
        </c:ser>
        <c:dLbls>
          <c:showLegendKey val="0"/>
          <c:showVal val="0"/>
          <c:showCatName val="0"/>
          <c:showSerName val="0"/>
          <c:showPercent val="0"/>
          <c:showBubbleSize val="0"/>
        </c:dLbls>
        <c:marker val="1"/>
        <c:smooth val="0"/>
        <c:axId val="800772800"/>
        <c:axId val="800773784"/>
      </c:lineChart>
      <c:catAx>
        <c:axId val="700728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Period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0726392"/>
        <c:crosses val="autoZero"/>
        <c:auto val="1"/>
        <c:lblAlgn val="ctr"/>
        <c:lblOffset val="100"/>
        <c:noMultiLvlLbl val="0"/>
      </c:catAx>
      <c:valAx>
        <c:axId val="700726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Period Exposure Hours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0728032"/>
        <c:crosses val="autoZero"/>
        <c:crossBetween val="between"/>
      </c:valAx>
      <c:valAx>
        <c:axId val="80077378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OT Exposure Percentage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772800"/>
        <c:crosses val="max"/>
        <c:crossBetween val="between"/>
      </c:valAx>
      <c:catAx>
        <c:axId val="800772800"/>
        <c:scaling>
          <c:orientation val="minMax"/>
        </c:scaling>
        <c:delete val="1"/>
        <c:axPos val="b"/>
        <c:numFmt formatCode="General" sourceLinked="1"/>
        <c:majorTickMark val="out"/>
        <c:minorTickMark val="none"/>
        <c:tickLblPos val="nextTo"/>
        <c:crossAx val="800773784"/>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15</xdr:col>
      <xdr:colOff>0</xdr:colOff>
      <xdr:row>17</xdr:row>
      <xdr:rowOff>190499</xdr:rowOff>
    </xdr:from>
    <xdr:to>
      <xdr:col>16</xdr:col>
      <xdr:colOff>0</xdr:colOff>
      <xdr:row>35</xdr:row>
      <xdr:rowOff>9524</xdr:rowOff>
    </xdr:to>
    <xdr:graphicFrame macro="">
      <xdr:nvGraphicFramePr>
        <xdr:cNvPr id="2" name="Chart 1">
          <a:extLst>
            <a:ext uri="{FF2B5EF4-FFF2-40B4-BE49-F238E27FC236}">
              <a16:creationId xmlns:a16="http://schemas.microsoft.com/office/drawing/2014/main" id="{66A4C433-7C70-467D-99C1-9147399F4B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xdr:row>
      <xdr:rowOff>0</xdr:rowOff>
    </xdr:from>
    <xdr:to>
      <xdr:col>16</xdr:col>
      <xdr:colOff>0</xdr:colOff>
      <xdr:row>17</xdr:row>
      <xdr:rowOff>0</xdr:rowOff>
    </xdr:to>
    <xdr:graphicFrame macro="">
      <xdr:nvGraphicFramePr>
        <xdr:cNvPr id="3" name="Chart 2">
          <a:extLst>
            <a:ext uri="{FF2B5EF4-FFF2-40B4-BE49-F238E27FC236}">
              <a16:creationId xmlns:a16="http://schemas.microsoft.com/office/drawing/2014/main" id="{0FD7FE1F-2411-4612-84B2-44647E5CA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21</xdr:col>
      <xdr:colOff>0</xdr:colOff>
      <xdr:row>2</xdr:row>
      <xdr:rowOff>0</xdr:rowOff>
    </xdr:from>
    <xdr:to>
      <xdr:col>25</xdr:col>
      <xdr:colOff>0</xdr:colOff>
      <xdr:row>23</xdr:row>
      <xdr:rowOff>25400</xdr:rowOff>
    </xdr:to>
    <mc:AlternateContent xmlns:mc="http://schemas.openxmlformats.org/markup-compatibility/2006" xmlns:a14="http://schemas.microsoft.com/office/drawing/2010/main">
      <mc:Choice Requires="a14">
        <xdr:graphicFrame macro="">
          <xdr:nvGraphicFramePr>
            <xdr:cNvPr id="7" name="Year">
              <a:extLst>
                <a:ext uri="{FF2B5EF4-FFF2-40B4-BE49-F238E27FC236}">
                  <a16:creationId xmlns:a16="http://schemas.microsoft.com/office/drawing/2014/main" id="{2C41F4FA-E65A-4176-A2CD-327556E9EFD3}"/>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16744950" y="428625"/>
              <a:ext cx="1828800" cy="40767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27</xdr:col>
      <xdr:colOff>0</xdr:colOff>
      <xdr:row>2</xdr:row>
      <xdr:rowOff>0</xdr:rowOff>
    </xdr:from>
    <xdr:to>
      <xdr:col>31</xdr:col>
      <xdr:colOff>0</xdr:colOff>
      <xdr:row>31</xdr:row>
      <xdr:rowOff>101600</xdr:rowOff>
    </xdr:to>
    <mc:AlternateContent xmlns:mc="http://schemas.openxmlformats.org/markup-compatibility/2006" xmlns:a14="http://schemas.microsoft.com/office/drawing/2010/main">
      <mc:Choice Requires="a14">
        <xdr:graphicFrame macro="">
          <xdr:nvGraphicFramePr>
            <xdr:cNvPr id="8" name="year.quarter 1">
              <a:extLst>
                <a:ext uri="{FF2B5EF4-FFF2-40B4-BE49-F238E27FC236}">
                  <a16:creationId xmlns:a16="http://schemas.microsoft.com/office/drawing/2014/main" id="{392E80F5-3AAB-46EF-8BDE-FFCE751EBEC5}"/>
                </a:ext>
              </a:extLst>
            </xdr:cNvPr>
            <xdr:cNvGraphicFramePr/>
          </xdr:nvGraphicFramePr>
          <xdr:xfrm>
            <a:off x="0" y="0"/>
            <a:ext cx="0" cy="0"/>
          </xdr:xfrm>
          <a:graphic>
            <a:graphicData uri="http://schemas.microsoft.com/office/drawing/2010/slicer">
              <sle:slicer xmlns:sle="http://schemas.microsoft.com/office/drawing/2010/slicer" name="year.quarter 1"/>
            </a:graphicData>
          </a:graphic>
        </xdr:graphicFrame>
      </mc:Choice>
      <mc:Fallback xmlns="">
        <xdr:sp macro="" textlink="">
          <xdr:nvSpPr>
            <xdr:cNvPr id="0" name=""/>
            <xdr:cNvSpPr>
              <a:spLocks noTextEdit="1"/>
            </xdr:cNvSpPr>
          </xdr:nvSpPr>
          <xdr:spPr>
            <a:xfrm>
              <a:off x="18916650" y="428625"/>
              <a:ext cx="1828800" cy="572452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38</xdr:col>
      <xdr:colOff>0</xdr:colOff>
      <xdr:row>2</xdr:row>
      <xdr:rowOff>0</xdr:rowOff>
    </xdr:from>
    <xdr:to>
      <xdr:col>40</xdr:col>
      <xdr:colOff>463550</xdr:colOff>
      <xdr:row>15</xdr:row>
      <xdr:rowOff>0</xdr:rowOff>
    </xdr:to>
    <mc:AlternateContent xmlns:mc="http://schemas.openxmlformats.org/markup-compatibility/2006" xmlns:a14="http://schemas.microsoft.com/office/drawing/2010/main">
      <mc:Choice Requires="a14">
        <xdr:graphicFrame macro="">
          <xdr:nvGraphicFramePr>
            <xdr:cNvPr id="9" name="year.quarter 2">
              <a:extLst>
                <a:ext uri="{FF2B5EF4-FFF2-40B4-BE49-F238E27FC236}">
                  <a16:creationId xmlns:a16="http://schemas.microsoft.com/office/drawing/2014/main" id="{3860F125-0844-406E-A018-05A9D9AC290C}"/>
                </a:ext>
              </a:extLst>
            </xdr:cNvPr>
            <xdr:cNvGraphicFramePr/>
          </xdr:nvGraphicFramePr>
          <xdr:xfrm>
            <a:off x="0" y="0"/>
            <a:ext cx="0" cy="0"/>
          </xdr:xfrm>
          <a:graphic>
            <a:graphicData uri="http://schemas.microsoft.com/office/drawing/2010/slicer">
              <sle:slicer xmlns:sle="http://schemas.microsoft.com/office/drawing/2010/slicer" name="year.quarter 2"/>
            </a:graphicData>
          </a:graphic>
        </xdr:graphicFrame>
      </mc:Choice>
      <mc:Fallback xmlns="">
        <xdr:sp macro="" textlink="">
          <xdr:nvSpPr>
            <xdr:cNvPr id="0" name=""/>
            <xdr:cNvSpPr>
              <a:spLocks noTextEdit="1"/>
            </xdr:cNvSpPr>
          </xdr:nvSpPr>
          <xdr:spPr>
            <a:xfrm>
              <a:off x="28498800" y="428625"/>
              <a:ext cx="1828800" cy="252412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34</xdr:col>
      <xdr:colOff>0</xdr:colOff>
      <xdr:row>2</xdr:row>
      <xdr:rowOff>0</xdr:rowOff>
    </xdr:from>
    <xdr:to>
      <xdr:col>36</xdr:col>
      <xdr:colOff>6350</xdr:colOff>
      <xdr:row>15</xdr:row>
      <xdr:rowOff>0</xdr:rowOff>
    </xdr:to>
    <mc:AlternateContent xmlns:mc="http://schemas.openxmlformats.org/markup-compatibility/2006" xmlns:a14="http://schemas.microsoft.com/office/drawing/2010/main">
      <mc:Choice Requires="a14">
        <xdr:graphicFrame macro="">
          <xdr:nvGraphicFramePr>
            <xdr:cNvPr id="10" name="Year 1">
              <a:extLst>
                <a:ext uri="{FF2B5EF4-FFF2-40B4-BE49-F238E27FC236}">
                  <a16:creationId xmlns:a16="http://schemas.microsoft.com/office/drawing/2014/main" id="{ABD06580-3A81-4BC8-B782-20859974F4AB}"/>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25117425" y="428625"/>
              <a:ext cx="1828800" cy="252412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15</xdr:col>
      <xdr:colOff>4705350</xdr:colOff>
      <xdr:row>22</xdr:row>
      <xdr:rowOff>1</xdr:rowOff>
    </xdr:from>
    <xdr:to>
      <xdr:col>15</xdr:col>
      <xdr:colOff>6562725</xdr:colOff>
      <xdr:row>26</xdr:row>
      <xdr:rowOff>0</xdr:rowOff>
    </xdr:to>
    <xdr:sp macro="" textlink="">
      <xdr:nvSpPr>
        <xdr:cNvPr id="4" name="TextBox 3">
          <a:extLst>
            <a:ext uri="{FF2B5EF4-FFF2-40B4-BE49-F238E27FC236}">
              <a16:creationId xmlns:a16="http://schemas.microsoft.com/office/drawing/2014/main" id="{BF410D67-545F-40D7-BCA7-DCEA68430623}"/>
            </a:ext>
          </a:extLst>
        </xdr:cNvPr>
        <xdr:cNvSpPr txBox="1"/>
      </xdr:nvSpPr>
      <xdr:spPr>
        <a:xfrm>
          <a:off x="13458825" y="4286251"/>
          <a:ext cx="1857375" cy="8096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000"/>
            <a:t>YTD Q3 </a:t>
          </a:r>
          <a:r>
            <a:rPr lang="en-CA" sz="1000" b="1"/>
            <a:t>spend</a:t>
          </a:r>
          <a:r>
            <a:rPr lang="en-CA" sz="1000"/>
            <a:t> down by 41% from 2019 to 2020 in Maximo.  </a:t>
          </a:r>
        </a:p>
        <a:p>
          <a:pPr algn="ctr"/>
          <a:r>
            <a:rPr lang="en-CA" sz="1000"/>
            <a:t>YTD Q3 </a:t>
          </a:r>
          <a:r>
            <a:rPr lang="en-CA" sz="1000" b="1"/>
            <a:t>hours</a:t>
          </a:r>
          <a:r>
            <a:rPr lang="en-CA" sz="1000"/>
            <a:t> down by 26% from 2019 to 2020.</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8762</xdr:colOff>
      <xdr:row>15</xdr:row>
      <xdr:rowOff>180619</xdr:rowOff>
    </xdr:to>
    <xdr:pic>
      <xdr:nvPicPr>
        <xdr:cNvPr id="2" name="Picture 1">
          <a:extLst>
            <a:ext uri="{FF2B5EF4-FFF2-40B4-BE49-F238E27FC236}">
              <a16:creationId xmlns:a16="http://schemas.microsoft.com/office/drawing/2014/main" id="{185729D3-9C94-4D4E-986D-2BCF91C560A5}"/>
            </a:ext>
          </a:extLst>
        </xdr:cNvPr>
        <xdr:cNvPicPr>
          <a:picLocks noChangeAspect="1"/>
        </xdr:cNvPicPr>
      </xdr:nvPicPr>
      <xdr:blipFill>
        <a:blip xmlns:r="http://schemas.openxmlformats.org/officeDocument/2006/relationships" r:embed="rId1"/>
        <a:stretch>
          <a:fillRect/>
        </a:stretch>
      </xdr:blipFill>
      <xdr:spPr>
        <a:xfrm>
          <a:off x="609600" y="190500"/>
          <a:ext cx="6104762" cy="2847619"/>
        </a:xfrm>
        <a:prstGeom prst="rect">
          <a:avLst/>
        </a:prstGeom>
      </xdr:spPr>
    </xdr:pic>
    <xdr:clientData/>
  </xdr:twoCellAnchor>
  <xdr:twoCellAnchor editAs="oneCell">
    <xdr:from>
      <xdr:col>1</xdr:col>
      <xdr:colOff>0</xdr:colOff>
      <xdr:row>17</xdr:row>
      <xdr:rowOff>0</xdr:rowOff>
    </xdr:from>
    <xdr:to>
      <xdr:col>11</xdr:col>
      <xdr:colOff>142095</xdr:colOff>
      <xdr:row>32</xdr:row>
      <xdr:rowOff>28214</xdr:rowOff>
    </xdr:to>
    <xdr:pic>
      <xdr:nvPicPr>
        <xdr:cNvPr id="4" name="Picture 3">
          <a:extLst>
            <a:ext uri="{FF2B5EF4-FFF2-40B4-BE49-F238E27FC236}">
              <a16:creationId xmlns:a16="http://schemas.microsoft.com/office/drawing/2014/main" id="{DA6098F6-37B6-473A-A26A-A0D0A160CBF8}"/>
            </a:ext>
          </a:extLst>
        </xdr:cNvPr>
        <xdr:cNvPicPr>
          <a:picLocks noChangeAspect="1"/>
        </xdr:cNvPicPr>
      </xdr:nvPicPr>
      <xdr:blipFill>
        <a:blip xmlns:r="http://schemas.openxmlformats.org/officeDocument/2006/relationships" r:embed="rId2"/>
        <a:stretch>
          <a:fillRect/>
        </a:stretch>
      </xdr:blipFill>
      <xdr:spPr>
        <a:xfrm>
          <a:off x="609600" y="3238500"/>
          <a:ext cx="6238095" cy="28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19049</xdr:colOff>
      <xdr:row>10</xdr:row>
      <xdr:rowOff>0</xdr:rowOff>
    </xdr:from>
    <xdr:to>
      <xdr:col>8</xdr:col>
      <xdr:colOff>9525</xdr:colOff>
      <xdr:row>39</xdr:row>
      <xdr:rowOff>19050</xdr:rowOff>
    </xdr:to>
    <mc:AlternateContent xmlns:mc="http://schemas.openxmlformats.org/markup-compatibility/2006" xmlns:a14="http://schemas.microsoft.com/office/drawing/2010/main">
      <mc:Choice Requires="a14">
        <xdr:graphicFrame macro="">
          <xdr:nvGraphicFramePr>
            <xdr:cNvPr id="3" name="year.quarter">
              <a:extLst>
                <a:ext uri="{FF2B5EF4-FFF2-40B4-BE49-F238E27FC236}">
                  <a16:creationId xmlns:a16="http://schemas.microsoft.com/office/drawing/2014/main" id="{74B1D8D5-6180-4836-B874-1F5E52B3FB88}"/>
                </a:ext>
              </a:extLst>
            </xdr:cNvPr>
            <xdr:cNvGraphicFramePr/>
          </xdr:nvGraphicFramePr>
          <xdr:xfrm>
            <a:off x="0" y="0"/>
            <a:ext cx="0" cy="0"/>
          </xdr:xfrm>
          <a:graphic>
            <a:graphicData uri="http://schemas.microsoft.com/office/drawing/2010/slicer">
              <sle:slicer xmlns:sle="http://schemas.microsoft.com/office/drawing/2010/slicer" name="year.quarter"/>
            </a:graphicData>
          </a:graphic>
        </xdr:graphicFrame>
      </mc:Choice>
      <mc:Fallback xmlns="">
        <xdr:sp macro="" textlink="">
          <xdr:nvSpPr>
            <xdr:cNvPr id="0" name=""/>
            <xdr:cNvSpPr>
              <a:spLocks noTextEdit="1"/>
            </xdr:cNvSpPr>
          </xdr:nvSpPr>
          <xdr:spPr>
            <a:xfrm>
              <a:off x="6686549" y="952500"/>
              <a:ext cx="1619251" cy="554355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ersons/person.xml><?xml version="1.0" encoding="utf-8"?>
<personList xmlns="http://schemas.microsoft.com/office/spreadsheetml/2018/threadedcomments" xmlns:x="http://schemas.openxmlformats.org/spreadsheetml/2006/main">
  <person displayName="Hady Elkholosy" id="{FB7933B8-BBB3-4DA4-81DB-910C79586B7D}" userId="S::hadye@graham.ca::21e9f3b3-f2cf-43f6-8073-697f2b66787a" providerId="AD"/>
</personList>
</file>

<file path=xl/pivotCache/pivotCacheDefinition1.xml><?xml version="1.0" encoding="utf-8"?>
<pivotCacheDefinition xmlns="http://schemas.openxmlformats.org/spreadsheetml/2006/main" xmlns:r="http://schemas.openxmlformats.org/officeDocument/2006/relationships" saveData="0" refreshedBy="Joel Brochu" refreshedDate="44119.839622800922" backgroundQuery="1" createdVersion="6" refreshedVersion="6" minRefreshableVersion="3" recordCount="0" supportSubquery="1" supportAdvancedDrill="1">
  <cacheSource type="external" connectionId="2"/>
  <cacheFields count="15">
    <cacheField name="[OperationalSummary].[year].[year]" caption="year" numFmtId="0" hierarchy="10" level="1">
      <sharedItems containsSemiMixedTypes="0" containsNonDate="0" containsString="0" containsNumber="1" containsInteger="1" minValue="2016" maxValue="2020" count="5">
        <n v="2016"/>
        <n v="2017"/>
        <n v="2018"/>
        <n v="2019"/>
        <n v="2020" u="1"/>
      </sharedItems>
      <extLst>
        <ext xmlns:x15="http://schemas.microsoft.com/office/spreadsheetml/2010/11/main" uri="{4F2E5C28-24EA-4eb8-9CBF-B6C8F9C3D259}">
          <x15:cachedUniqueNames>
            <x15:cachedUniqueName index="0" name="[OperationalSummary].[year].&amp;[2016]"/>
            <x15:cachedUniqueName index="1" name="[OperationalSummary].[year].&amp;[2017]"/>
            <x15:cachedUniqueName index="2" name="[OperationalSummary].[year].&amp;[2018]"/>
            <x15:cachedUniqueName index="3" name="[OperationalSummary].[year].&amp;[2019]"/>
            <x15:cachedUniqueName index="4" name="[OperationalSummary].[year].&amp;[2020]"/>
          </x15:cachedUniqueNames>
        </ext>
      </extLst>
    </cacheField>
    <cacheField name="[Measures].[Sum of Total Welds]" caption="Sum of Total Welds" numFmtId="0" hierarchy="104" level="32767"/>
    <cacheField name="[Measures].[Sum of Total Butt Welds]" caption="Sum of Total Butt Welds" numFmtId="0" hierarchy="105" level="32767"/>
    <cacheField name="[Measures].[Sum of Total Butt Weld Repairs]" caption="Sum of Total Butt Weld Repairs" numFmtId="0" hierarchy="106" level="32767"/>
    <cacheField name="[Measures].[buttWeldRepairRate]" caption="buttWeldRepairRate" numFmtId="0" hierarchy="68" level="32767"/>
    <cacheField name="[Calendar].[Year].[Year]" caption="Year" numFmtId="0" hierarchy="2" level="1">
      <sharedItems containsSemiMixedTypes="0" containsString="0" containsNumber="1" containsInteger="1" minValue="2018" maxValue="2020" count="3">
        <n v="2018"/>
        <n v="2019"/>
        <n v="2020"/>
      </sharedItems>
      <extLst>
        <ext xmlns:x15="http://schemas.microsoft.com/office/spreadsheetml/2010/11/main" uri="{4F2E5C28-24EA-4eb8-9CBF-B6C8F9C3D259}">
          <x15:cachedUniqueNames>
            <x15:cachedUniqueName index="0" name="[Calendar].[Year].&amp;[2018]"/>
            <x15:cachedUniqueName index="1" name="[Calendar].[Year].&amp;[2019]"/>
            <x15:cachedUniqueName index="2" name="[Calendar].[Year].&amp;[2020]"/>
          </x15:cachedUniqueNames>
        </ext>
      </extLst>
    </cacheField>
    <cacheField name="[Calendar].[Quarter].[Quarter]" caption="Quarter" numFmtId="0" hierarchy="8" level="1">
      <sharedItems count="3">
        <s v="Q1"/>
        <s v="Q2"/>
        <s v="Q3"/>
      </sharedItems>
      <extLst>
        <ext xmlns:x15="http://schemas.microsoft.com/office/spreadsheetml/2010/11/main" uri="{4F2E5C28-24EA-4eb8-9CBF-B6C8F9C3D259}">
          <x15:cachedUniqueNames>
            <x15:cachedUniqueName index="0" name="[Calendar].[Quarter].&amp;[Q1]"/>
            <x15:cachedUniqueName index="1" name="[Calendar].[Quarter].&amp;[Q2]"/>
            <x15:cachedUniqueName index="2" name="[Calendar].[Quarter].&amp;[Q3]"/>
          </x15:cachedUniqueNames>
        </ext>
      </extLst>
    </cacheField>
    <cacheField name="[Calendar].[Date Hierarchy].[Year]" caption="Year" numFmtId="0" hierarchy="1" level="1">
      <sharedItems containsSemiMixedTypes="0" containsNonDate="0" containsString="0"/>
    </cacheField>
    <cacheField name="[Calendar].[Date Hierarchy].[Month]" caption="Month" numFmtId="0" hierarchy="1" level="2">
      <sharedItems containsSemiMixedTypes="0" containsNonDate="0" containsString="0"/>
    </cacheField>
    <cacheField name="[Calendar].[Date Hierarchy].[DateColumn]" caption="DateColumn" numFmtId="0" hierarchy="1" level="3">
      <sharedItems containsSemiMixedTypes="0" containsNonDate="0" containsString="0"/>
    </cacheField>
    <cacheField name="[Calendar].[year.quarter].[year.quarter]" caption="year.quarter" numFmtId="0" hierarchy="9" level="1">
      <sharedItems containsSemiMixedTypes="0" containsNonDate="0" containsString="0"/>
    </cacheField>
    <cacheField name="[Measures].[Sum of NCRs]" caption="Sum of NCRs" numFmtId="0" hierarchy="70" level="32767"/>
    <cacheField name="[Measures].[Max of Packages: Signed off by Quinn / in CNRL Review]" caption="Max of Packages: Signed off by Quinn / in CNRL Review" numFmtId="0" hierarchy="110" level="32767"/>
    <cacheField name="[Measures].[Max of Packages: In Review by Quinn]" caption="Max of Packages: In Review by Quinn" numFmtId="0" hierarchy="111" level="32767"/>
    <cacheField name="[Measures].[Max of Packages: Completed and Scanned]" caption="Max of Packages: Completed and Scanned" numFmtId="0" hierarchy="112" level="32767"/>
  </cacheFields>
  <cacheHierarchies count="116">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7"/>
        <fieldUsage x="8"/>
        <fieldUsage x="9"/>
      </fieldsUsage>
    </cacheHierarchy>
    <cacheHierarchy uniqueName="[Calendar].[Year]" caption="Year" attribute="1" time="1" defaultMemberUniqueName="[Calendar].[Year].[All]" allUniqueName="[Calendar].[Year].[All]" dimensionUniqueName="[Calendar]" displayFolder="" count="2" memberValueDatatype="20" unbalanced="0">
      <fieldsUsage count="2">
        <fieldUsage x="-1"/>
        <fieldUsage x="5"/>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Quarter]" caption="Quarter" attribute="1" time="1" defaultMemberUniqueName="[Calendar].[Quarter].[All]" allUniqueName="[Calendar].[Quarter].[All]" dimensionUniqueName="[Calendar]" displayFolder="" count="2" memberValueDatatype="130" unbalanced="0">
      <fieldsUsage count="2">
        <fieldUsage x="-1"/>
        <fieldUsage x="6"/>
      </fieldsUsage>
    </cacheHierarchy>
    <cacheHierarchy uniqueName="[Calendar].[year.quarter]" caption="year.quarter" attribute="1" time="1" defaultMemberUniqueName="[Calendar].[year.quarter].[All]" allUniqueName="[Calendar].[year.quarter].[All]" dimensionUniqueName="[Calendar]" displayFolder="" count="2" memberValueDatatype="130" unbalanced="0">
      <fieldsUsage count="2">
        <fieldUsage x="-1"/>
        <fieldUsage x="10"/>
      </fieldsUsage>
    </cacheHierarchy>
    <cacheHierarchy uniqueName="[OperationalSummary].[year]" caption="year" attribute="1" defaultMemberUniqueName="[OperationalSummary].[year].[All]" allUniqueName="[OperationalSummary].[year].[All]" dimensionUniqueName="[OperationalSummary]" displayFolder="" count="2" memberValueDatatype="20" unbalanced="0">
      <fieldsUsage count="2">
        <fieldUsage x="-1"/>
        <fieldUsage x="0"/>
      </fieldsUsage>
    </cacheHierarchy>
    <cacheHierarchy uniqueName="[OperationalSummary].[month]" caption="month" attribute="1" defaultMemberUniqueName="[OperationalSummary].[month].[All]" allUniqueName="[OperationalSummary].[month].[All]" dimensionUniqueName="[OperationalSummary]" displayFolder="" count="0" memberValueDatatype="20" unbalanced="0"/>
    <cacheHierarchy uniqueName="[OperationalSummary].[Representative Date]" caption="Representative Date" attribute="1" time="1" defaultMemberUniqueName="[OperationalSummary].[Representative Date].[All]" allUniqueName="[OperationalSummary].[Representative Date].[All]" dimensionUniqueName="[OperationalSummary]" displayFolder="" count="0" memberValueDatatype="7" unbalanced="0"/>
    <cacheHierarchy uniqueName="[OperationalSummary].[Quarter]" caption="Quarter" attribute="1" defaultMemberUniqueName="[OperationalSummary].[Quarter].[All]" allUniqueName="[OperationalSummary].[Quarter].[All]" dimensionUniqueName="[OperationalSummary]" displayFolder="" count="0" memberValueDatatype="130" unbalanced="0"/>
    <cacheHierarchy uniqueName="[OperationalSummary].[Rework]" caption="Rework" attribute="1" defaultMemberUniqueName="[OperationalSummary].[Rework].[All]" allUniqueName="[OperationalSummary].[Rework].[All]" dimensionUniqueName="[OperationalSummary]" displayFolder="" count="0" memberValueDatatype="20" unbalanced="0"/>
    <cacheHierarchy uniqueName="[OperationalSummary].[NCRs]" caption="NCRs" attribute="1" defaultMemberUniqueName="[OperationalSummary].[NCRs].[All]" allUniqueName="[OperationalSummary].[NCRs].[All]" dimensionUniqueName="[OperationalSummary]" displayFolder="" count="0" memberValueDatatype="20" unbalanced="0"/>
    <cacheHierarchy uniqueName="[OperationalSummary].[Total Welds]" caption="Total Welds" attribute="1" defaultMemberUniqueName="[OperationalSummary].[Total Welds].[All]" allUniqueName="[OperationalSummary].[Total Welds].[All]" dimensionUniqueName="[OperationalSummary]" displayFolder="" count="0" memberValueDatatype="20" unbalanced="0"/>
    <cacheHierarchy uniqueName="[OperationalSummary].[Total Butt Welds]" caption="Total Butt Welds" attribute="1" defaultMemberUniqueName="[OperationalSummary].[Total Butt Welds].[All]" allUniqueName="[OperationalSummary].[Total Butt Welds].[All]" dimensionUniqueName="[OperationalSummary]" displayFolder="" count="0" memberValueDatatype="20" unbalanced="0"/>
    <cacheHierarchy uniqueName="[OperationalSummary].[Total Butt Weld Repairs]" caption="Total Butt Weld Repairs" attribute="1" defaultMemberUniqueName="[OperationalSummary].[Total Butt Weld Repairs].[All]" allUniqueName="[OperationalSummary].[Total Butt Weld Repairs].[All]" dimensionUniqueName="[OperationalSummary]" displayFolder="" count="0" memberValueDatatype="20" unbalanced="0"/>
    <cacheHierarchy uniqueName="[OperationalSummary].[Total Socket Welds]" caption="Total Socket Welds" attribute="1" defaultMemberUniqueName="[OperationalSummary].[Total Socket Welds].[All]" allUniqueName="[OperationalSummary].[Total Socket Welds].[All]" dimensionUniqueName="[OperationalSummary]" displayFolder="" count="0" memberValueDatatype="20" unbalanced="0"/>
    <cacheHierarchy uniqueName="[OperationalSummary].[Total Attachment Welds]" caption="Total Attachment Welds" attribute="1" defaultMemberUniqueName="[OperationalSummary].[Total Attachment Welds].[All]" allUniqueName="[OperationalSummary].[Total Attachment Welds].[All]" dimensionUniqueName="[OperationalSummary]" displayFolder="" count="0" memberValueDatatype="130" unbalanced="0"/>
    <cacheHierarchy uniqueName="[OperationalSummary].[Packages: Signed off by Quinn / in CNRL Review]" caption="Packages: Signed off by Quinn / in CNRL Review" attribute="1" defaultMemberUniqueName="[OperationalSummary].[Packages: Signed off by Quinn / in CNRL Review].[All]" allUniqueName="[OperationalSummary].[Packages: Signed off by Quinn / in CNRL Review].[All]" dimensionUniqueName="[OperationalSummary]" displayFolder="" count="0" memberValueDatatype="20" unbalanced="0"/>
    <cacheHierarchy uniqueName="[OperationalSummary].[Packages: In Review by Quinn]" caption="Packages: In Review by Quinn" attribute="1" defaultMemberUniqueName="[OperationalSummary].[Packages: In Review by Quinn].[All]" allUniqueName="[OperationalSummary].[Packages: In Review by Quinn].[All]" dimensionUniqueName="[OperationalSummary]" displayFolder="" count="0" memberValueDatatype="20" unbalanced="0"/>
    <cacheHierarchy uniqueName="[OperationalSummary].[Outstanding]" caption="Outstanding" attribute="1" defaultMemberUniqueName="[OperationalSummary].[Outstanding].[All]" allUniqueName="[OperationalSummary].[Outstanding].[All]" dimensionUniqueName="[OperationalSummary]" displayFolder="" count="0" memberValueDatatype="20" unbalanced="0"/>
    <cacheHierarchy uniqueName="[OperationalSummary].[Packages: Completed and Scanned]" caption="Packages: Completed and Scanned" attribute="1" defaultMemberUniqueName="[OperationalSummary].[Packages: Completed and Scanned].[All]" allUniqueName="[OperationalSummary].[Packages: Completed and Scanned].[All]" dimensionUniqueName="[OperationalSummary]" displayFolder="" count="0" memberValueDatatype="20" unbalanced="0"/>
    <cacheHierarchy uniqueName="[SafetyIncidentsDetails].[Date]" caption="Date" attribute="1" time="1" defaultMemberUniqueName="[SafetyIncidentsDetails].[Date].[All]" allUniqueName="[SafetyIncidentsDetails].[Date].[All]" dimensionUniqueName="[SafetyIncidentsDetails]" displayFolder="" count="0" memberValueDatatype="7" unbalanced="0"/>
    <cacheHierarchy uniqueName="[SafetyIncidentsDetails].[Incident Type]" caption="Incident Type" attribute="1" defaultMemberUniqueName="[SafetyIncidentsDetails].[Incident Type].[All]" allUniqueName="[SafetyIncidentsDetails].[Incident Type].[All]" dimensionUniqueName="[SafetyIncidentsDetails]" displayFolder="" count="0" memberValueDatatype="130" unbalanced="0"/>
    <cacheHierarchy uniqueName="[SafetyIncidentsDetails].[Modified Work Incident]" caption="Modified Work Incident" attribute="1" defaultMemberUniqueName="[SafetyIncidentsDetails].[Modified Work Incident].[All]" allUniqueName="[SafetyIncidentsDetails].[Modified Work Incident].[All]" dimensionUniqueName="[SafetyIncidentsDetails]" displayFolder="" count="0" memberValueDatatype="20" unbalanced="0"/>
    <cacheHierarchy uniqueName="[SafetyIncidentsDetails].[LTI - days lost]" caption="LTI - days lost" attribute="1" defaultMemberUniqueName="[SafetyIncidentsDetails].[LTI - days lost].[All]" allUniqueName="[SafetyIncidentsDetails].[LTI - days lost].[All]" dimensionUniqueName="[SafetyIncidentsDetails]" displayFolder="" count="0" memberValueDatatype="130" unbalanced="0"/>
    <cacheHierarchy uniqueName="[SafetyIncidentsDetails].[Incident Description]" caption="Incident Description" attribute="1" defaultMemberUniqueName="[SafetyIncidentsDetails].[Incident Description].[All]" allUniqueName="[SafetyIncidentsDetails].[Incident Description].[All]" dimensionUniqueName="[SafetyIncidentsDetails]" displayFolder="" count="0" memberValueDatatype="130" unbalanced="0"/>
    <cacheHierarchy uniqueName="[SafetyIncidentsDetails].[Notes]" caption="Notes" attribute="1" defaultMemberUniqueName="[SafetyIncidentsDetails].[Notes].[All]" allUniqueName="[SafetyIncidentsDetails].[Notes].[All]" dimensionUniqueName="[SafetyIncidentsDetails]" displayFolder="" count="0" memberValueDatatype="130" unbalanced="0"/>
    <cacheHierarchy uniqueName="[SafetySummary].[year]" caption="year" attribute="1" defaultMemberUniqueName="[SafetySummary].[year].[All]" allUniqueName="[SafetySummary].[year].[All]" dimensionUniqueName="[SafetySummary]" displayFolder="" count="0" memberValueDatatype="20" unbalanced="0"/>
    <cacheHierarchy uniqueName="[SafetySummary].[month]" caption="month" attribute="1" defaultMemberUniqueName="[SafetySummary].[month].[All]" allUniqueName="[SafetySummary].[month].[All]" dimensionUniqueName="[SafetySummary]" displayFolder="" count="0" memberValueDatatype="20" unbalanced="0"/>
    <cacheHierarchy uniqueName="[SafetySummary].[Representative Date]" caption="Representative Date" attribute="1" time="1" defaultMemberUniqueName="[SafetySummary].[Representative Date].[All]" allUniqueName="[SafetySummary].[Representative Date].[All]" dimensionUniqueName="[SafetySummary]" displayFolder="" count="0" memberValueDatatype="7" unbalanced="0"/>
    <cacheHierarchy uniqueName="[SafetySummary].[Quarter]" caption="Quarter" attribute="1" defaultMemberUniqueName="[SafetySummary].[Quarter].[All]" allUniqueName="[SafetySummary].[Quarter].[All]" dimensionUniqueName="[SafetySummary]" displayFolder="" count="0" memberValueDatatype="130" unbalanced="0"/>
    <cacheHierarchy uniqueName="[SafetySummary].[Quinn Hours]" caption="Quinn Hours" attribute="1" defaultMemberUniqueName="[SafetySummary].[Quinn Hours].[All]" allUniqueName="[SafetySummary].[Quinn Hours].[All]" dimensionUniqueName="[SafetySummary]" displayFolder="" count="0" memberValueDatatype="5" unbalanced="0"/>
    <cacheHierarchy uniqueName="[SafetySummary].[DSP-Subcontractor Hours]" caption="DSP-Subcontractor Hours" attribute="1" defaultMemberUniqueName="[SafetySummary].[DSP-Subcontractor Hours].[All]" allUniqueName="[SafetySummary].[DSP-Subcontractor Hours].[All]" dimensionUniqueName="[SafetySummary]" displayFolder="" count="0" memberValueDatatype="20" unbalanced="0"/>
    <cacheHierarchy uniqueName="[SafetySummary].[Total Exposure Hours]" caption="Total Exposure Hours" attribute="1" defaultMemberUniqueName="[SafetySummary].[Total Exposure Hours].[All]" allUniqueName="[SafetySummary].[Total Exposure Hours].[All]" dimensionUniqueName="[SafetySummary]" displayFolder="" count="0" memberValueDatatype="5" unbalanced="0"/>
    <cacheHierarchy uniqueName="[SafetySummary].[Overtime Exposure Hours]" caption="Overtime Exposure Hours" attribute="1" defaultMemberUniqueName="[SafetySummary].[Overtime Exposure Hours].[All]" allUniqueName="[SafetySummary].[Overtime Exposure Hours].[All]" dimensionUniqueName="[SafetySummary]" displayFolder="" count="0" memberValueDatatype="5" unbalanced="0"/>
    <cacheHierarchy uniqueName="[SafetySummary].[Safety Meetings]" caption="Safety Meetings" attribute="1" defaultMemberUniqueName="[SafetySummary].[Safety Meetings].[All]" allUniqueName="[SafetySummary].[Safety Meetings].[All]" dimensionUniqueName="[SafetySummary]" displayFolder="" count="0" memberValueDatatype="20" unbalanced="0"/>
    <cacheHierarchy uniqueName="[SafetySummary].[Work Site Inspections]" caption="Work Site Inspections" attribute="1" defaultMemberUniqueName="[SafetySummary].[Work Site Inspections].[All]" allUniqueName="[SafetySummary].[Work Site Inspections].[All]" dimensionUniqueName="[SafetySummary]" displayFolder="" count="0" memberValueDatatype="20" unbalanced="0"/>
    <cacheHierarchy uniqueName="[SafetySummary].[Toolbox Meetings]" caption="Toolbox Meetings" attribute="1" defaultMemberUniqueName="[SafetySummary].[Toolbox Meetings].[All]" allUniqueName="[SafetySummary].[Toolbox Meetings].[All]" dimensionUniqueName="[SafetySummary]" displayFolder="" count="0" memberValueDatatype="20" unbalanced="0"/>
    <cacheHierarchy uniqueName="[SafetySummary].[FLRA Cards]" caption="FLRA Cards" attribute="1" defaultMemberUniqueName="[SafetySummary].[FLRA Cards].[All]" allUniqueName="[SafetySummary].[FLRA Cards].[All]" dimensionUniqueName="[SafetySummary]" displayFolder="" count="0" memberValueDatatype="20" unbalanced="0"/>
    <cacheHierarchy uniqueName="[SafetySummary].[BBS Cards]" caption="BBS Cards" attribute="1" defaultMemberUniqueName="[SafetySummary].[BBS Cards].[All]" allUniqueName="[SafetySummary].[BBS Cards].[All]" dimensionUniqueName="[SafetySummary]" displayFolder="" count="0" memberValueDatatype="20" unbalanced="0"/>
    <cacheHierarchy uniqueName="[SafetySummary].[JHA]" caption="JHA" attribute="1" defaultMemberUniqueName="[SafetySummary].[JHA].[All]" allUniqueName="[SafetySummary].[JHA].[All]" dimensionUniqueName="[SafetySummary]" displayFolder="" count="0" memberValueDatatype="20" unbalanced="0"/>
    <cacheHierarchy uniqueName="[SafetySummary].[Near Miss]" caption="Near Miss" attribute="1" defaultMemberUniqueName="[SafetySummary].[Near Miss].[All]" allUniqueName="[SafetySummary].[Near Miss].[All]" dimensionUniqueName="[SafetySummary]" displayFolder="" count="0" memberValueDatatype="20" unbalanced="0"/>
    <cacheHierarchy uniqueName="[SafetySummary].[Lost Time Incident]" caption="Lost Time Incident" attribute="1" defaultMemberUniqueName="[SafetySummary].[Lost Time Incident].[All]" allUniqueName="[SafetySummary].[Lost Time Incident].[All]" dimensionUniqueName="[SafetySummary]" displayFolder="" count="0" memberValueDatatype="20" unbalanced="0"/>
    <cacheHierarchy uniqueName="[SafetySummary].[Medical Aid]" caption="Medical Aid" attribute="1" defaultMemberUniqueName="[SafetySummary].[Medical Aid].[All]" allUniqueName="[SafetySummary].[Medical Aid].[All]" dimensionUniqueName="[SafetySummary]" displayFolder="" count="0" memberValueDatatype="20" unbalanced="0"/>
    <cacheHierarchy uniqueName="[SafetySummary].[First Aid]" caption="First Aid" attribute="1" defaultMemberUniqueName="[SafetySummary].[First Aid].[All]" allUniqueName="[SafetySummary].[First Aid].[All]" dimensionUniqueName="[SafetySummary]" displayFolder="" count="0" memberValueDatatype="20" unbalanced="0"/>
    <cacheHierarchy uniqueName="[SafetySummary].[Property/Equipment Damage]" caption="Property/Equipment Damage" attribute="1" defaultMemberUniqueName="[SafetySummary].[Property/Equipment Damage].[All]" allUniqueName="[SafetySummary].[Property/Equipment Damage].[All]" dimensionUniqueName="[SafetySummary]" displayFolder="" count="0" memberValueDatatype="20" unbalanced="0"/>
    <cacheHierarchy uniqueName="[SafetySummary].[Vehicle Incident]" caption="Vehicle Incident" attribute="1" defaultMemberUniqueName="[SafetySummary].[Vehicle Incident].[All]" allUniqueName="[SafetySummary].[Vehicle Incident].[All]" dimensionUniqueName="[SafetySummary]" displayFolder="" count="0" memberValueDatatype="20" unbalanced="0"/>
    <cacheHierarchy uniqueName="[SafetySummary].[Modified Work Case]" caption="Modified Work Case" attribute="1" defaultMemberUniqueName="[SafetySummary].[Modified Work Case].[All]" allUniqueName="[SafetySummary].[Modified Work Case].[All]" dimensionUniqueName="[SafetySummary]" displayFolder="" count="0" memberValueDatatype="20" unbalanced="0"/>
    <cacheHierarchy uniqueName="[SafetySummary].[Environmental Event]" caption="Environmental Event" attribute="1" defaultMemberUniqueName="[SafetySummary].[Environmental Event].[All]" allUniqueName="[SafetySummary].[Environmental Event].[All]" dimensionUniqueName="[SafetySummary]" displayFolder="" count="0" memberValueDatatype="20" unbalanced="0"/>
    <cacheHierarchy uniqueName="[SafetySummary].[Off the Job Injury/Illness2]" caption="Off the Job Injury/Illness2" attribute="1" defaultMemberUniqueName="[SafetySummary].[Off the Job Injury/Illness2].[All]" allUniqueName="[SafetySummary].[Off the Job Injury/Illness2].[All]" dimensionUniqueName="[SafetySummary]" displayFolder="" count="0" memberValueDatatype="20" unbalanced="0"/>
    <cacheHierarchy uniqueName="[Spend].[year]" caption="year" attribute="1" defaultMemberUniqueName="[Spend].[year].[All]" allUniqueName="[Spend].[year].[All]" dimensionUniqueName="[Spend]" displayFolder="" count="0" memberValueDatatype="20" unbalanced="0"/>
    <cacheHierarchy uniqueName="[Spend].[month]" caption="month" attribute="1" defaultMemberUniqueName="[Spend].[month].[All]" allUniqueName="[Spend].[month].[All]" dimensionUniqueName="[Spend]" displayFolder="" count="0" memberValueDatatype="20" unbalanced="0"/>
    <cacheHierarchy uniqueName="[Spend].[Representative Date]" caption="Representative Date" attribute="1" time="1" defaultMemberUniqueName="[Spend].[Representative Date].[All]" allUniqueName="[Spend].[Representative Date].[All]" dimensionUniqueName="[Spend]" displayFolder="" count="0" memberValueDatatype="7" unbalanced="0"/>
    <cacheHierarchy uniqueName="[Spend].[Quarter]" caption="Quarter" attribute="1" defaultMemberUniqueName="[Spend].[Quarter].[All]" allUniqueName="[Spend].[Quarter].[All]" dimensionUniqueName="[Spend]" displayFolder="" count="0" memberValueDatatype="130" unbalanced="0"/>
    <cacheHierarchy uniqueName="[Spend].[Spend_Operations]" caption="Spend_Operations" attribute="1" defaultMemberUniqueName="[Spend].[Spend_Operations].[All]" allUniqueName="[Spend].[Spend_Operations].[All]" dimensionUniqueName="[Spend]" displayFolder="" count="0" memberValueDatatype="5" unbalanced="0"/>
    <cacheHierarchy uniqueName="[Spend].[Spend_Wells_Servicing]" caption="Spend_Wells_Servicing" attribute="1" defaultMemberUniqueName="[Spend].[Spend_Wells_Servicing].[All]" allUniqueName="[Spend].[Spend_Wells_Servicing].[All]" dimensionUniqueName="[Spend]" displayFolder="" count="0" memberValueDatatype="5" unbalanced="0"/>
    <cacheHierarchy uniqueName="[Spend].[Spend_Turnaround_Outage]" caption="Spend_Turnaround_Outage" attribute="1" defaultMemberUniqueName="[Spend].[Spend_Turnaround_Outage].[All]" allUniqueName="[Spend].[Spend_Turnaround_Outage].[All]" dimensionUniqueName="[Spend]" displayFolder="" count="0" memberValueDatatype="5" unbalanced="0"/>
    <cacheHierarchy uniqueName="[Measures].[otExposurePercent]" caption="otExposurePercent" measure="1" displayFolder="" measureGroup="SafetySummary" count="0"/>
    <cacheHierarchy uniqueName="[Measures].[spendOperations]" caption="spendOperations" measure="1" displayFolder="" measureGroup="Spend" count="0"/>
    <cacheHierarchy uniqueName="[Measures].[spendWellsServicing]" caption="spendWellsServicing" measure="1" displayFolder="" measureGroup="Spend" count="0"/>
    <cacheHierarchy uniqueName="[Measures].[spendTurnaroundOutage]" caption="spendTurnaroundOutage" measure="1" displayFolder="" measureGroup="Spend" count="0"/>
    <cacheHierarchy uniqueName="[Measures].[spendTotal]" caption="spendTotal" measure="1" displayFolder="" measureGroup="Spend" count="0"/>
    <cacheHierarchy uniqueName="[Measures].[spendPYSimple]" caption="spendPYSimple" measure="1" displayFolder="" measureGroup="Spend" count="0"/>
    <cacheHierarchy uniqueName="[Measures].[spendYOYPercent]" caption="spendYOYPercent" measure="1" displayFolder="" measureGroup="Spend" count="0"/>
    <cacheHierarchy uniqueName="[Measures].[buttWeldRepairRate]" caption="buttWeldRepairRate" measure="1" displayFolder="" measureGroup="OperationalSummary" count="0" oneField="1">
      <fieldsUsage count="1">
        <fieldUsage x="4"/>
      </fieldsUsage>
    </cacheHierarchy>
    <cacheHierarchy uniqueName="[Measures].[Sum of Rework]" caption="Sum of Rework" measure="1" displayFolder="" measureGroup="OperationalSummary" count="0"/>
    <cacheHierarchy uniqueName="[Measures].[Sum of NCRs]" caption="Sum of NCRs" measure="1" displayFolder="" measureGroup="OperationalSummary" count="0" oneField="1">
      <fieldsUsage count="1">
        <fieldUsage x="11"/>
      </fieldsUsage>
    </cacheHierarchy>
    <cacheHierarchy uniqueName="[Measures].[TRIF]" caption="TRIF" measure="1" displayFolder="" measureGroup="SafetySummary" count="0"/>
    <cacheHierarchy uniqueName="[Measures].[packagesSignedOffHighLow]" caption="packagesSignedOffHighLow" measure="1" displayFolder="" measureGroup="OperationalSummary" count="0"/>
    <cacheHierarchy uniqueName="[Measures].[packagesInReviewByQuinnHighLow]" caption="packagesInReviewByQuinnHighLow" measure="1" displayFolder="" measureGroup="OperationalSummary" count="0"/>
    <cacheHierarchy uniqueName="[Measures].[packagesCompletedAndScannedHighLow]" caption="packagesCompletedAndScannedHighLow" measure="1" displayFolder="" measureGroup="OperationalSummary" count="0"/>
    <cacheHierarchy uniqueName="[Measures].[__XL_Count Spend]" caption="__XL_Count Spend" measure="1" displayFolder="" measureGroup="Spend" count="0" hidden="1"/>
    <cacheHierarchy uniqueName="[Measures].[__XL_Count SafetySummary]" caption="__XL_Count SafetySummary" measure="1" displayFolder="" measureGroup="SafetySummary" count="0" hidden="1"/>
    <cacheHierarchy uniqueName="[Measures].[__XL_Count Calendar]" caption="__XL_Count Calendar" measure="1" displayFolder="" measureGroup="Calendar" count="0" hidden="1"/>
    <cacheHierarchy uniqueName="[Measures].[__XL_Count OperationalSummary]" caption="__XL_Count OperationalSummary" measure="1" displayFolder="" measureGroup="OperationalSummary" count="0" hidden="1"/>
    <cacheHierarchy uniqueName="[Measures].[__XL_Count SafetyIncidentsDetails]" caption="__XL_Count SafetyIncidentsDetails" measure="1" displayFolder="" measureGroup="SafetyIncidentsDetails" count="0" hidden="1"/>
    <cacheHierarchy uniqueName="[Measures].[__No measures defined]" caption="__No measures defined" measure="1" displayFolder="" count="0" hidden="1"/>
    <cacheHierarchy uniqueName="[Measures].[Sum of year]" caption="Sum of year" measure="1" displayFolder="" measureGroup="Spend" count="0" hidden="1">
      <extLst>
        <ext xmlns:x15="http://schemas.microsoft.com/office/spreadsheetml/2010/11/main" uri="{B97F6D7D-B522-45F9-BDA1-12C45D357490}">
          <x15:cacheHierarchy aggregatedColumn="54"/>
        </ext>
      </extLst>
    </cacheHierarchy>
    <cacheHierarchy uniqueName="[Measures].[Sum of month]" caption="Sum of month" measure="1" displayFolder="" measureGroup="Spend" count="0" hidden="1">
      <extLst>
        <ext xmlns:x15="http://schemas.microsoft.com/office/spreadsheetml/2010/11/main" uri="{B97F6D7D-B522-45F9-BDA1-12C45D357490}">
          <x15:cacheHierarchy aggregatedColumn="55"/>
        </ext>
      </extLst>
    </cacheHierarchy>
    <cacheHierarchy uniqueName="[Measures].[Sum of Spend_Operations]" caption="Sum of Spend_Operations" measure="1" displayFolder="" measureGroup="Spend" count="0" hidden="1">
      <extLst>
        <ext xmlns:x15="http://schemas.microsoft.com/office/spreadsheetml/2010/11/main" uri="{B97F6D7D-B522-45F9-BDA1-12C45D357490}">
          <x15:cacheHierarchy aggregatedColumn="58"/>
        </ext>
      </extLst>
    </cacheHierarchy>
    <cacheHierarchy uniqueName="[Measures].[Sum of Spend_Wells_Servicing]" caption="Sum of Spend_Wells_Servicing" measure="1" displayFolder="" measureGroup="Spend" count="0" hidden="1">
      <extLst>
        <ext xmlns:x15="http://schemas.microsoft.com/office/spreadsheetml/2010/11/main" uri="{B97F6D7D-B522-45F9-BDA1-12C45D357490}">
          <x15:cacheHierarchy aggregatedColumn="59"/>
        </ext>
      </extLst>
    </cacheHierarchy>
    <cacheHierarchy uniqueName="[Measures].[Sum of Spend_Turnaround_Outage]" caption="Sum of Spend_Turnaround_Outage" measure="1" displayFolder="" measureGroup="Spend" count="0" hidden="1">
      <extLst>
        <ext xmlns:x15="http://schemas.microsoft.com/office/spreadsheetml/2010/11/main" uri="{B97F6D7D-B522-45F9-BDA1-12C45D357490}">
          <x15:cacheHierarchy aggregatedColumn="60"/>
        </ext>
      </extLst>
    </cacheHierarchy>
    <cacheHierarchy uniqueName="[Measures].[Sum of Total Exposure Hours]" caption="Sum of Total Exposure Hours" measure="1" displayFolder="" measureGroup="SafetySummary" count="0" hidden="1">
      <extLst>
        <ext xmlns:x15="http://schemas.microsoft.com/office/spreadsheetml/2010/11/main" uri="{B97F6D7D-B522-45F9-BDA1-12C45D357490}">
          <x15:cacheHierarchy aggregatedColumn="37"/>
        </ext>
      </extLst>
    </cacheHierarchy>
    <cacheHierarchy uniqueName="[Measures].[Sum of Safety Meetings]" caption="Sum of Safety Meetings" measure="1" displayFolder="" measureGroup="SafetySummary" count="0" hidden="1">
      <extLst>
        <ext xmlns:x15="http://schemas.microsoft.com/office/spreadsheetml/2010/11/main" uri="{B97F6D7D-B522-45F9-BDA1-12C45D357490}">
          <x15:cacheHierarchy aggregatedColumn="39"/>
        </ext>
      </extLst>
    </cacheHierarchy>
    <cacheHierarchy uniqueName="[Measures].[Sum of Work Site Inspections]" caption="Sum of Work Site Inspections" measure="1" displayFolder="" measureGroup="SafetySummary" count="0" hidden="1">
      <extLst>
        <ext xmlns:x15="http://schemas.microsoft.com/office/spreadsheetml/2010/11/main" uri="{B97F6D7D-B522-45F9-BDA1-12C45D357490}">
          <x15:cacheHierarchy aggregatedColumn="40"/>
        </ext>
      </extLst>
    </cacheHierarchy>
    <cacheHierarchy uniqueName="[Measures].[Sum of FLRA Cards]" caption="Sum of FLRA Cards" measure="1" displayFolder="" measureGroup="SafetySummary" count="0" hidden="1">
      <extLst>
        <ext xmlns:x15="http://schemas.microsoft.com/office/spreadsheetml/2010/11/main" uri="{B97F6D7D-B522-45F9-BDA1-12C45D357490}">
          <x15:cacheHierarchy aggregatedColumn="42"/>
        </ext>
      </extLst>
    </cacheHierarchy>
    <cacheHierarchy uniqueName="[Measures].[Sum of Toolbox Meetings]" caption="Sum of Toolbox Meetings" measure="1" displayFolder="" measureGroup="SafetySummary" count="0" hidden="1">
      <extLst>
        <ext xmlns:x15="http://schemas.microsoft.com/office/spreadsheetml/2010/11/main" uri="{B97F6D7D-B522-45F9-BDA1-12C45D357490}">
          <x15:cacheHierarchy aggregatedColumn="41"/>
        </ext>
      </extLst>
    </cacheHierarchy>
    <cacheHierarchy uniqueName="[Measures].[Sum of BBS Cards]" caption="Sum of BBS Cards" measure="1" displayFolder="" measureGroup="SafetySummary" count="0" hidden="1">
      <extLst>
        <ext xmlns:x15="http://schemas.microsoft.com/office/spreadsheetml/2010/11/main" uri="{B97F6D7D-B522-45F9-BDA1-12C45D357490}">
          <x15:cacheHierarchy aggregatedColumn="43"/>
        </ext>
      </extLst>
    </cacheHierarchy>
    <cacheHierarchy uniqueName="[Measures].[Sum of Near Miss]" caption="Sum of Near Miss" measure="1" displayFolder="" measureGroup="SafetySummary" count="0" hidden="1">
      <extLst>
        <ext xmlns:x15="http://schemas.microsoft.com/office/spreadsheetml/2010/11/main" uri="{B97F6D7D-B522-45F9-BDA1-12C45D357490}">
          <x15:cacheHierarchy aggregatedColumn="45"/>
        </ext>
      </extLst>
    </cacheHierarchy>
    <cacheHierarchy uniqueName="[Measures].[Count of JHA]" caption="Count of JHA" measure="1" displayFolder="" measureGroup="SafetySummary" count="0" hidden="1">
      <extLst>
        <ext xmlns:x15="http://schemas.microsoft.com/office/spreadsheetml/2010/11/main" uri="{B97F6D7D-B522-45F9-BDA1-12C45D357490}">
          <x15:cacheHierarchy aggregatedColumn="44"/>
        </ext>
      </extLst>
    </cacheHierarchy>
    <cacheHierarchy uniqueName="[Measures].[Sum of Lost Time Incident]" caption="Sum of Lost Time Incident" measure="1" displayFolder="" measureGroup="SafetySummary" count="0" hidden="1">
      <extLst>
        <ext xmlns:x15="http://schemas.microsoft.com/office/spreadsheetml/2010/11/main" uri="{B97F6D7D-B522-45F9-BDA1-12C45D357490}">
          <x15:cacheHierarchy aggregatedColumn="46"/>
        </ext>
      </extLst>
    </cacheHierarchy>
    <cacheHierarchy uniqueName="[Measures].[Sum of Medical Aid]" caption="Sum of Medical Aid" measure="1" displayFolder="" measureGroup="SafetySummary" count="0" hidden="1">
      <extLst>
        <ext xmlns:x15="http://schemas.microsoft.com/office/spreadsheetml/2010/11/main" uri="{B97F6D7D-B522-45F9-BDA1-12C45D357490}">
          <x15:cacheHierarchy aggregatedColumn="47"/>
        </ext>
      </extLst>
    </cacheHierarchy>
    <cacheHierarchy uniqueName="[Measures].[Sum of First Aid]" caption="Sum of First Aid" measure="1" displayFolder="" measureGroup="SafetySummary" count="0" hidden="1">
      <extLst>
        <ext xmlns:x15="http://schemas.microsoft.com/office/spreadsheetml/2010/11/main" uri="{B97F6D7D-B522-45F9-BDA1-12C45D357490}">
          <x15:cacheHierarchy aggregatedColumn="48"/>
        </ext>
      </extLst>
    </cacheHierarchy>
    <cacheHierarchy uniqueName="[Measures].[Sum of Vehicle Incident]" caption="Sum of Vehicle Incident" measure="1" displayFolder="" measureGroup="SafetySummary" count="0" hidden="1">
      <extLst>
        <ext xmlns:x15="http://schemas.microsoft.com/office/spreadsheetml/2010/11/main" uri="{B97F6D7D-B522-45F9-BDA1-12C45D357490}">
          <x15:cacheHierarchy aggregatedColumn="50"/>
        </ext>
      </extLst>
    </cacheHierarchy>
    <cacheHierarchy uniqueName="[Measures].[Sum of Modified Work Case]" caption="Sum of Modified Work Case" measure="1" displayFolder="" measureGroup="SafetySummary" count="0" hidden="1">
      <extLst>
        <ext xmlns:x15="http://schemas.microsoft.com/office/spreadsheetml/2010/11/main" uri="{B97F6D7D-B522-45F9-BDA1-12C45D357490}">
          <x15:cacheHierarchy aggregatedColumn="51"/>
        </ext>
      </extLst>
    </cacheHierarchy>
    <cacheHierarchy uniqueName="[Measures].[Sum of Environmental Event]" caption="Sum of Environmental Event" measure="1" displayFolder="" measureGroup="SafetySummary" count="0" hidden="1">
      <extLst>
        <ext xmlns:x15="http://schemas.microsoft.com/office/spreadsheetml/2010/11/main" uri="{B97F6D7D-B522-45F9-BDA1-12C45D357490}">
          <x15:cacheHierarchy aggregatedColumn="52"/>
        </ext>
      </extLst>
    </cacheHierarchy>
    <cacheHierarchy uniqueName="[Measures].[Sum of year 2]" caption="Sum of year 2" measure="1" displayFolder="" measureGroup="SafetySummary" count="0" hidden="1">
      <extLst>
        <ext xmlns:x15="http://schemas.microsoft.com/office/spreadsheetml/2010/11/main" uri="{B97F6D7D-B522-45F9-BDA1-12C45D357490}">
          <x15:cacheHierarchy aggregatedColumn="31"/>
        </ext>
      </extLst>
    </cacheHierarchy>
    <cacheHierarchy uniqueName="[Measures].[Sum of Quinn Hours]" caption="Sum of Quinn Hours" measure="1" displayFolder="" measureGroup="SafetySummary" count="0" hidden="1">
      <extLst>
        <ext xmlns:x15="http://schemas.microsoft.com/office/spreadsheetml/2010/11/main" uri="{B97F6D7D-B522-45F9-BDA1-12C45D357490}">
          <x15:cacheHierarchy aggregatedColumn="35"/>
        </ext>
      </extLst>
    </cacheHierarchy>
    <cacheHierarchy uniqueName="[Measures].[Sum of DSP-Subcontractor Hours]" caption="Sum of DSP-Subcontractor Hours" measure="1" displayFolder="" measureGroup="SafetySummary" count="0" hidden="1">
      <extLst>
        <ext xmlns:x15="http://schemas.microsoft.com/office/spreadsheetml/2010/11/main" uri="{B97F6D7D-B522-45F9-BDA1-12C45D357490}">
          <x15:cacheHierarchy aggregatedColumn="36"/>
        </ext>
      </extLst>
    </cacheHierarchy>
    <cacheHierarchy uniqueName="[Measures].[Sum of Overtime Exposure Hours]" caption="Sum of Overtime Exposure Hours" measure="1" displayFolder="" measureGroup="SafetySummary" count="0" hidden="1">
      <extLst>
        <ext xmlns:x15="http://schemas.microsoft.com/office/spreadsheetml/2010/11/main" uri="{B97F6D7D-B522-45F9-BDA1-12C45D357490}">
          <x15:cacheHierarchy aggregatedColumn="38"/>
        </ext>
      </extLst>
    </cacheHierarchy>
    <cacheHierarchy uniqueName="[Measures].[Sum of Total Welds]" caption="Sum of Total Welds" measure="1" displayFolder="" measureGroup="OperationalSummary" count="0" oneField="1" hidden="1">
      <fieldsUsage count="1">
        <fieldUsage x="1"/>
      </fieldsUsage>
      <extLst>
        <ext xmlns:x15="http://schemas.microsoft.com/office/spreadsheetml/2010/11/main" uri="{B97F6D7D-B522-45F9-BDA1-12C45D357490}">
          <x15:cacheHierarchy aggregatedColumn="16"/>
        </ext>
      </extLst>
    </cacheHierarchy>
    <cacheHierarchy uniqueName="[Measures].[Sum of Total Butt Welds]" caption="Sum of Total Butt Welds" measure="1" displayFolder="" measureGroup="OperationalSummary" count="0" oneField="1" hidden="1">
      <fieldsUsage count="1">
        <fieldUsage x="2"/>
      </fieldsUsage>
      <extLst>
        <ext xmlns:x15="http://schemas.microsoft.com/office/spreadsheetml/2010/11/main" uri="{B97F6D7D-B522-45F9-BDA1-12C45D357490}">
          <x15:cacheHierarchy aggregatedColumn="17"/>
        </ext>
      </extLst>
    </cacheHierarchy>
    <cacheHierarchy uniqueName="[Measures].[Sum of Total Butt Weld Repairs]" caption="Sum of Total Butt Weld Repairs" measure="1" displayFolder="" measureGroup="OperationalSummary" count="0" oneField="1" hidden="1">
      <fieldsUsage count="1">
        <fieldUsage x="3"/>
      </fieldsUsage>
      <extLst>
        <ext xmlns:x15="http://schemas.microsoft.com/office/spreadsheetml/2010/11/main" uri="{B97F6D7D-B522-45F9-BDA1-12C45D357490}">
          <x15:cacheHierarchy aggregatedColumn="18"/>
        </ext>
      </extLst>
    </cacheHierarchy>
    <cacheHierarchy uniqueName="[Measures].[Sum of Packages: Signed off by Quinn / in CNRL Review]" caption="Sum of Packages: Signed off by Quinn / in CNRL Review" measure="1" displayFolder="" measureGroup="OperationalSummary" count="0" hidden="1">
      <extLst>
        <ext xmlns:x15="http://schemas.microsoft.com/office/spreadsheetml/2010/11/main" uri="{B97F6D7D-B522-45F9-BDA1-12C45D357490}">
          <x15:cacheHierarchy aggregatedColumn="21"/>
        </ext>
      </extLst>
    </cacheHierarchy>
    <cacheHierarchy uniqueName="[Measures].[Sum of Packages: In Review by Quinn]" caption="Sum of Packages: In Review by Quinn" measure="1" displayFolder="" measureGroup="OperationalSummary" count="0" hidden="1">
      <extLst>
        <ext xmlns:x15="http://schemas.microsoft.com/office/spreadsheetml/2010/11/main" uri="{B97F6D7D-B522-45F9-BDA1-12C45D357490}">
          <x15:cacheHierarchy aggregatedColumn="22"/>
        </ext>
      </extLst>
    </cacheHierarchy>
    <cacheHierarchy uniqueName="[Measures].[Sum of Packages: Completed and Scanned]" caption="Sum of Packages: Completed and Scanned" measure="1" displayFolder="" measureGroup="OperationalSummary" count="0" hidden="1">
      <extLst>
        <ext xmlns:x15="http://schemas.microsoft.com/office/spreadsheetml/2010/11/main" uri="{B97F6D7D-B522-45F9-BDA1-12C45D357490}">
          <x15:cacheHierarchy aggregatedColumn="24"/>
        </ext>
      </extLst>
    </cacheHierarchy>
    <cacheHierarchy uniqueName="[Measures].[Max of Packages: Signed off by Quinn / in CNRL Review]" caption="Max of Packages: Signed off by Quinn / in CNRL Review" measure="1" displayFolder="" measureGroup="OperationalSummary" count="0" oneField="1" hidden="1">
      <fieldsUsage count="1">
        <fieldUsage x="12"/>
      </fieldsUsage>
      <extLst>
        <ext xmlns:x15="http://schemas.microsoft.com/office/spreadsheetml/2010/11/main" uri="{B97F6D7D-B522-45F9-BDA1-12C45D357490}">
          <x15:cacheHierarchy aggregatedColumn="21"/>
        </ext>
      </extLst>
    </cacheHierarchy>
    <cacheHierarchy uniqueName="[Measures].[Max of Packages: In Review by Quinn]" caption="Max of Packages: In Review by Quinn" measure="1" displayFolder="" measureGroup="OperationalSummary" count="0" oneField="1" hidden="1">
      <fieldsUsage count="1">
        <fieldUsage x="13"/>
      </fieldsUsage>
      <extLst>
        <ext xmlns:x15="http://schemas.microsoft.com/office/spreadsheetml/2010/11/main" uri="{B97F6D7D-B522-45F9-BDA1-12C45D357490}">
          <x15:cacheHierarchy aggregatedColumn="22"/>
        </ext>
      </extLst>
    </cacheHierarchy>
    <cacheHierarchy uniqueName="[Measures].[Max of Packages: Completed and Scanned]" caption="Max of Packages: Completed and Scanned" measure="1" displayFolder="" measureGroup="OperationalSummary" count="0" oneField="1" hidden="1">
      <fieldsUsage count="1">
        <fieldUsage x="14"/>
      </fieldsUsage>
      <extLst>
        <ext xmlns:x15="http://schemas.microsoft.com/office/spreadsheetml/2010/11/main" uri="{B97F6D7D-B522-45F9-BDA1-12C45D357490}">
          <x15:cacheHierarchy aggregatedColumn="24"/>
        </ext>
      </extLst>
    </cacheHierarchy>
    <cacheHierarchy uniqueName="[Measures].[Count of Lost Time Incident]" caption="Count of Lost Time Incident" measure="1" displayFolder="" measureGroup="SafetySummary" count="0" hidden="1">
      <extLst>
        <ext xmlns:x15="http://schemas.microsoft.com/office/spreadsheetml/2010/11/main" uri="{B97F6D7D-B522-45F9-BDA1-12C45D357490}">
          <x15:cacheHierarchy aggregatedColumn="46"/>
        </ext>
      </extLst>
    </cacheHierarchy>
    <cacheHierarchy uniqueName="[Measures].[Count of Incident Description]" caption="Count of Incident Description" measure="1" displayFolder="" measureGroup="SafetyIncidentsDetails" count="0" hidden="1">
      <extLst>
        <ext xmlns:x15="http://schemas.microsoft.com/office/spreadsheetml/2010/11/main" uri="{B97F6D7D-B522-45F9-BDA1-12C45D357490}">
          <x15:cacheHierarchy aggregatedColumn="29"/>
        </ext>
      </extLst>
    </cacheHierarchy>
    <cacheHierarchy uniqueName="[Measures].[Sum of NCRs 2]" caption="Sum of NCRs 2" measure="1" displayFolder="" measureGroup="OperationalSummary" count="0" hidden="1">
      <extLst>
        <ext xmlns:x15="http://schemas.microsoft.com/office/spreadsheetml/2010/11/main" uri="{B97F6D7D-B522-45F9-BDA1-12C45D357490}">
          <x15:cacheHierarchy aggregatedColumn="15"/>
        </ext>
      </extLst>
    </cacheHierarchy>
  </cacheHierarchies>
  <kpis count="0"/>
  <dimensions count="6">
    <dimension name="Calendar" uniqueName="[Calendar]" caption="Calendar"/>
    <dimension measure="1" name="Measures" uniqueName="[Measures]" caption="Measures"/>
    <dimension name="OperationalSummary" uniqueName="[OperationalSummary]" caption="OperationalSummary"/>
    <dimension name="SafetyIncidentsDetails" uniqueName="[SafetyIncidentsDetails]" caption="SafetyIncidentsDetails"/>
    <dimension name="SafetySummary" uniqueName="[SafetySummary]" caption="SafetySummary"/>
    <dimension name="Spend" uniqueName="[Spend]" caption="Spend"/>
  </dimensions>
  <measureGroups count="5">
    <measureGroup name="Calendar" caption="Calendar"/>
    <measureGroup name="OperationalSummary" caption="OperationalSummary"/>
    <measureGroup name="SafetyIncidentsDetails" caption="SafetyIncidentsDetails"/>
    <measureGroup name="SafetySummary" caption="SafetySummary"/>
    <measureGroup name="Spend" caption="Spend"/>
  </measureGroups>
  <maps count="9">
    <map measureGroup="0" dimension="0"/>
    <map measureGroup="1" dimension="0"/>
    <map measureGroup="1" dimension="2"/>
    <map measureGroup="2" dimension="0"/>
    <map measureGroup="2" dimension="3"/>
    <map measureGroup="3" dimension="0"/>
    <map measureGroup="3" dimension="4"/>
    <map measureGroup="4" dimension="0"/>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Joel Brochu" refreshedDate="44120.656050810183" backgroundQuery="1" createdVersion="6" refreshedVersion="6" minRefreshableVersion="3" recordCount="0" supportSubquery="1" supportAdvancedDrill="1">
  <cacheSource type="external" connectionId="2"/>
  <cacheFields count="14">
    <cacheField name="[SafetySummary].[year].[year]" caption="year" numFmtId="0" hierarchy="31" level="1">
      <sharedItems containsSemiMixedTypes="0" containsString="0" containsNumber="1" containsInteger="1" minValue="2016" maxValue="2020" count="5">
        <n v="2016"/>
        <n v="2017"/>
        <n v="2018"/>
        <n v="2019"/>
        <n v="2020"/>
      </sharedItems>
      <extLst>
        <ext xmlns:x15="http://schemas.microsoft.com/office/spreadsheetml/2010/11/main" uri="{4F2E5C28-24EA-4eb8-9CBF-B6C8F9C3D259}">
          <x15:cachedUniqueNames>
            <x15:cachedUniqueName index="0" name="[SafetySummary].[year].&amp;[2016]"/>
            <x15:cachedUniqueName index="1" name="[SafetySummary].[year].&amp;[2017]"/>
            <x15:cachedUniqueName index="2" name="[SafetySummary].[year].&amp;[2018]"/>
            <x15:cachedUniqueName index="3" name="[SafetySummary].[year].&amp;[2019]"/>
            <x15:cachedUniqueName index="4" name="[SafetySummary].[year].&amp;[2020]"/>
          </x15:cachedUniqueNames>
        </ext>
      </extLst>
    </cacheField>
    <cacheField name="[Measures].[Sum of Total Exposure Hours]" caption="Sum of Total Exposure Hours" numFmtId="0" hierarchy="86" level="32767"/>
    <cacheField name="[Measures].[Sum of Safety Meetings]" caption="Sum of Safety Meetings" numFmtId="0" hierarchy="87" level="32767"/>
    <cacheField name="[Measures].[Sum of Work Site Inspections]" caption="Sum of Work Site Inspections" numFmtId="0" hierarchy="88" level="32767"/>
    <cacheField name="[Measures].[Sum of FLRA Cards]" caption="Sum of FLRA Cards" numFmtId="0" hierarchy="89" level="32767"/>
    <cacheField name="[Measures].[Sum of Toolbox Meetings]" caption="Sum of Toolbox Meetings" numFmtId="0" hierarchy="90" level="32767"/>
    <cacheField name="[Measures].[Sum of BBS Cards]" caption="Sum of BBS Cards" numFmtId="0" hierarchy="91" level="32767"/>
    <cacheField name="[Measures].[Sum of Near Miss]" caption="Sum of Near Miss" numFmtId="0" hierarchy="92" level="32767"/>
    <cacheField name="[Calendar].[Year].[Year]" caption="Year" numFmtId="0" hierarchy="2" level="1">
      <sharedItems containsSemiMixedTypes="0" containsString="0" containsNumber="1" containsInteger="1" minValue="2016" maxValue="2020" count="5">
        <n v="2016"/>
        <n v="2017"/>
        <n v="2018"/>
        <n v="2019"/>
        <n v="2020"/>
      </sharedItems>
      <extLst>
        <ext xmlns:x15="http://schemas.microsoft.com/office/spreadsheetml/2010/11/main" uri="{4F2E5C28-24EA-4eb8-9CBF-B6C8F9C3D259}">
          <x15:cachedUniqueNames>
            <x15:cachedUniqueName index="0" name="[Calendar].[Year].&amp;[2016]"/>
            <x15:cachedUniqueName index="1" name="[Calendar].[Year].&amp;[2017]"/>
            <x15:cachedUniqueName index="2" name="[Calendar].[Year].&amp;[2018]"/>
            <x15:cachedUniqueName index="3" name="[Calendar].[Year].&amp;[2019]"/>
            <x15:cachedUniqueName index="4" name="[Calendar].[Year].&amp;[2020]"/>
          </x15:cachedUniqueNames>
        </ext>
      </extLst>
    </cacheField>
    <cacheField name="[Calendar].[Quarter].[Quarter]" caption="Quarter" numFmtId="0" hierarchy="8" level="1">
      <sharedItems containsNonDate="0" count="3">
        <s v="Q1"/>
        <s v="Q2"/>
        <s v="Q3"/>
      </sharedItems>
      <extLst>
        <ext xmlns:x15="http://schemas.microsoft.com/office/spreadsheetml/2010/11/main" uri="{4F2E5C28-24EA-4eb8-9CBF-B6C8F9C3D259}">
          <x15:cachedUniqueNames>
            <x15:cachedUniqueName index="0" name="[Calendar].[Quarter].&amp;[Q1]"/>
            <x15:cachedUniqueName index="1" name="[Calendar].[Quarter].&amp;[Q2]"/>
            <x15:cachedUniqueName index="2" name="[Calendar].[Quarter].&amp;[Q3]"/>
          </x15:cachedUniqueNames>
        </ext>
      </extLst>
    </cacheField>
    <cacheField name="[Calendar].[Date Hierarchy].[Year]" caption="Year" numFmtId="0" hierarchy="1" level="1">
      <sharedItems containsSemiMixedTypes="0" containsNonDate="0" containsString="0"/>
    </cacheField>
    <cacheField name="[Calendar].[Date Hierarchy].[Month]" caption="Month" numFmtId="0" hierarchy="1" level="2">
      <sharedItems containsSemiMixedTypes="0" containsNonDate="0" containsString="0"/>
    </cacheField>
    <cacheField name="[Calendar].[Date Hierarchy].[DateColumn]" caption="DateColumn" numFmtId="0" hierarchy="1" level="3">
      <sharedItems containsSemiMixedTypes="0" containsNonDate="0" containsString="0"/>
    </cacheField>
    <cacheField name="[Calendar].[year.quarter].[year.quarter]" caption="year.quarter" numFmtId="0" hierarchy="9" level="1">
      <sharedItems containsSemiMixedTypes="0" containsNonDate="0" containsString="0"/>
    </cacheField>
  </cacheFields>
  <cacheHierarchies count="116">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10"/>
        <fieldUsage x="11"/>
        <fieldUsage x="12"/>
      </fieldsUsage>
    </cacheHierarchy>
    <cacheHierarchy uniqueName="[Calendar].[Year]" caption="Year" attribute="1" time="1" defaultMemberUniqueName="[Calendar].[Year].[All]" allUniqueName="[Calendar].[Year].[All]" dimensionUniqueName="[Calendar]" displayFolder="" count="2" memberValueDatatype="20" unbalanced="0">
      <fieldsUsage count="2">
        <fieldUsage x="-1"/>
        <fieldUsage x="8"/>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Quarter]" caption="Quarter" attribute="1" time="1" defaultMemberUniqueName="[Calendar].[Quarter].[All]" allUniqueName="[Calendar].[Quarter].[All]" dimensionUniqueName="[Calendar]" displayFolder="" count="2" memberValueDatatype="130" unbalanced="0">
      <fieldsUsage count="2">
        <fieldUsage x="-1"/>
        <fieldUsage x="9"/>
      </fieldsUsage>
    </cacheHierarchy>
    <cacheHierarchy uniqueName="[Calendar].[year.quarter]" caption="year.quarter" attribute="1" time="1" defaultMemberUniqueName="[Calendar].[year.quarter].[All]" allUniqueName="[Calendar].[year.quarter].[All]" dimensionUniqueName="[Calendar]" displayFolder="" count="2" memberValueDatatype="130" unbalanced="0">
      <fieldsUsage count="2">
        <fieldUsage x="-1"/>
        <fieldUsage x="13"/>
      </fieldsUsage>
    </cacheHierarchy>
    <cacheHierarchy uniqueName="[OperationalSummary].[year]" caption="year" attribute="1" defaultMemberUniqueName="[OperationalSummary].[year].[All]" allUniqueName="[OperationalSummary].[year].[All]" dimensionUniqueName="[OperationalSummary]" displayFolder="" count="0" memberValueDatatype="20" unbalanced="0"/>
    <cacheHierarchy uniqueName="[OperationalSummary].[month]" caption="month" attribute="1" defaultMemberUniqueName="[OperationalSummary].[month].[All]" allUniqueName="[OperationalSummary].[month].[All]" dimensionUniqueName="[OperationalSummary]" displayFolder="" count="0" memberValueDatatype="20" unbalanced="0"/>
    <cacheHierarchy uniqueName="[OperationalSummary].[Representative Date]" caption="Representative Date" attribute="1" time="1" defaultMemberUniqueName="[OperationalSummary].[Representative Date].[All]" allUniqueName="[OperationalSummary].[Representative Date].[All]" dimensionUniqueName="[OperationalSummary]" displayFolder="" count="0" memberValueDatatype="7" unbalanced="0"/>
    <cacheHierarchy uniqueName="[OperationalSummary].[Quarter]" caption="Quarter" attribute="1" defaultMemberUniqueName="[OperationalSummary].[Quarter].[All]" allUniqueName="[OperationalSummary].[Quarter].[All]" dimensionUniqueName="[OperationalSummary]" displayFolder="" count="0" memberValueDatatype="130" unbalanced="0"/>
    <cacheHierarchy uniqueName="[OperationalSummary].[Rework]" caption="Rework" attribute="1" defaultMemberUniqueName="[OperationalSummary].[Rework].[All]" allUniqueName="[OperationalSummary].[Rework].[All]" dimensionUniqueName="[OperationalSummary]" displayFolder="" count="0" memberValueDatatype="20" unbalanced="0"/>
    <cacheHierarchy uniqueName="[OperationalSummary].[NCRs]" caption="NCRs" attribute="1" defaultMemberUniqueName="[OperationalSummary].[NCRs].[All]" allUniqueName="[OperationalSummary].[NCRs].[All]" dimensionUniqueName="[OperationalSummary]" displayFolder="" count="0" memberValueDatatype="20" unbalanced="0"/>
    <cacheHierarchy uniqueName="[OperationalSummary].[Total Welds]" caption="Total Welds" attribute="1" defaultMemberUniqueName="[OperationalSummary].[Total Welds].[All]" allUniqueName="[OperationalSummary].[Total Welds].[All]" dimensionUniqueName="[OperationalSummary]" displayFolder="" count="0" memberValueDatatype="20" unbalanced="0"/>
    <cacheHierarchy uniqueName="[OperationalSummary].[Total Butt Welds]" caption="Total Butt Welds" attribute="1" defaultMemberUniqueName="[OperationalSummary].[Total Butt Welds].[All]" allUniqueName="[OperationalSummary].[Total Butt Welds].[All]" dimensionUniqueName="[OperationalSummary]" displayFolder="" count="0" memberValueDatatype="20" unbalanced="0"/>
    <cacheHierarchy uniqueName="[OperationalSummary].[Total Butt Weld Repairs]" caption="Total Butt Weld Repairs" attribute="1" defaultMemberUniqueName="[OperationalSummary].[Total Butt Weld Repairs].[All]" allUniqueName="[OperationalSummary].[Total Butt Weld Repairs].[All]" dimensionUniqueName="[OperationalSummary]" displayFolder="" count="0" memberValueDatatype="20" unbalanced="0"/>
    <cacheHierarchy uniqueName="[OperationalSummary].[Total Socket Welds]" caption="Total Socket Welds" attribute="1" defaultMemberUniqueName="[OperationalSummary].[Total Socket Welds].[All]" allUniqueName="[OperationalSummary].[Total Socket Welds].[All]" dimensionUniqueName="[OperationalSummary]" displayFolder="" count="0" memberValueDatatype="20" unbalanced="0"/>
    <cacheHierarchy uniqueName="[OperationalSummary].[Total Attachment Welds]" caption="Total Attachment Welds" attribute="1" defaultMemberUniqueName="[OperationalSummary].[Total Attachment Welds].[All]" allUniqueName="[OperationalSummary].[Total Attachment Welds].[All]" dimensionUniqueName="[OperationalSummary]" displayFolder="" count="0" memberValueDatatype="130" unbalanced="0"/>
    <cacheHierarchy uniqueName="[OperationalSummary].[Packages: Signed off by Quinn / in CNRL Review]" caption="Packages: Signed off by Quinn / in CNRL Review" attribute="1" defaultMemberUniqueName="[OperationalSummary].[Packages: Signed off by Quinn / in CNRL Review].[All]" allUniqueName="[OperationalSummary].[Packages: Signed off by Quinn / in CNRL Review].[All]" dimensionUniqueName="[OperationalSummary]" displayFolder="" count="0" memberValueDatatype="20" unbalanced="0"/>
    <cacheHierarchy uniqueName="[OperationalSummary].[Packages: In Review by Quinn]" caption="Packages: In Review by Quinn" attribute="1" defaultMemberUniqueName="[OperationalSummary].[Packages: In Review by Quinn].[All]" allUniqueName="[OperationalSummary].[Packages: In Review by Quinn].[All]" dimensionUniqueName="[OperationalSummary]" displayFolder="" count="0" memberValueDatatype="20" unbalanced="0"/>
    <cacheHierarchy uniqueName="[OperationalSummary].[Outstanding]" caption="Outstanding" attribute="1" defaultMemberUniqueName="[OperationalSummary].[Outstanding].[All]" allUniqueName="[OperationalSummary].[Outstanding].[All]" dimensionUniqueName="[OperationalSummary]" displayFolder="" count="0" memberValueDatatype="20" unbalanced="0"/>
    <cacheHierarchy uniqueName="[OperationalSummary].[Packages: Completed and Scanned]" caption="Packages: Completed and Scanned" attribute="1" defaultMemberUniqueName="[OperationalSummary].[Packages: Completed and Scanned].[All]" allUniqueName="[OperationalSummary].[Packages: Completed and Scanned].[All]" dimensionUniqueName="[OperationalSummary]" displayFolder="" count="0" memberValueDatatype="20" unbalanced="0"/>
    <cacheHierarchy uniqueName="[SafetyIncidentsDetails].[Date]" caption="Date" attribute="1" time="1" defaultMemberUniqueName="[SafetyIncidentsDetails].[Date].[All]" allUniqueName="[SafetyIncidentsDetails].[Date].[All]" dimensionUniqueName="[SafetyIncidentsDetails]" displayFolder="" count="0" memberValueDatatype="7" unbalanced="0"/>
    <cacheHierarchy uniqueName="[SafetyIncidentsDetails].[Incident Type]" caption="Incident Type" attribute="1" defaultMemberUniqueName="[SafetyIncidentsDetails].[Incident Type].[All]" allUniqueName="[SafetyIncidentsDetails].[Incident Type].[All]" dimensionUniqueName="[SafetyIncidentsDetails]" displayFolder="" count="0" memberValueDatatype="130" unbalanced="0"/>
    <cacheHierarchy uniqueName="[SafetyIncidentsDetails].[Modified Work Incident]" caption="Modified Work Incident" attribute="1" defaultMemberUniqueName="[SafetyIncidentsDetails].[Modified Work Incident].[All]" allUniqueName="[SafetyIncidentsDetails].[Modified Work Incident].[All]" dimensionUniqueName="[SafetyIncidentsDetails]" displayFolder="" count="0" memberValueDatatype="20" unbalanced="0"/>
    <cacheHierarchy uniqueName="[SafetyIncidentsDetails].[LTI - days lost]" caption="LTI - days lost" attribute="1" defaultMemberUniqueName="[SafetyIncidentsDetails].[LTI - days lost].[All]" allUniqueName="[SafetyIncidentsDetails].[LTI - days lost].[All]" dimensionUniqueName="[SafetyIncidentsDetails]" displayFolder="" count="0" memberValueDatatype="130" unbalanced="0"/>
    <cacheHierarchy uniqueName="[SafetyIncidentsDetails].[Incident Description]" caption="Incident Description" attribute="1" defaultMemberUniqueName="[SafetyIncidentsDetails].[Incident Description].[All]" allUniqueName="[SafetyIncidentsDetails].[Incident Description].[All]" dimensionUniqueName="[SafetyIncidentsDetails]" displayFolder="" count="0" memberValueDatatype="130" unbalanced="0"/>
    <cacheHierarchy uniqueName="[SafetyIncidentsDetails].[Notes]" caption="Notes" attribute="1" defaultMemberUniqueName="[SafetyIncidentsDetails].[Notes].[All]" allUniqueName="[SafetyIncidentsDetails].[Notes].[All]" dimensionUniqueName="[SafetyIncidentsDetails]" displayFolder="" count="0" memberValueDatatype="130" unbalanced="0"/>
    <cacheHierarchy uniqueName="[SafetySummary].[year]" caption="year" attribute="1" defaultMemberUniqueName="[SafetySummary].[year].[All]" allUniqueName="[SafetySummary].[year].[All]" dimensionUniqueName="[SafetySummary]" displayFolder="" count="2" memberValueDatatype="20" unbalanced="0">
      <fieldsUsage count="2">
        <fieldUsage x="-1"/>
        <fieldUsage x="0"/>
      </fieldsUsage>
    </cacheHierarchy>
    <cacheHierarchy uniqueName="[SafetySummary].[month]" caption="month" attribute="1" defaultMemberUniqueName="[SafetySummary].[month].[All]" allUniqueName="[SafetySummary].[month].[All]" dimensionUniqueName="[SafetySummary]" displayFolder="" count="0" memberValueDatatype="20" unbalanced="0"/>
    <cacheHierarchy uniqueName="[SafetySummary].[Representative Date]" caption="Representative Date" attribute="1" time="1" defaultMemberUniqueName="[SafetySummary].[Representative Date].[All]" allUniqueName="[SafetySummary].[Representative Date].[All]" dimensionUniqueName="[SafetySummary]" displayFolder="" count="0" memberValueDatatype="7" unbalanced="0"/>
    <cacheHierarchy uniqueName="[SafetySummary].[Quarter]" caption="Quarter" attribute="1" defaultMemberUniqueName="[SafetySummary].[Quarter].[All]" allUniqueName="[SafetySummary].[Quarter].[All]" dimensionUniqueName="[SafetySummary]" displayFolder="" count="0" memberValueDatatype="130" unbalanced="0"/>
    <cacheHierarchy uniqueName="[SafetySummary].[Quinn Hours]" caption="Quinn Hours" attribute="1" defaultMemberUniqueName="[SafetySummary].[Quinn Hours].[All]" allUniqueName="[SafetySummary].[Quinn Hours].[All]" dimensionUniqueName="[SafetySummary]" displayFolder="" count="0" memberValueDatatype="5" unbalanced="0"/>
    <cacheHierarchy uniqueName="[SafetySummary].[DSP-Subcontractor Hours]" caption="DSP-Subcontractor Hours" attribute="1" defaultMemberUniqueName="[SafetySummary].[DSP-Subcontractor Hours].[All]" allUniqueName="[SafetySummary].[DSP-Subcontractor Hours].[All]" dimensionUniqueName="[SafetySummary]" displayFolder="" count="0" memberValueDatatype="20" unbalanced="0"/>
    <cacheHierarchy uniqueName="[SafetySummary].[Total Exposure Hours]" caption="Total Exposure Hours" attribute="1" defaultMemberUniqueName="[SafetySummary].[Total Exposure Hours].[All]" allUniqueName="[SafetySummary].[Total Exposure Hours].[All]" dimensionUniqueName="[SafetySummary]" displayFolder="" count="0" memberValueDatatype="5" unbalanced="0"/>
    <cacheHierarchy uniqueName="[SafetySummary].[Overtime Exposure Hours]" caption="Overtime Exposure Hours" attribute="1" defaultMemberUniqueName="[SafetySummary].[Overtime Exposure Hours].[All]" allUniqueName="[SafetySummary].[Overtime Exposure Hours].[All]" dimensionUniqueName="[SafetySummary]" displayFolder="" count="0" memberValueDatatype="5" unbalanced="0"/>
    <cacheHierarchy uniqueName="[SafetySummary].[Safety Meetings]" caption="Safety Meetings" attribute="1" defaultMemberUniqueName="[SafetySummary].[Safety Meetings].[All]" allUniqueName="[SafetySummary].[Safety Meetings].[All]" dimensionUniqueName="[SafetySummary]" displayFolder="" count="0" memberValueDatatype="20" unbalanced="0"/>
    <cacheHierarchy uniqueName="[SafetySummary].[Work Site Inspections]" caption="Work Site Inspections" attribute="1" defaultMemberUniqueName="[SafetySummary].[Work Site Inspections].[All]" allUniqueName="[SafetySummary].[Work Site Inspections].[All]" dimensionUniqueName="[SafetySummary]" displayFolder="" count="0" memberValueDatatype="20" unbalanced="0"/>
    <cacheHierarchy uniqueName="[SafetySummary].[Toolbox Meetings]" caption="Toolbox Meetings" attribute="1" defaultMemberUniqueName="[SafetySummary].[Toolbox Meetings].[All]" allUniqueName="[SafetySummary].[Toolbox Meetings].[All]" dimensionUniqueName="[SafetySummary]" displayFolder="" count="0" memberValueDatatype="20" unbalanced="0"/>
    <cacheHierarchy uniqueName="[SafetySummary].[FLRA Cards]" caption="FLRA Cards" attribute="1" defaultMemberUniqueName="[SafetySummary].[FLRA Cards].[All]" allUniqueName="[SafetySummary].[FLRA Cards].[All]" dimensionUniqueName="[SafetySummary]" displayFolder="" count="0" memberValueDatatype="20" unbalanced="0"/>
    <cacheHierarchy uniqueName="[SafetySummary].[BBS Cards]" caption="BBS Cards" attribute="1" defaultMemberUniqueName="[SafetySummary].[BBS Cards].[All]" allUniqueName="[SafetySummary].[BBS Cards].[All]" dimensionUniqueName="[SafetySummary]" displayFolder="" count="0" memberValueDatatype="20" unbalanced="0"/>
    <cacheHierarchy uniqueName="[SafetySummary].[JHA]" caption="JHA" attribute="1" defaultMemberUniqueName="[SafetySummary].[JHA].[All]" allUniqueName="[SafetySummary].[JHA].[All]" dimensionUniqueName="[SafetySummary]" displayFolder="" count="0" memberValueDatatype="20" unbalanced="0"/>
    <cacheHierarchy uniqueName="[SafetySummary].[Near Miss]" caption="Near Miss" attribute="1" defaultMemberUniqueName="[SafetySummary].[Near Miss].[All]" allUniqueName="[SafetySummary].[Near Miss].[All]" dimensionUniqueName="[SafetySummary]" displayFolder="" count="0" memberValueDatatype="20" unbalanced="0"/>
    <cacheHierarchy uniqueName="[SafetySummary].[Lost Time Incident]" caption="Lost Time Incident" attribute="1" defaultMemberUniqueName="[SafetySummary].[Lost Time Incident].[All]" allUniqueName="[SafetySummary].[Lost Time Incident].[All]" dimensionUniqueName="[SafetySummary]" displayFolder="" count="0" memberValueDatatype="20" unbalanced="0"/>
    <cacheHierarchy uniqueName="[SafetySummary].[Medical Aid]" caption="Medical Aid" attribute="1" defaultMemberUniqueName="[SafetySummary].[Medical Aid].[All]" allUniqueName="[SafetySummary].[Medical Aid].[All]" dimensionUniqueName="[SafetySummary]" displayFolder="" count="0" memberValueDatatype="20" unbalanced="0"/>
    <cacheHierarchy uniqueName="[SafetySummary].[First Aid]" caption="First Aid" attribute="1" defaultMemberUniqueName="[SafetySummary].[First Aid].[All]" allUniqueName="[SafetySummary].[First Aid].[All]" dimensionUniqueName="[SafetySummary]" displayFolder="" count="0" memberValueDatatype="20" unbalanced="0"/>
    <cacheHierarchy uniqueName="[SafetySummary].[Property/Equipment Damage]" caption="Property/Equipment Damage" attribute="1" defaultMemberUniqueName="[SafetySummary].[Property/Equipment Damage].[All]" allUniqueName="[SafetySummary].[Property/Equipment Damage].[All]" dimensionUniqueName="[SafetySummary]" displayFolder="" count="0" memberValueDatatype="20" unbalanced="0"/>
    <cacheHierarchy uniqueName="[SafetySummary].[Vehicle Incident]" caption="Vehicle Incident" attribute="1" defaultMemberUniqueName="[SafetySummary].[Vehicle Incident].[All]" allUniqueName="[SafetySummary].[Vehicle Incident].[All]" dimensionUniqueName="[SafetySummary]" displayFolder="" count="0" memberValueDatatype="20" unbalanced="0"/>
    <cacheHierarchy uniqueName="[SafetySummary].[Modified Work Case]" caption="Modified Work Case" attribute="1" defaultMemberUniqueName="[SafetySummary].[Modified Work Case].[All]" allUniqueName="[SafetySummary].[Modified Work Case].[All]" dimensionUniqueName="[SafetySummary]" displayFolder="" count="0" memberValueDatatype="20" unbalanced="0"/>
    <cacheHierarchy uniqueName="[SafetySummary].[Environmental Event]" caption="Environmental Event" attribute="1" defaultMemberUniqueName="[SafetySummary].[Environmental Event].[All]" allUniqueName="[SafetySummary].[Environmental Event].[All]" dimensionUniqueName="[SafetySummary]" displayFolder="" count="0" memberValueDatatype="20" unbalanced="0"/>
    <cacheHierarchy uniqueName="[SafetySummary].[Off the Job Injury/Illness2]" caption="Off the Job Injury/Illness2" attribute="1" defaultMemberUniqueName="[SafetySummary].[Off the Job Injury/Illness2].[All]" allUniqueName="[SafetySummary].[Off the Job Injury/Illness2].[All]" dimensionUniqueName="[SafetySummary]" displayFolder="" count="0" memberValueDatatype="20" unbalanced="0"/>
    <cacheHierarchy uniqueName="[Spend].[year]" caption="year" attribute="1" defaultMemberUniqueName="[Spend].[year].[All]" allUniqueName="[Spend].[year].[All]" dimensionUniqueName="[Spend]" displayFolder="" count="0" memberValueDatatype="20" unbalanced="0"/>
    <cacheHierarchy uniqueName="[Spend].[month]" caption="month" attribute="1" defaultMemberUniqueName="[Spend].[month].[All]" allUniqueName="[Spend].[month].[All]" dimensionUniqueName="[Spend]" displayFolder="" count="0" memberValueDatatype="20" unbalanced="0"/>
    <cacheHierarchy uniqueName="[Spend].[Representative Date]" caption="Representative Date" attribute="1" time="1" defaultMemberUniqueName="[Spend].[Representative Date].[All]" allUniqueName="[Spend].[Representative Date].[All]" dimensionUniqueName="[Spend]" displayFolder="" count="0" memberValueDatatype="7" unbalanced="0"/>
    <cacheHierarchy uniqueName="[Spend].[Quarter]" caption="Quarter" attribute="1" defaultMemberUniqueName="[Spend].[Quarter].[All]" allUniqueName="[Spend].[Quarter].[All]" dimensionUniqueName="[Spend]" displayFolder="" count="0" memberValueDatatype="130" unbalanced="0"/>
    <cacheHierarchy uniqueName="[Spend].[Spend_Operations]" caption="Spend_Operations" attribute="1" defaultMemberUniqueName="[Spend].[Spend_Operations].[All]" allUniqueName="[Spend].[Spend_Operations].[All]" dimensionUniqueName="[Spend]" displayFolder="" count="0" memberValueDatatype="5" unbalanced="0"/>
    <cacheHierarchy uniqueName="[Spend].[Spend_Wells_Servicing]" caption="Spend_Wells_Servicing" attribute="1" defaultMemberUniqueName="[Spend].[Spend_Wells_Servicing].[All]" allUniqueName="[Spend].[Spend_Wells_Servicing].[All]" dimensionUniqueName="[Spend]" displayFolder="" count="0" memberValueDatatype="5" unbalanced="0"/>
    <cacheHierarchy uniqueName="[Spend].[Spend_Turnaround_Outage]" caption="Spend_Turnaround_Outage" attribute="1" defaultMemberUniqueName="[Spend].[Spend_Turnaround_Outage].[All]" allUniqueName="[Spend].[Spend_Turnaround_Outage].[All]" dimensionUniqueName="[Spend]" displayFolder="" count="0" memberValueDatatype="5" unbalanced="0"/>
    <cacheHierarchy uniqueName="[Measures].[otExposurePercent]" caption="otExposurePercent" measure="1" displayFolder="" measureGroup="SafetySummary" count="0"/>
    <cacheHierarchy uniqueName="[Measures].[spendOperations]" caption="spendOperations" measure="1" displayFolder="" measureGroup="Spend" count="0"/>
    <cacheHierarchy uniqueName="[Measures].[spendWellsServicing]" caption="spendWellsServicing" measure="1" displayFolder="" measureGroup="Spend" count="0"/>
    <cacheHierarchy uniqueName="[Measures].[spendTurnaroundOutage]" caption="spendTurnaroundOutage" measure="1" displayFolder="" measureGroup="Spend" count="0"/>
    <cacheHierarchy uniqueName="[Measures].[spendTotal]" caption="spendTotal" measure="1" displayFolder="" measureGroup="Spend" count="0"/>
    <cacheHierarchy uniqueName="[Measures].[spendPYSimple]" caption="spendPYSimple" measure="1" displayFolder="" measureGroup="Spend" count="0"/>
    <cacheHierarchy uniqueName="[Measures].[spendYOYPercent]" caption="spendYOYPercent" measure="1" displayFolder="" measureGroup="Spend" count="0"/>
    <cacheHierarchy uniqueName="[Measures].[buttWeldRepairRate]" caption="buttWeldRepairRate" measure="1" displayFolder="" measureGroup="OperationalSummary" count="0"/>
    <cacheHierarchy uniqueName="[Measures].[Sum of Rework]" caption="Sum of Rework" measure="1" displayFolder="" measureGroup="OperationalSummary" count="0"/>
    <cacheHierarchy uniqueName="[Measures].[Sum of NCRs]" caption="Sum of NCRs" measure="1" displayFolder="" measureGroup="OperationalSummary" count="0"/>
    <cacheHierarchy uniqueName="[Measures].[TRIF]" caption="TRIF" measure="1" displayFolder="" measureGroup="SafetySummary" count="0"/>
    <cacheHierarchy uniqueName="[Measures].[packagesSignedOffHighLow]" caption="packagesSignedOffHighLow" measure="1" displayFolder="" measureGroup="OperationalSummary" count="0"/>
    <cacheHierarchy uniqueName="[Measures].[packagesInReviewByQuinnHighLow]" caption="packagesInReviewByQuinnHighLow" measure="1" displayFolder="" measureGroup="OperationalSummary" count="0"/>
    <cacheHierarchy uniqueName="[Measures].[packagesCompletedAndScannedHighLow]" caption="packagesCompletedAndScannedHighLow" measure="1" displayFolder="" measureGroup="OperationalSummary" count="0"/>
    <cacheHierarchy uniqueName="[Measures].[__XL_Count Spend]" caption="__XL_Count Spend" measure="1" displayFolder="" measureGroup="Spend" count="0" hidden="1"/>
    <cacheHierarchy uniqueName="[Measures].[__XL_Count SafetySummary]" caption="__XL_Count SafetySummary" measure="1" displayFolder="" measureGroup="SafetySummary" count="0" hidden="1"/>
    <cacheHierarchy uniqueName="[Measures].[__XL_Count Calendar]" caption="__XL_Count Calendar" measure="1" displayFolder="" measureGroup="Calendar" count="0" hidden="1"/>
    <cacheHierarchy uniqueName="[Measures].[__XL_Count OperationalSummary]" caption="__XL_Count OperationalSummary" measure="1" displayFolder="" measureGroup="OperationalSummary" count="0" hidden="1"/>
    <cacheHierarchy uniqueName="[Measures].[__XL_Count SafetyIncidentsDetails]" caption="__XL_Count SafetyIncidentsDetails" measure="1" displayFolder="" measureGroup="SafetyIncidentsDetails" count="0" hidden="1"/>
    <cacheHierarchy uniqueName="[Measures].[__No measures defined]" caption="__No measures defined" measure="1" displayFolder="" count="0" hidden="1"/>
    <cacheHierarchy uniqueName="[Measures].[Sum of year]" caption="Sum of year" measure="1" displayFolder="" measureGroup="Spend" count="0" hidden="1">
      <extLst>
        <ext xmlns:x15="http://schemas.microsoft.com/office/spreadsheetml/2010/11/main" uri="{B97F6D7D-B522-45F9-BDA1-12C45D357490}">
          <x15:cacheHierarchy aggregatedColumn="54"/>
        </ext>
      </extLst>
    </cacheHierarchy>
    <cacheHierarchy uniqueName="[Measures].[Sum of month]" caption="Sum of month" measure="1" displayFolder="" measureGroup="Spend" count="0" hidden="1">
      <extLst>
        <ext xmlns:x15="http://schemas.microsoft.com/office/spreadsheetml/2010/11/main" uri="{B97F6D7D-B522-45F9-BDA1-12C45D357490}">
          <x15:cacheHierarchy aggregatedColumn="55"/>
        </ext>
      </extLst>
    </cacheHierarchy>
    <cacheHierarchy uniqueName="[Measures].[Sum of Spend_Operations]" caption="Sum of Spend_Operations" measure="1" displayFolder="" measureGroup="Spend" count="0" hidden="1">
      <extLst>
        <ext xmlns:x15="http://schemas.microsoft.com/office/spreadsheetml/2010/11/main" uri="{B97F6D7D-B522-45F9-BDA1-12C45D357490}">
          <x15:cacheHierarchy aggregatedColumn="58"/>
        </ext>
      </extLst>
    </cacheHierarchy>
    <cacheHierarchy uniqueName="[Measures].[Sum of Spend_Wells_Servicing]" caption="Sum of Spend_Wells_Servicing" measure="1" displayFolder="" measureGroup="Spend" count="0" hidden="1">
      <extLst>
        <ext xmlns:x15="http://schemas.microsoft.com/office/spreadsheetml/2010/11/main" uri="{B97F6D7D-B522-45F9-BDA1-12C45D357490}">
          <x15:cacheHierarchy aggregatedColumn="59"/>
        </ext>
      </extLst>
    </cacheHierarchy>
    <cacheHierarchy uniqueName="[Measures].[Sum of Spend_Turnaround_Outage]" caption="Sum of Spend_Turnaround_Outage" measure="1" displayFolder="" measureGroup="Spend" count="0" hidden="1">
      <extLst>
        <ext xmlns:x15="http://schemas.microsoft.com/office/spreadsheetml/2010/11/main" uri="{B97F6D7D-B522-45F9-BDA1-12C45D357490}">
          <x15:cacheHierarchy aggregatedColumn="60"/>
        </ext>
      </extLst>
    </cacheHierarchy>
    <cacheHierarchy uniqueName="[Measures].[Sum of Total Exposure Hours]" caption="Sum of Total Exposure Hours" measure="1" displayFolder="" measureGroup="SafetySummary" count="0" oneField="1" hidden="1">
      <fieldsUsage count="1">
        <fieldUsage x="1"/>
      </fieldsUsage>
      <extLst>
        <ext xmlns:x15="http://schemas.microsoft.com/office/spreadsheetml/2010/11/main" uri="{B97F6D7D-B522-45F9-BDA1-12C45D357490}">
          <x15:cacheHierarchy aggregatedColumn="37"/>
        </ext>
      </extLst>
    </cacheHierarchy>
    <cacheHierarchy uniqueName="[Measures].[Sum of Safety Meetings]" caption="Sum of Safety Meetings" measure="1" displayFolder="" measureGroup="SafetySummary" count="0" oneField="1" hidden="1">
      <fieldsUsage count="1">
        <fieldUsage x="2"/>
      </fieldsUsage>
      <extLst>
        <ext xmlns:x15="http://schemas.microsoft.com/office/spreadsheetml/2010/11/main" uri="{B97F6D7D-B522-45F9-BDA1-12C45D357490}">
          <x15:cacheHierarchy aggregatedColumn="39"/>
        </ext>
      </extLst>
    </cacheHierarchy>
    <cacheHierarchy uniqueName="[Measures].[Sum of Work Site Inspections]" caption="Sum of Work Site Inspections" measure="1" displayFolder="" measureGroup="SafetySummary" count="0" oneField="1" hidden="1">
      <fieldsUsage count="1">
        <fieldUsage x="3"/>
      </fieldsUsage>
      <extLst>
        <ext xmlns:x15="http://schemas.microsoft.com/office/spreadsheetml/2010/11/main" uri="{B97F6D7D-B522-45F9-BDA1-12C45D357490}">
          <x15:cacheHierarchy aggregatedColumn="40"/>
        </ext>
      </extLst>
    </cacheHierarchy>
    <cacheHierarchy uniqueName="[Measures].[Sum of FLRA Cards]" caption="Sum of FLRA Cards" measure="1" displayFolder="" measureGroup="SafetySummary" count="0" oneField="1" hidden="1">
      <fieldsUsage count="1">
        <fieldUsage x="4"/>
      </fieldsUsage>
      <extLst>
        <ext xmlns:x15="http://schemas.microsoft.com/office/spreadsheetml/2010/11/main" uri="{B97F6D7D-B522-45F9-BDA1-12C45D357490}">
          <x15:cacheHierarchy aggregatedColumn="42"/>
        </ext>
      </extLst>
    </cacheHierarchy>
    <cacheHierarchy uniqueName="[Measures].[Sum of Toolbox Meetings]" caption="Sum of Toolbox Meetings" measure="1" displayFolder="" measureGroup="SafetySummary" count="0" oneField="1" hidden="1">
      <fieldsUsage count="1">
        <fieldUsage x="5"/>
      </fieldsUsage>
      <extLst>
        <ext xmlns:x15="http://schemas.microsoft.com/office/spreadsheetml/2010/11/main" uri="{B97F6D7D-B522-45F9-BDA1-12C45D357490}">
          <x15:cacheHierarchy aggregatedColumn="41"/>
        </ext>
      </extLst>
    </cacheHierarchy>
    <cacheHierarchy uniqueName="[Measures].[Sum of BBS Cards]" caption="Sum of BBS Cards" measure="1" displayFolder="" measureGroup="SafetySummary" count="0" oneField="1" hidden="1">
      <fieldsUsage count="1">
        <fieldUsage x="6"/>
      </fieldsUsage>
      <extLst>
        <ext xmlns:x15="http://schemas.microsoft.com/office/spreadsheetml/2010/11/main" uri="{B97F6D7D-B522-45F9-BDA1-12C45D357490}">
          <x15:cacheHierarchy aggregatedColumn="43"/>
        </ext>
      </extLst>
    </cacheHierarchy>
    <cacheHierarchy uniqueName="[Measures].[Sum of Near Miss]" caption="Sum of Near Miss" measure="1" displayFolder="" measureGroup="SafetySummary" count="0" oneField="1" hidden="1">
      <fieldsUsage count="1">
        <fieldUsage x="7"/>
      </fieldsUsage>
      <extLst>
        <ext xmlns:x15="http://schemas.microsoft.com/office/spreadsheetml/2010/11/main" uri="{B97F6D7D-B522-45F9-BDA1-12C45D357490}">
          <x15:cacheHierarchy aggregatedColumn="45"/>
        </ext>
      </extLst>
    </cacheHierarchy>
    <cacheHierarchy uniqueName="[Measures].[Count of JHA]" caption="Count of JHA" measure="1" displayFolder="" measureGroup="SafetySummary" count="0" hidden="1">
      <extLst>
        <ext xmlns:x15="http://schemas.microsoft.com/office/spreadsheetml/2010/11/main" uri="{B97F6D7D-B522-45F9-BDA1-12C45D357490}">
          <x15:cacheHierarchy aggregatedColumn="44"/>
        </ext>
      </extLst>
    </cacheHierarchy>
    <cacheHierarchy uniqueName="[Measures].[Sum of Lost Time Incident]" caption="Sum of Lost Time Incident" measure="1" displayFolder="" measureGroup="SafetySummary" count="0" hidden="1">
      <extLst>
        <ext xmlns:x15="http://schemas.microsoft.com/office/spreadsheetml/2010/11/main" uri="{B97F6D7D-B522-45F9-BDA1-12C45D357490}">
          <x15:cacheHierarchy aggregatedColumn="46"/>
        </ext>
      </extLst>
    </cacheHierarchy>
    <cacheHierarchy uniqueName="[Measures].[Sum of Medical Aid]" caption="Sum of Medical Aid" measure="1" displayFolder="" measureGroup="SafetySummary" count="0" hidden="1">
      <extLst>
        <ext xmlns:x15="http://schemas.microsoft.com/office/spreadsheetml/2010/11/main" uri="{B97F6D7D-B522-45F9-BDA1-12C45D357490}">
          <x15:cacheHierarchy aggregatedColumn="47"/>
        </ext>
      </extLst>
    </cacheHierarchy>
    <cacheHierarchy uniqueName="[Measures].[Sum of First Aid]" caption="Sum of First Aid" measure="1" displayFolder="" measureGroup="SafetySummary" count="0" hidden="1">
      <extLst>
        <ext xmlns:x15="http://schemas.microsoft.com/office/spreadsheetml/2010/11/main" uri="{B97F6D7D-B522-45F9-BDA1-12C45D357490}">
          <x15:cacheHierarchy aggregatedColumn="48"/>
        </ext>
      </extLst>
    </cacheHierarchy>
    <cacheHierarchy uniqueName="[Measures].[Sum of Vehicle Incident]" caption="Sum of Vehicle Incident" measure="1" displayFolder="" measureGroup="SafetySummary" count="0" hidden="1">
      <extLst>
        <ext xmlns:x15="http://schemas.microsoft.com/office/spreadsheetml/2010/11/main" uri="{B97F6D7D-B522-45F9-BDA1-12C45D357490}">
          <x15:cacheHierarchy aggregatedColumn="50"/>
        </ext>
      </extLst>
    </cacheHierarchy>
    <cacheHierarchy uniqueName="[Measures].[Sum of Modified Work Case]" caption="Sum of Modified Work Case" measure="1" displayFolder="" measureGroup="SafetySummary" count="0" hidden="1">
      <extLst>
        <ext xmlns:x15="http://schemas.microsoft.com/office/spreadsheetml/2010/11/main" uri="{B97F6D7D-B522-45F9-BDA1-12C45D357490}">
          <x15:cacheHierarchy aggregatedColumn="51"/>
        </ext>
      </extLst>
    </cacheHierarchy>
    <cacheHierarchy uniqueName="[Measures].[Sum of Environmental Event]" caption="Sum of Environmental Event" measure="1" displayFolder="" measureGroup="SafetySummary" count="0" hidden="1">
      <extLst>
        <ext xmlns:x15="http://schemas.microsoft.com/office/spreadsheetml/2010/11/main" uri="{B97F6D7D-B522-45F9-BDA1-12C45D357490}">
          <x15:cacheHierarchy aggregatedColumn="52"/>
        </ext>
      </extLst>
    </cacheHierarchy>
    <cacheHierarchy uniqueName="[Measures].[Sum of year 2]" caption="Sum of year 2" measure="1" displayFolder="" measureGroup="SafetySummary" count="0" hidden="1">
      <extLst>
        <ext xmlns:x15="http://schemas.microsoft.com/office/spreadsheetml/2010/11/main" uri="{B97F6D7D-B522-45F9-BDA1-12C45D357490}">
          <x15:cacheHierarchy aggregatedColumn="31"/>
        </ext>
      </extLst>
    </cacheHierarchy>
    <cacheHierarchy uniqueName="[Measures].[Sum of Quinn Hours]" caption="Sum of Quinn Hours" measure="1" displayFolder="" measureGroup="SafetySummary" count="0" hidden="1">
      <extLst>
        <ext xmlns:x15="http://schemas.microsoft.com/office/spreadsheetml/2010/11/main" uri="{B97F6D7D-B522-45F9-BDA1-12C45D357490}">
          <x15:cacheHierarchy aggregatedColumn="35"/>
        </ext>
      </extLst>
    </cacheHierarchy>
    <cacheHierarchy uniqueName="[Measures].[Sum of DSP-Subcontractor Hours]" caption="Sum of DSP-Subcontractor Hours" measure="1" displayFolder="" measureGroup="SafetySummary" count="0" hidden="1">
      <extLst>
        <ext xmlns:x15="http://schemas.microsoft.com/office/spreadsheetml/2010/11/main" uri="{B97F6D7D-B522-45F9-BDA1-12C45D357490}">
          <x15:cacheHierarchy aggregatedColumn="36"/>
        </ext>
      </extLst>
    </cacheHierarchy>
    <cacheHierarchy uniqueName="[Measures].[Sum of Overtime Exposure Hours]" caption="Sum of Overtime Exposure Hours" measure="1" displayFolder="" measureGroup="SafetySummary" count="0" hidden="1">
      <extLst>
        <ext xmlns:x15="http://schemas.microsoft.com/office/spreadsheetml/2010/11/main" uri="{B97F6D7D-B522-45F9-BDA1-12C45D357490}">
          <x15:cacheHierarchy aggregatedColumn="38"/>
        </ext>
      </extLst>
    </cacheHierarchy>
    <cacheHierarchy uniqueName="[Measures].[Sum of Total Welds]" caption="Sum of Total Welds" measure="1" displayFolder="" measureGroup="OperationalSummary" count="0" hidden="1">
      <extLst>
        <ext xmlns:x15="http://schemas.microsoft.com/office/spreadsheetml/2010/11/main" uri="{B97F6D7D-B522-45F9-BDA1-12C45D357490}">
          <x15:cacheHierarchy aggregatedColumn="16"/>
        </ext>
      </extLst>
    </cacheHierarchy>
    <cacheHierarchy uniqueName="[Measures].[Sum of Total Butt Welds]" caption="Sum of Total Butt Welds" measure="1" displayFolder="" measureGroup="OperationalSummary" count="0" hidden="1">
      <extLst>
        <ext xmlns:x15="http://schemas.microsoft.com/office/spreadsheetml/2010/11/main" uri="{B97F6D7D-B522-45F9-BDA1-12C45D357490}">
          <x15:cacheHierarchy aggregatedColumn="17"/>
        </ext>
      </extLst>
    </cacheHierarchy>
    <cacheHierarchy uniqueName="[Measures].[Sum of Total Butt Weld Repairs]" caption="Sum of Total Butt Weld Repairs" measure="1" displayFolder="" measureGroup="OperationalSummary" count="0" hidden="1">
      <extLst>
        <ext xmlns:x15="http://schemas.microsoft.com/office/spreadsheetml/2010/11/main" uri="{B97F6D7D-B522-45F9-BDA1-12C45D357490}">
          <x15:cacheHierarchy aggregatedColumn="18"/>
        </ext>
      </extLst>
    </cacheHierarchy>
    <cacheHierarchy uniqueName="[Measures].[Sum of Packages: Signed off by Quinn / in CNRL Review]" caption="Sum of Packages: Signed off by Quinn / in CNRL Review" measure="1" displayFolder="" measureGroup="OperationalSummary" count="0" hidden="1">
      <extLst>
        <ext xmlns:x15="http://schemas.microsoft.com/office/spreadsheetml/2010/11/main" uri="{B97F6D7D-B522-45F9-BDA1-12C45D357490}">
          <x15:cacheHierarchy aggregatedColumn="21"/>
        </ext>
      </extLst>
    </cacheHierarchy>
    <cacheHierarchy uniqueName="[Measures].[Sum of Packages: In Review by Quinn]" caption="Sum of Packages: In Review by Quinn" measure="1" displayFolder="" measureGroup="OperationalSummary" count="0" hidden="1">
      <extLst>
        <ext xmlns:x15="http://schemas.microsoft.com/office/spreadsheetml/2010/11/main" uri="{B97F6D7D-B522-45F9-BDA1-12C45D357490}">
          <x15:cacheHierarchy aggregatedColumn="22"/>
        </ext>
      </extLst>
    </cacheHierarchy>
    <cacheHierarchy uniqueName="[Measures].[Sum of Packages: Completed and Scanned]" caption="Sum of Packages: Completed and Scanned" measure="1" displayFolder="" measureGroup="OperationalSummary" count="0" hidden="1">
      <extLst>
        <ext xmlns:x15="http://schemas.microsoft.com/office/spreadsheetml/2010/11/main" uri="{B97F6D7D-B522-45F9-BDA1-12C45D357490}">
          <x15:cacheHierarchy aggregatedColumn="24"/>
        </ext>
      </extLst>
    </cacheHierarchy>
    <cacheHierarchy uniqueName="[Measures].[Max of Packages: Signed off by Quinn / in CNRL Review]" caption="Max of Packages: Signed off by Quinn / in CNRL Review" measure="1" displayFolder="" measureGroup="OperationalSummary" count="0" hidden="1">
      <extLst>
        <ext xmlns:x15="http://schemas.microsoft.com/office/spreadsheetml/2010/11/main" uri="{B97F6D7D-B522-45F9-BDA1-12C45D357490}">
          <x15:cacheHierarchy aggregatedColumn="21"/>
        </ext>
      </extLst>
    </cacheHierarchy>
    <cacheHierarchy uniqueName="[Measures].[Max of Packages: In Review by Quinn]" caption="Max of Packages: In Review by Quinn" measure="1" displayFolder="" measureGroup="OperationalSummary" count="0" hidden="1">
      <extLst>
        <ext xmlns:x15="http://schemas.microsoft.com/office/spreadsheetml/2010/11/main" uri="{B97F6D7D-B522-45F9-BDA1-12C45D357490}">
          <x15:cacheHierarchy aggregatedColumn="22"/>
        </ext>
      </extLst>
    </cacheHierarchy>
    <cacheHierarchy uniqueName="[Measures].[Max of Packages: Completed and Scanned]" caption="Max of Packages: Completed and Scanned" measure="1" displayFolder="" measureGroup="OperationalSummary" count="0" hidden="1">
      <extLst>
        <ext xmlns:x15="http://schemas.microsoft.com/office/spreadsheetml/2010/11/main" uri="{B97F6D7D-B522-45F9-BDA1-12C45D357490}">
          <x15:cacheHierarchy aggregatedColumn="24"/>
        </ext>
      </extLst>
    </cacheHierarchy>
    <cacheHierarchy uniqueName="[Measures].[Count of Lost Time Incident]" caption="Count of Lost Time Incident" measure="1" displayFolder="" measureGroup="SafetySummary" count="0" hidden="1">
      <extLst>
        <ext xmlns:x15="http://schemas.microsoft.com/office/spreadsheetml/2010/11/main" uri="{B97F6D7D-B522-45F9-BDA1-12C45D357490}">
          <x15:cacheHierarchy aggregatedColumn="46"/>
        </ext>
      </extLst>
    </cacheHierarchy>
    <cacheHierarchy uniqueName="[Measures].[Count of Incident Description]" caption="Count of Incident Description" measure="1" displayFolder="" measureGroup="SafetyIncidentsDetails" count="0" hidden="1">
      <extLst>
        <ext xmlns:x15="http://schemas.microsoft.com/office/spreadsheetml/2010/11/main" uri="{B97F6D7D-B522-45F9-BDA1-12C45D357490}">
          <x15:cacheHierarchy aggregatedColumn="29"/>
        </ext>
      </extLst>
    </cacheHierarchy>
    <cacheHierarchy uniqueName="[Measures].[Sum of NCRs 2]" caption="Sum of NCRs 2" measure="1" displayFolder="" measureGroup="OperationalSummary" count="0" hidden="1">
      <extLst>
        <ext xmlns:x15="http://schemas.microsoft.com/office/spreadsheetml/2010/11/main" uri="{B97F6D7D-B522-45F9-BDA1-12C45D357490}">
          <x15:cacheHierarchy aggregatedColumn="15"/>
        </ext>
      </extLst>
    </cacheHierarchy>
  </cacheHierarchies>
  <kpis count="0"/>
  <dimensions count="6">
    <dimension name="Calendar" uniqueName="[Calendar]" caption="Calendar"/>
    <dimension measure="1" name="Measures" uniqueName="[Measures]" caption="Measures"/>
    <dimension name="OperationalSummary" uniqueName="[OperationalSummary]" caption="OperationalSummary"/>
    <dimension name="SafetyIncidentsDetails" uniqueName="[SafetyIncidentsDetails]" caption="SafetyIncidentsDetails"/>
    <dimension name="SafetySummary" uniqueName="[SafetySummary]" caption="SafetySummary"/>
    <dimension name="Spend" uniqueName="[Spend]" caption="Spend"/>
  </dimensions>
  <measureGroups count="5">
    <measureGroup name="Calendar" caption="Calendar"/>
    <measureGroup name="OperationalSummary" caption="OperationalSummary"/>
    <measureGroup name="SafetyIncidentsDetails" caption="SafetyIncidentsDetails"/>
    <measureGroup name="SafetySummary" caption="SafetySummary"/>
    <measureGroup name="Spend" caption="Spend"/>
  </measureGroups>
  <maps count="9">
    <map measureGroup="0" dimension="0"/>
    <map measureGroup="1" dimension="0"/>
    <map measureGroup="1" dimension="2"/>
    <map measureGroup="2" dimension="0"/>
    <map measureGroup="2" dimension="3"/>
    <map measureGroup="3" dimension="0"/>
    <map measureGroup="3" dimension="4"/>
    <map measureGroup="4" dimension="0"/>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Joel Brochu" refreshedDate="44120.656051967591" backgroundQuery="1" createdVersion="6" refreshedVersion="6" minRefreshableVersion="3" recordCount="0" supportSubquery="1" supportAdvancedDrill="1">
  <cacheSource type="external" connectionId="2"/>
  <cacheFields count="13">
    <cacheField name="[Measures].[Sum of Lost Time Incident]" caption="Sum of Lost Time Incident" numFmtId="0" hierarchy="94" level="32767"/>
    <cacheField name="[Measures].[Sum of Medical Aid]" caption="Sum of Medical Aid" numFmtId="0" hierarchy="95" level="32767"/>
    <cacheField name="[Measures].[Sum of First Aid]" caption="Sum of First Aid" numFmtId="0" hierarchy="96" level="32767"/>
    <cacheField name="[Measures].[Sum of Vehicle Incident]" caption="Sum of Vehicle Incident" numFmtId="0" hierarchy="97" level="32767"/>
    <cacheField name="[Measures].[Sum of Modified Work Case]" caption="Sum of Modified Work Case" numFmtId="0" hierarchy="98" level="32767"/>
    <cacheField name="[Measures].[Sum of Environmental Event]" caption="Sum of Environmental Event" numFmtId="0" hierarchy="99" level="32767"/>
    <cacheField name="[Calendar].[Year].[Year]" caption="Year" numFmtId="0" hierarchy="2" level="1">
      <sharedItems containsSemiMixedTypes="0" containsString="0" containsNumber="1" containsInteger="1" minValue="2016" maxValue="2020" count="5">
        <n v="2016"/>
        <n v="2017"/>
        <n v="2018"/>
        <n v="2019"/>
        <n v="2020"/>
      </sharedItems>
      <extLst>
        <ext xmlns:x15="http://schemas.microsoft.com/office/spreadsheetml/2010/11/main" uri="{4F2E5C28-24EA-4eb8-9CBF-B6C8F9C3D259}">
          <x15:cachedUniqueNames>
            <x15:cachedUniqueName index="0" name="[Calendar].[Year].&amp;[2016]"/>
            <x15:cachedUniqueName index="1" name="[Calendar].[Year].&amp;[2017]"/>
            <x15:cachedUniqueName index="2" name="[Calendar].[Year].&amp;[2018]"/>
            <x15:cachedUniqueName index="3" name="[Calendar].[Year].&amp;[2019]"/>
            <x15:cachedUniqueName index="4" name="[Calendar].[Year].&amp;[2020]"/>
          </x15:cachedUniqueNames>
        </ext>
      </extLst>
    </cacheField>
    <cacheField name="[Calendar].[Quarter].[Quarter]" caption="Quarter" numFmtId="0" hierarchy="8" level="1">
      <sharedItems containsNonDate="0" count="3">
        <s v="Q1"/>
        <s v="Q2"/>
        <s v="Q3"/>
      </sharedItems>
      <extLst>
        <ext xmlns:x15="http://schemas.microsoft.com/office/spreadsheetml/2010/11/main" uri="{4F2E5C28-24EA-4eb8-9CBF-B6C8F9C3D259}">
          <x15:cachedUniqueNames>
            <x15:cachedUniqueName index="0" name="[Calendar].[Quarter].&amp;[Q1]"/>
            <x15:cachedUniqueName index="1" name="[Calendar].[Quarter].&amp;[Q2]"/>
            <x15:cachedUniqueName index="2" name="[Calendar].[Quarter].&amp;[Q3]"/>
          </x15:cachedUniqueNames>
        </ext>
      </extLst>
    </cacheField>
    <cacheField name="[Calendar].[Date Hierarchy].[Year]" caption="Year" numFmtId="0" hierarchy="1" level="1">
      <sharedItems containsSemiMixedTypes="0" containsNonDate="0" containsString="0"/>
    </cacheField>
    <cacheField name="[Calendar].[Date Hierarchy].[Month]" caption="Month" numFmtId="0" hierarchy="1" level="2">
      <sharedItems containsSemiMixedTypes="0" containsNonDate="0" containsString="0"/>
    </cacheField>
    <cacheField name="[Calendar].[Date Hierarchy].[DateColumn]" caption="DateColumn" numFmtId="0" hierarchy="1" level="3">
      <sharedItems containsSemiMixedTypes="0" containsNonDate="0" containsString="0"/>
    </cacheField>
    <cacheField name="[Calendar].[year.quarter].[year.quarter]" caption="year.quarter" numFmtId="0" hierarchy="9" level="1">
      <sharedItems containsSemiMixedTypes="0" containsNonDate="0" containsString="0"/>
    </cacheField>
    <cacheField name="[Measures].[TRIF]" caption="TRIF" numFmtId="0" hierarchy="71" level="32767"/>
  </cacheFields>
  <cacheHierarchies count="116">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8"/>
        <fieldUsage x="9"/>
        <fieldUsage x="10"/>
      </fieldsUsage>
    </cacheHierarchy>
    <cacheHierarchy uniqueName="[Calendar].[Year]" caption="Year" attribute="1" time="1" defaultMemberUniqueName="[Calendar].[Year].[All]" allUniqueName="[Calendar].[Year].[All]" dimensionUniqueName="[Calendar]" displayFolder="" count="2" memberValueDatatype="20" unbalanced="0">
      <fieldsUsage count="2">
        <fieldUsage x="-1"/>
        <fieldUsage x="6"/>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Quarter]" caption="Quarter" attribute="1" time="1" defaultMemberUniqueName="[Calendar].[Quarter].[All]" allUniqueName="[Calendar].[Quarter].[All]" dimensionUniqueName="[Calendar]" displayFolder="" count="2" memberValueDatatype="130" unbalanced="0">
      <fieldsUsage count="2">
        <fieldUsage x="-1"/>
        <fieldUsage x="7"/>
      </fieldsUsage>
    </cacheHierarchy>
    <cacheHierarchy uniqueName="[Calendar].[year.quarter]" caption="year.quarter" attribute="1" time="1" defaultMemberUniqueName="[Calendar].[year.quarter].[All]" allUniqueName="[Calendar].[year.quarter].[All]" dimensionUniqueName="[Calendar]" displayFolder="" count="2" memberValueDatatype="130" unbalanced="0">
      <fieldsUsage count="2">
        <fieldUsage x="-1"/>
        <fieldUsage x="11"/>
      </fieldsUsage>
    </cacheHierarchy>
    <cacheHierarchy uniqueName="[OperationalSummary].[year]" caption="year" attribute="1" defaultMemberUniqueName="[OperationalSummary].[year].[All]" allUniqueName="[OperationalSummary].[year].[All]" dimensionUniqueName="[OperationalSummary]" displayFolder="" count="0" memberValueDatatype="20" unbalanced="0"/>
    <cacheHierarchy uniqueName="[OperationalSummary].[month]" caption="month" attribute="1" defaultMemberUniqueName="[OperationalSummary].[month].[All]" allUniqueName="[OperationalSummary].[month].[All]" dimensionUniqueName="[OperationalSummary]" displayFolder="" count="0" memberValueDatatype="20" unbalanced="0"/>
    <cacheHierarchy uniqueName="[OperationalSummary].[Representative Date]" caption="Representative Date" attribute="1" time="1" defaultMemberUniqueName="[OperationalSummary].[Representative Date].[All]" allUniqueName="[OperationalSummary].[Representative Date].[All]" dimensionUniqueName="[OperationalSummary]" displayFolder="" count="0" memberValueDatatype="7" unbalanced="0"/>
    <cacheHierarchy uniqueName="[OperationalSummary].[Quarter]" caption="Quarter" attribute="1" defaultMemberUniqueName="[OperationalSummary].[Quarter].[All]" allUniqueName="[OperationalSummary].[Quarter].[All]" dimensionUniqueName="[OperationalSummary]" displayFolder="" count="0" memberValueDatatype="130" unbalanced="0"/>
    <cacheHierarchy uniqueName="[OperationalSummary].[Rework]" caption="Rework" attribute="1" defaultMemberUniqueName="[OperationalSummary].[Rework].[All]" allUniqueName="[OperationalSummary].[Rework].[All]" dimensionUniqueName="[OperationalSummary]" displayFolder="" count="0" memberValueDatatype="20" unbalanced="0"/>
    <cacheHierarchy uniqueName="[OperationalSummary].[NCRs]" caption="NCRs" attribute="1" defaultMemberUniqueName="[OperationalSummary].[NCRs].[All]" allUniqueName="[OperationalSummary].[NCRs].[All]" dimensionUniqueName="[OperationalSummary]" displayFolder="" count="0" memberValueDatatype="20" unbalanced="0"/>
    <cacheHierarchy uniqueName="[OperationalSummary].[Total Welds]" caption="Total Welds" attribute="1" defaultMemberUniqueName="[OperationalSummary].[Total Welds].[All]" allUniqueName="[OperationalSummary].[Total Welds].[All]" dimensionUniqueName="[OperationalSummary]" displayFolder="" count="0" memberValueDatatype="20" unbalanced="0"/>
    <cacheHierarchy uniqueName="[OperationalSummary].[Total Butt Welds]" caption="Total Butt Welds" attribute="1" defaultMemberUniqueName="[OperationalSummary].[Total Butt Welds].[All]" allUniqueName="[OperationalSummary].[Total Butt Welds].[All]" dimensionUniqueName="[OperationalSummary]" displayFolder="" count="0" memberValueDatatype="20" unbalanced="0"/>
    <cacheHierarchy uniqueName="[OperationalSummary].[Total Butt Weld Repairs]" caption="Total Butt Weld Repairs" attribute="1" defaultMemberUniqueName="[OperationalSummary].[Total Butt Weld Repairs].[All]" allUniqueName="[OperationalSummary].[Total Butt Weld Repairs].[All]" dimensionUniqueName="[OperationalSummary]" displayFolder="" count="0" memberValueDatatype="20" unbalanced="0"/>
    <cacheHierarchy uniqueName="[OperationalSummary].[Total Socket Welds]" caption="Total Socket Welds" attribute="1" defaultMemberUniqueName="[OperationalSummary].[Total Socket Welds].[All]" allUniqueName="[OperationalSummary].[Total Socket Welds].[All]" dimensionUniqueName="[OperationalSummary]" displayFolder="" count="0" memberValueDatatype="20" unbalanced="0"/>
    <cacheHierarchy uniqueName="[OperationalSummary].[Total Attachment Welds]" caption="Total Attachment Welds" attribute="1" defaultMemberUniqueName="[OperationalSummary].[Total Attachment Welds].[All]" allUniqueName="[OperationalSummary].[Total Attachment Welds].[All]" dimensionUniqueName="[OperationalSummary]" displayFolder="" count="0" memberValueDatatype="130" unbalanced="0"/>
    <cacheHierarchy uniqueName="[OperationalSummary].[Packages: Signed off by Quinn / in CNRL Review]" caption="Packages: Signed off by Quinn / in CNRL Review" attribute="1" defaultMemberUniqueName="[OperationalSummary].[Packages: Signed off by Quinn / in CNRL Review].[All]" allUniqueName="[OperationalSummary].[Packages: Signed off by Quinn / in CNRL Review].[All]" dimensionUniqueName="[OperationalSummary]" displayFolder="" count="0" memberValueDatatype="20" unbalanced="0"/>
    <cacheHierarchy uniqueName="[OperationalSummary].[Packages: In Review by Quinn]" caption="Packages: In Review by Quinn" attribute="1" defaultMemberUniqueName="[OperationalSummary].[Packages: In Review by Quinn].[All]" allUniqueName="[OperationalSummary].[Packages: In Review by Quinn].[All]" dimensionUniqueName="[OperationalSummary]" displayFolder="" count="0" memberValueDatatype="20" unbalanced="0"/>
    <cacheHierarchy uniqueName="[OperationalSummary].[Outstanding]" caption="Outstanding" attribute="1" defaultMemberUniqueName="[OperationalSummary].[Outstanding].[All]" allUniqueName="[OperationalSummary].[Outstanding].[All]" dimensionUniqueName="[OperationalSummary]" displayFolder="" count="0" memberValueDatatype="20" unbalanced="0"/>
    <cacheHierarchy uniqueName="[OperationalSummary].[Packages: Completed and Scanned]" caption="Packages: Completed and Scanned" attribute="1" defaultMemberUniqueName="[OperationalSummary].[Packages: Completed and Scanned].[All]" allUniqueName="[OperationalSummary].[Packages: Completed and Scanned].[All]" dimensionUniqueName="[OperationalSummary]" displayFolder="" count="0" memberValueDatatype="20" unbalanced="0"/>
    <cacheHierarchy uniqueName="[SafetyIncidentsDetails].[Date]" caption="Date" attribute="1" time="1" defaultMemberUniqueName="[SafetyIncidentsDetails].[Date].[All]" allUniqueName="[SafetyIncidentsDetails].[Date].[All]" dimensionUniqueName="[SafetyIncidentsDetails]" displayFolder="" count="0" memberValueDatatype="7" unbalanced="0"/>
    <cacheHierarchy uniqueName="[SafetyIncidentsDetails].[Incident Type]" caption="Incident Type" attribute="1" defaultMemberUniqueName="[SafetyIncidentsDetails].[Incident Type].[All]" allUniqueName="[SafetyIncidentsDetails].[Incident Type].[All]" dimensionUniqueName="[SafetyIncidentsDetails]" displayFolder="" count="0" memberValueDatatype="130" unbalanced="0"/>
    <cacheHierarchy uniqueName="[SafetyIncidentsDetails].[Modified Work Incident]" caption="Modified Work Incident" attribute="1" defaultMemberUniqueName="[SafetyIncidentsDetails].[Modified Work Incident].[All]" allUniqueName="[SafetyIncidentsDetails].[Modified Work Incident].[All]" dimensionUniqueName="[SafetyIncidentsDetails]" displayFolder="" count="0" memberValueDatatype="20" unbalanced="0"/>
    <cacheHierarchy uniqueName="[SafetyIncidentsDetails].[LTI - days lost]" caption="LTI - days lost" attribute="1" defaultMemberUniqueName="[SafetyIncidentsDetails].[LTI - days lost].[All]" allUniqueName="[SafetyIncidentsDetails].[LTI - days lost].[All]" dimensionUniqueName="[SafetyIncidentsDetails]" displayFolder="" count="0" memberValueDatatype="130" unbalanced="0"/>
    <cacheHierarchy uniqueName="[SafetyIncidentsDetails].[Incident Description]" caption="Incident Description" attribute="1" defaultMemberUniqueName="[SafetyIncidentsDetails].[Incident Description].[All]" allUniqueName="[SafetyIncidentsDetails].[Incident Description].[All]" dimensionUniqueName="[SafetyIncidentsDetails]" displayFolder="" count="0" memberValueDatatype="130" unbalanced="0"/>
    <cacheHierarchy uniqueName="[SafetyIncidentsDetails].[Notes]" caption="Notes" attribute="1" defaultMemberUniqueName="[SafetyIncidentsDetails].[Notes].[All]" allUniqueName="[SafetyIncidentsDetails].[Notes].[All]" dimensionUniqueName="[SafetyIncidentsDetails]" displayFolder="" count="0" memberValueDatatype="130" unbalanced="0"/>
    <cacheHierarchy uniqueName="[SafetySummary].[year]" caption="year" attribute="1" defaultMemberUniqueName="[SafetySummary].[year].[All]" allUniqueName="[SafetySummary].[year].[All]" dimensionUniqueName="[SafetySummary]" displayFolder="" count="0" memberValueDatatype="20" unbalanced="0"/>
    <cacheHierarchy uniqueName="[SafetySummary].[month]" caption="month" attribute="1" defaultMemberUniqueName="[SafetySummary].[month].[All]" allUniqueName="[SafetySummary].[month].[All]" dimensionUniqueName="[SafetySummary]" displayFolder="" count="0" memberValueDatatype="20" unbalanced="0"/>
    <cacheHierarchy uniqueName="[SafetySummary].[Representative Date]" caption="Representative Date" attribute="1" time="1" defaultMemberUniqueName="[SafetySummary].[Representative Date].[All]" allUniqueName="[SafetySummary].[Representative Date].[All]" dimensionUniqueName="[SafetySummary]" displayFolder="" count="0" memberValueDatatype="7" unbalanced="0"/>
    <cacheHierarchy uniqueName="[SafetySummary].[Quarter]" caption="Quarter" attribute="1" defaultMemberUniqueName="[SafetySummary].[Quarter].[All]" allUniqueName="[SafetySummary].[Quarter].[All]" dimensionUniqueName="[SafetySummary]" displayFolder="" count="0" memberValueDatatype="130" unbalanced="0"/>
    <cacheHierarchy uniqueName="[SafetySummary].[Quinn Hours]" caption="Quinn Hours" attribute="1" defaultMemberUniqueName="[SafetySummary].[Quinn Hours].[All]" allUniqueName="[SafetySummary].[Quinn Hours].[All]" dimensionUniqueName="[SafetySummary]" displayFolder="" count="0" memberValueDatatype="5" unbalanced="0"/>
    <cacheHierarchy uniqueName="[SafetySummary].[DSP-Subcontractor Hours]" caption="DSP-Subcontractor Hours" attribute="1" defaultMemberUniqueName="[SafetySummary].[DSP-Subcontractor Hours].[All]" allUniqueName="[SafetySummary].[DSP-Subcontractor Hours].[All]" dimensionUniqueName="[SafetySummary]" displayFolder="" count="0" memberValueDatatype="20" unbalanced="0"/>
    <cacheHierarchy uniqueName="[SafetySummary].[Total Exposure Hours]" caption="Total Exposure Hours" attribute="1" defaultMemberUniqueName="[SafetySummary].[Total Exposure Hours].[All]" allUniqueName="[SafetySummary].[Total Exposure Hours].[All]" dimensionUniqueName="[SafetySummary]" displayFolder="" count="0" memberValueDatatype="5" unbalanced="0"/>
    <cacheHierarchy uniqueName="[SafetySummary].[Overtime Exposure Hours]" caption="Overtime Exposure Hours" attribute="1" defaultMemberUniqueName="[SafetySummary].[Overtime Exposure Hours].[All]" allUniqueName="[SafetySummary].[Overtime Exposure Hours].[All]" dimensionUniqueName="[SafetySummary]" displayFolder="" count="0" memberValueDatatype="5" unbalanced="0"/>
    <cacheHierarchy uniqueName="[SafetySummary].[Safety Meetings]" caption="Safety Meetings" attribute="1" defaultMemberUniqueName="[SafetySummary].[Safety Meetings].[All]" allUniqueName="[SafetySummary].[Safety Meetings].[All]" dimensionUniqueName="[SafetySummary]" displayFolder="" count="0" memberValueDatatype="20" unbalanced="0"/>
    <cacheHierarchy uniqueName="[SafetySummary].[Work Site Inspections]" caption="Work Site Inspections" attribute="1" defaultMemberUniqueName="[SafetySummary].[Work Site Inspections].[All]" allUniqueName="[SafetySummary].[Work Site Inspections].[All]" dimensionUniqueName="[SafetySummary]" displayFolder="" count="0" memberValueDatatype="20" unbalanced="0"/>
    <cacheHierarchy uniqueName="[SafetySummary].[Toolbox Meetings]" caption="Toolbox Meetings" attribute="1" defaultMemberUniqueName="[SafetySummary].[Toolbox Meetings].[All]" allUniqueName="[SafetySummary].[Toolbox Meetings].[All]" dimensionUniqueName="[SafetySummary]" displayFolder="" count="0" memberValueDatatype="20" unbalanced="0"/>
    <cacheHierarchy uniqueName="[SafetySummary].[FLRA Cards]" caption="FLRA Cards" attribute="1" defaultMemberUniqueName="[SafetySummary].[FLRA Cards].[All]" allUniqueName="[SafetySummary].[FLRA Cards].[All]" dimensionUniqueName="[SafetySummary]" displayFolder="" count="0" memberValueDatatype="20" unbalanced="0"/>
    <cacheHierarchy uniqueName="[SafetySummary].[BBS Cards]" caption="BBS Cards" attribute="1" defaultMemberUniqueName="[SafetySummary].[BBS Cards].[All]" allUniqueName="[SafetySummary].[BBS Cards].[All]" dimensionUniqueName="[SafetySummary]" displayFolder="" count="0" memberValueDatatype="20" unbalanced="0"/>
    <cacheHierarchy uniqueName="[SafetySummary].[JHA]" caption="JHA" attribute="1" defaultMemberUniqueName="[SafetySummary].[JHA].[All]" allUniqueName="[SafetySummary].[JHA].[All]" dimensionUniqueName="[SafetySummary]" displayFolder="" count="0" memberValueDatatype="20" unbalanced="0"/>
    <cacheHierarchy uniqueName="[SafetySummary].[Near Miss]" caption="Near Miss" attribute="1" defaultMemberUniqueName="[SafetySummary].[Near Miss].[All]" allUniqueName="[SafetySummary].[Near Miss].[All]" dimensionUniqueName="[SafetySummary]" displayFolder="" count="0" memberValueDatatype="20" unbalanced="0"/>
    <cacheHierarchy uniqueName="[SafetySummary].[Lost Time Incident]" caption="Lost Time Incident" attribute="1" defaultMemberUniqueName="[SafetySummary].[Lost Time Incident].[All]" allUniqueName="[SafetySummary].[Lost Time Incident].[All]" dimensionUniqueName="[SafetySummary]" displayFolder="" count="0" memberValueDatatype="20" unbalanced="0"/>
    <cacheHierarchy uniqueName="[SafetySummary].[Medical Aid]" caption="Medical Aid" attribute="1" defaultMemberUniqueName="[SafetySummary].[Medical Aid].[All]" allUniqueName="[SafetySummary].[Medical Aid].[All]" dimensionUniqueName="[SafetySummary]" displayFolder="" count="0" memberValueDatatype="20" unbalanced="0"/>
    <cacheHierarchy uniqueName="[SafetySummary].[First Aid]" caption="First Aid" attribute="1" defaultMemberUniqueName="[SafetySummary].[First Aid].[All]" allUniqueName="[SafetySummary].[First Aid].[All]" dimensionUniqueName="[SafetySummary]" displayFolder="" count="0" memberValueDatatype="20" unbalanced="0"/>
    <cacheHierarchy uniqueName="[SafetySummary].[Property/Equipment Damage]" caption="Property/Equipment Damage" attribute="1" defaultMemberUniqueName="[SafetySummary].[Property/Equipment Damage].[All]" allUniqueName="[SafetySummary].[Property/Equipment Damage].[All]" dimensionUniqueName="[SafetySummary]" displayFolder="" count="0" memberValueDatatype="20" unbalanced="0"/>
    <cacheHierarchy uniqueName="[SafetySummary].[Vehicle Incident]" caption="Vehicle Incident" attribute="1" defaultMemberUniqueName="[SafetySummary].[Vehicle Incident].[All]" allUniqueName="[SafetySummary].[Vehicle Incident].[All]" dimensionUniqueName="[SafetySummary]" displayFolder="" count="0" memberValueDatatype="20" unbalanced="0"/>
    <cacheHierarchy uniqueName="[SafetySummary].[Modified Work Case]" caption="Modified Work Case" attribute="1" defaultMemberUniqueName="[SafetySummary].[Modified Work Case].[All]" allUniqueName="[SafetySummary].[Modified Work Case].[All]" dimensionUniqueName="[SafetySummary]" displayFolder="" count="0" memberValueDatatype="20" unbalanced="0"/>
    <cacheHierarchy uniqueName="[SafetySummary].[Environmental Event]" caption="Environmental Event" attribute="1" defaultMemberUniqueName="[SafetySummary].[Environmental Event].[All]" allUniqueName="[SafetySummary].[Environmental Event].[All]" dimensionUniqueName="[SafetySummary]" displayFolder="" count="0" memberValueDatatype="20" unbalanced="0"/>
    <cacheHierarchy uniqueName="[SafetySummary].[Off the Job Injury/Illness2]" caption="Off the Job Injury/Illness2" attribute="1" defaultMemberUniqueName="[SafetySummary].[Off the Job Injury/Illness2].[All]" allUniqueName="[SafetySummary].[Off the Job Injury/Illness2].[All]" dimensionUniqueName="[SafetySummary]" displayFolder="" count="0" memberValueDatatype="20" unbalanced="0"/>
    <cacheHierarchy uniqueName="[Spend].[year]" caption="year" attribute="1" defaultMemberUniqueName="[Spend].[year].[All]" allUniqueName="[Spend].[year].[All]" dimensionUniqueName="[Spend]" displayFolder="" count="0" memberValueDatatype="20" unbalanced="0"/>
    <cacheHierarchy uniqueName="[Spend].[month]" caption="month" attribute="1" defaultMemberUniqueName="[Spend].[month].[All]" allUniqueName="[Spend].[month].[All]" dimensionUniqueName="[Spend]" displayFolder="" count="0" memberValueDatatype="20" unbalanced="0"/>
    <cacheHierarchy uniqueName="[Spend].[Representative Date]" caption="Representative Date" attribute="1" time="1" defaultMemberUniqueName="[Spend].[Representative Date].[All]" allUniqueName="[Spend].[Representative Date].[All]" dimensionUniqueName="[Spend]" displayFolder="" count="0" memberValueDatatype="7" unbalanced="0"/>
    <cacheHierarchy uniqueName="[Spend].[Quarter]" caption="Quarter" attribute="1" defaultMemberUniqueName="[Spend].[Quarter].[All]" allUniqueName="[Spend].[Quarter].[All]" dimensionUniqueName="[Spend]" displayFolder="" count="0" memberValueDatatype="130" unbalanced="0"/>
    <cacheHierarchy uniqueName="[Spend].[Spend_Operations]" caption="Spend_Operations" attribute="1" defaultMemberUniqueName="[Spend].[Spend_Operations].[All]" allUniqueName="[Spend].[Spend_Operations].[All]" dimensionUniqueName="[Spend]" displayFolder="" count="0" memberValueDatatype="5" unbalanced="0"/>
    <cacheHierarchy uniqueName="[Spend].[Spend_Wells_Servicing]" caption="Spend_Wells_Servicing" attribute="1" defaultMemberUniqueName="[Spend].[Spend_Wells_Servicing].[All]" allUniqueName="[Spend].[Spend_Wells_Servicing].[All]" dimensionUniqueName="[Spend]" displayFolder="" count="0" memberValueDatatype="5" unbalanced="0"/>
    <cacheHierarchy uniqueName="[Spend].[Spend_Turnaround_Outage]" caption="Spend_Turnaround_Outage" attribute="1" defaultMemberUniqueName="[Spend].[Spend_Turnaround_Outage].[All]" allUniqueName="[Spend].[Spend_Turnaround_Outage].[All]" dimensionUniqueName="[Spend]" displayFolder="" count="0" memberValueDatatype="5" unbalanced="0"/>
    <cacheHierarchy uniqueName="[Measures].[otExposurePercent]" caption="otExposurePercent" measure="1" displayFolder="" measureGroup="SafetySummary" count="0"/>
    <cacheHierarchy uniqueName="[Measures].[spendOperations]" caption="spendOperations" measure="1" displayFolder="" measureGroup="Spend" count="0"/>
    <cacheHierarchy uniqueName="[Measures].[spendWellsServicing]" caption="spendWellsServicing" measure="1" displayFolder="" measureGroup="Spend" count="0"/>
    <cacheHierarchy uniqueName="[Measures].[spendTurnaroundOutage]" caption="spendTurnaroundOutage" measure="1" displayFolder="" measureGroup="Spend" count="0"/>
    <cacheHierarchy uniqueName="[Measures].[spendTotal]" caption="spendTotal" measure="1" displayFolder="" measureGroup="Spend" count="0"/>
    <cacheHierarchy uniqueName="[Measures].[spendPYSimple]" caption="spendPYSimple" measure="1" displayFolder="" measureGroup="Spend" count="0"/>
    <cacheHierarchy uniqueName="[Measures].[spendYOYPercent]" caption="spendYOYPercent" measure="1" displayFolder="" measureGroup="Spend" count="0"/>
    <cacheHierarchy uniqueName="[Measures].[buttWeldRepairRate]" caption="buttWeldRepairRate" measure="1" displayFolder="" measureGroup="OperationalSummary" count="0"/>
    <cacheHierarchy uniqueName="[Measures].[Sum of Rework]" caption="Sum of Rework" measure="1" displayFolder="" measureGroup="OperationalSummary" count="0"/>
    <cacheHierarchy uniqueName="[Measures].[Sum of NCRs]" caption="Sum of NCRs" measure="1" displayFolder="" measureGroup="OperationalSummary" count="0"/>
    <cacheHierarchy uniqueName="[Measures].[TRIF]" caption="TRIF" measure="1" displayFolder="" measureGroup="SafetySummary" count="0" oneField="1">
      <fieldsUsage count="1">
        <fieldUsage x="12"/>
      </fieldsUsage>
    </cacheHierarchy>
    <cacheHierarchy uniqueName="[Measures].[packagesSignedOffHighLow]" caption="packagesSignedOffHighLow" measure="1" displayFolder="" measureGroup="OperationalSummary" count="0"/>
    <cacheHierarchy uniqueName="[Measures].[packagesInReviewByQuinnHighLow]" caption="packagesInReviewByQuinnHighLow" measure="1" displayFolder="" measureGroup="OperationalSummary" count="0"/>
    <cacheHierarchy uniqueName="[Measures].[packagesCompletedAndScannedHighLow]" caption="packagesCompletedAndScannedHighLow" measure="1" displayFolder="" measureGroup="OperationalSummary" count="0"/>
    <cacheHierarchy uniqueName="[Measures].[__XL_Count Spend]" caption="__XL_Count Spend" measure="1" displayFolder="" measureGroup="Spend" count="0" hidden="1"/>
    <cacheHierarchy uniqueName="[Measures].[__XL_Count SafetySummary]" caption="__XL_Count SafetySummary" measure="1" displayFolder="" measureGroup="SafetySummary" count="0" hidden="1"/>
    <cacheHierarchy uniqueName="[Measures].[__XL_Count Calendar]" caption="__XL_Count Calendar" measure="1" displayFolder="" measureGroup="Calendar" count="0" hidden="1"/>
    <cacheHierarchy uniqueName="[Measures].[__XL_Count OperationalSummary]" caption="__XL_Count OperationalSummary" measure="1" displayFolder="" measureGroup="OperationalSummary" count="0" hidden="1"/>
    <cacheHierarchy uniqueName="[Measures].[__XL_Count SafetyIncidentsDetails]" caption="__XL_Count SafetyIncidentsDetails" measure="1" displayFolder="" measureGroup="SafetyIncidentsDetails" count="0" hidden="1"/>
    <cacheHierarchy uniqueName="[Measures].[__No measures defined]" caption="__No measures defined" measure="1" displayFolder="" count="0" hidden="1"/>
    <cacheHierarchy uniqueName="[Measures].[Sum of year]" caption="Sum of year" measure="1" displayFolder="" measureGroup="Spend" count="0" hidden="1">
      <extLst>
        <ext xmlns:x15="http://schemas.microsoft.com/office/spreadsheetml/2010/11/main" uri="{B97F6D7D-B522-45F9-BDA1-12C45D357490}">
          <x15:cacheHierarchy aggregatedColumn="54"/>
        </ext>
      </extLst>
    </cacheHierarchy>
    <cacheHierarchy uniqueName="[Measures].[Sum of month]" caption="Sum of month" measure="1" displayFolder="" measureGroup="Spend" count="0" hidden="1">
      <extLst>
        <ext xmlns:x15="http://schemas.microsoft.com/office/spreadsheetml/2010/11/main" uri="{B97F6D7D-B522-45F9-BDA1-12C45D357490}">
          <x15:cacheHierarchy aggregatedColumn="55"/>
        </ext>
      </extLst>
    </cacheHierarchy>
    <cacheHierarchy uniqueName="[Measures].[Sum of Spend_Operations]" caption="Sum of Spend_Operations" measure="1" displayFolder="" measureGroup="Spend" count="0" hidden="1">
      <extLst>
        <ext xmlns:x15="http://schemas.microsoft.com/office/spreadsheetml/2010/11/main" uri="{B97F6D7D-B522-45F9-BDA1-12C45D357490}">
          <x15:cacheHierarchy aggregatedColumn="58"/>
        </ext>
      </extLst>
    </cacheHierarchy>
    <cacheHierarchy uniqueName="[Measures].[Sum of Spend_Wells_Servicing]" caption="Sum of Spend_Wells_Servicing" measure="1" displayFolder="" measureGroup="Spend" count="0" hidden="1">
      <extLst>
        <ext xmlns:x15="http://schemas.microsoft.com/office/spreadsheetml/2010/11/main" uri="{B97F6D7D-B522-45F9-BDA1-12C45D357490}">
          <x15:cacheHierarchy aggregatedColumn="59"/>
        </ext>
      </extLst>
    </cacheHierarchy>
    <cacheHierarchy uniqueName="[Measures].[Sum of Spend_Turnaround_Outage]" caption="Sum of Spend_Turnaround_Outage" measure="1" displayFolder="" measureGroup="Spend" count="0" hidden="1">
      <extLst>
        <ext xmlns:x15="http://schemas.microsoft.com/office/spreadsheetml/2010/11/main" uri="{B97F6D7D-B522-45F9-BDA1-12C45D357490}">
          <x15:cacheHierarchy aggregatedColumn="60"/>
        </ext>
      </extLst>
    </cacheHierarchy>
    <cacheHierarchy uniqueName="[Measures].[Sum of Total Exposure Hours]" caption="Sum of Total Exposure Hours" measure="1" displayFolder="" measureGroup="SafetySummary" count="0" hidden="1">
      <extLst>
        <ext xmlns:x15="http://schemas.microsoft.com/office/spreadsheetml/2010/11/main" uri="{B97F6D7D-B522-45F9-BDA1-12C45D357490}">
          <x15:cacheHierarchy aggregatedColumn="37"/>
        </ext>
      </extLst>
    </cacheHierarchy>
    <cacheHierarchy uniqueName="[Measures].[Sum of Safety Meetings]" caption="Sum of Safety Meetings" measure="1" displayFolder="" measureGroup="SafetySummary" count="0" hidden="1">
      <extLst>
        <ext xmlns:x15="http://schemas.microsoft.com/office/spreadsheetml/2010/11/main" uri="{B97F6D7D-B522-45F9-BDA1-12C45D357490}">
          <x15:cacheHierarchy aggregatedColumn="39"/>
        </ext>
      </extLst>
    </cacheHierarchy>
    <cacheHierarchy uniqueName="[Measures].[Sum of Work Site Inspections]" caption="Sum of Work Site Inspections" measure="1" displayFolder="" measureGroup="SafetySummary" count="0" hidden="1">
      <extLst>
        <ext xmlns:x15="http://schemas.microsoft.com/office/spreadsheetml/2010/11/main" uri="{B97F6D7D-B522-45F9-BDA1-12C45D357490}">
          <x15:cacheHierarchy aggregatedColumn="40"/>
        </ext>
      </extLst>
    </cacheHierarchy>
    <cacheHierarchy uniqueName="[Measures].[Sum of FLRA Cards]" caption="Sum of FLRA Cards" measure="1" displayFolder="" measureGroup="SafetySummary" count="0" hidden="1">
      <extLst>
        <ext xmlns:x15="http://schemas.microsoft.com/office/spreadsheetml/2010/11/main" uri="{B97F6D7D-B522-45F9-BDA1-12C45D357490}">
          <x15:cacheHierarchy aggregatedColumn="42"/>
        </ext>
      </extLst>
    </cacheHierarchy>
    <cacheHierarchy uniqueName="[Measures].[Sum of Toolbox Meetings]" caption="Sum of Toolbox Meetings" measure="1" displayFolder="" measureGroup="SafetySummary" count="0" hidden="1">
      <extLst>
        <ext xmlns:x15="http://schemas.microsoft.com/office/spreadsheetml/2010/11/main" uri="{B97F6D7D-B522-45F9-BDA1-12C45D357490}">
          <x15:cacheHierarchy aggregatedColumn="41"/>
        </ext>
      </extLst>
    </cacheHierarchy>
    <cacheHierarchy uniqueName="[Measures].[Sum of BBS Cards]" caption="Sum of BBS Cards" measure="1" displayFolder="" measureGroup="SafetySummary" count="0" hidden="1">
      <extLst>
        <ext xmlns:x15="http://schemas.microsoft.com/office/spreadsheetml/2010/11/main" uri="{B97F6D7D-B522-45F9-BDA1-12C45D357490}">
          <x15:cacheHierarchy aggregatedColumn="43"/>
        </ext>
      </extLst>
    </cacheHierarchy>
    <cacheHierarchy uniqueName="[Measures].[Sum of Near Miss]" caption="Sum of Near Miss" measure="1" displayFolder="" measureGroup="SafetySummary" count="0" hidden="1">
      <extLst>
        <ext xmlns:x15="http://schemas.microsoft.com/office/spreadsheetml/2010/11/main" uri="{B97F6D7D-B522-45F9-BDA1-12C45D357490}">
          <x15:cacheHierarchy aggregatedColumn="45"/>
        </ext>
      </extLst>
    </cacheHierarchy>
    <cacheHierarchy uniqueName="[Measures].[Count of JHA]" caption="Count of JHA" measure="1" displayFolder="" measureGroup="SafetySummary" count="0" hidden="1">
      <extLst>
        <ext xmlns:x15="http://schemas.microsoft.com/office/spreadsheetml/2010/11/main" uri="{B97F6D7D-B522-45F9-BDA1-12C45D357490}">
          <x15:cacheHierarchy aggregatedColumn="44"/>
        </ext>
      </extLst>
    </cacheHierarchy>
    <cacheHierarchy uniqueName="[Measures].[Sum of Lost Time Incident]" caption="Sum of Lost Time Incident" measure="1" displayFolder="" measureGroup="SafetySummary" count="0" oneField="1" hidden="1">
      <fieldsUsage count="1">
        <fieldUsage x="0"/>
      </fieldsUsage>
      <extLst>
        <ext xmlns:x15="http://schemas.microsoft.com/office/spreadsheetml/2010/11/main" uri="{B97F6D7D-B522-45F9-BDA1-12C45D357490}">
          <x15:cacheHierarchy aggregatedColumn="46"/>
        </ext>
      </extLst>
    </cacheHierarchy>
    <cacheHierarchy uniqueName="[Measures].[Sum of Medical Aid]" caption="Sum of Medical Aid" measure="1" displayFolder="" measureGroup="SafetySummary" count="0" oneField="1" hidden="1">
      <fieldsUsage count="1">
        <fieldUsage x="1"/>
      </fieldsUsage>
      <extLst>
        <ext xmlns:x15="http://schemas.microsoft.com/office/spreadsheetml/2010/11/main" uri="{B97F6D7D-B522-45F9-BDA1-12C45D357490}">
          <x15:cacheHierarchy aggregatedColumn="47"/>
        </ext>
      </extLst>
    </cacheHierarchy>
    <cacheHierarchy uniqueName="[Measures].[Sum of First Aid]" caption="Sum of First Aid" measure="1" displayFolder="" measureGroup="SafetySummary" count="0" oneField="1" hidden="1">
      <fieldsUsage count="1">
        <fieldUsage x="2"/>
      </fieldsUsage>
      <extLst>
        <ext xmlns:x15="http://schemas.microsoft.com/office/spreadsheetml/2010/11/main" uri="{B97F6D7D-B522-45F9-BDA1-12C45D357490}">
          <x15:cacheHierarchy aggregatedColumn="48"/>
        </ext>
      </extLst>
    </cacheHierarchy>
    <cacheHierarchy uniqueName="[Measures].[Sum of Vehicle Incident]" caption="Sum of Vehicle Incident" measure="1" displayFolder="" measureGroup="SafetySummary" count="0" oneField="1" hidden="1">
      <fieldsUsage count="1">
        <fieldUsage x="3"/>
      </fieldsUsage>
      <extLst>
        <ext xmlns:x15="http://schemas.microsoft.com/office/spreadsheetml/2010/11/main" uri="{B97F6D7D-B522-45F9-BDA1-12C45D357490}">
          <x15:cacheHierarchy aggregatedColumn="50"/>
        </ext>
      </extLst>
    </cacheHierarchy>
    <cacheHierarchy uniqueName="[Measures].[Sum of Modified Work Case]" caption="Sum of Modified Work Case" measure="1" displayFolder="" measureGroup="SafetySummary" count="0" oneField="1" hidden="1">
      <fieldsUsage count="1">
        <fieldUsage x="4"/>
      </fieldsUsage>
      <extLst>
        <ext xmlns:x15="http://schemas.microsoft.com/office/spreadsheetml/2010/11/main" uri="{B97F6D7D-B522-45F9-BDA1-12C45D357490}">
          <x15:cacheHierarchy aggregatedColumn="51"/>
        </ext>
      </extLst>
    </cacheHierarchy>
    <cacheHierarchy uniqueName="[Measures].[Sum of Environmental Event]" caption="Sum of Environmental Event" measure="1" displayFolder="" measureGroup="SafetySummary" count="0" oneField="1" hidden="1">
      <fieldsUsage count="1">
        <fieldUsage x="5"/>
      </fieldsUsage>
      <extLst>
        <ext xmlns:x15="http://schemas.microsoft.com/office/spreadsheetml/2010/11/main" uri="{B97F6D7D-B522-45F9-BDA1-12C45D357490}">
          <x15:cacheHierarchy aggregatedColumn="52"/>
        </ext>
      </extLst>
    </cacheHierarchy>
    <cacheHierarchy uniqueName="[Measures].[Sum of year 2]" caption="Sum of year 2" measure="1" displayFolder="" measureGroup="SafetySummary" count="0" hidden="1">
      <extLst>
        <ext xmlns:x15="http://schemas.microsoft.com/office/spreadsheetml/2010/11/main" uri="{B97F6D7D-B522-45F9-BDA1-12C45D357490}">
          <x15:cacheHierarchy aggregatedColumn="31"/>
        </ext>
      </extLst>
    </cacheHierarchy>
    <cacheHierarchy uniqueName="[Measures].[Sum of Quinn Hours]" caption="Sum of Quinn Hours" measure="1" displayFolder="" measureGroup="SafetySummary" count="0" hidden="1">
      <extLst>
        <ext xmlns:x15="http://schemas.microsoft.com/office/spreadsheetml/2010/11/main" uri="{B97F6D7D-B522-45F9-BDA1-12C45D357490}">
          <x15:cacheHierarchy aggregatedColumn="35"/>
        </ext>
      </extLst>
    </cacheHierarchy>
    <cacheHierarchy uniqueName="[Measures].[Sum of DSP-Subcontractor Hours]" caption="Sum of DSP-Subcontractor Hours" measure="1" displayFolder="" measureGroup="SafetySummary" count="0" hidden="1">
      <extLst>
        <ext xmlns:x15="http://schemas.microsoft.com/office/spreadsheetml/2010/11/main" uri="{B97F6D7D-B522-45F9-BDA1-12C45D357490}">
          <x15:cacheHierarchy aggregatedColumn="36"/>
        </ext>
      </extLst>
    </cacheHierarchy>
    <cacheHierarchy uniqueName="[Measures].[Sum of Overtime Exposure Hours]" caption="Sum of Overtime Exposure Hours" measure="1" displayFolder="" measureGroup="SafetySummary" count="0" hidden="1">
      <extLst>
        <ext xmlns:x15="http://schemas.microsoft.com/office/spreadsheetml/2010/11/main" uri="{B97F6D7D-B522-45F9-BDA1-12C45D357490}">
          <x15:cacheHierarchy aggregatedColumn="38"/>
        </ext>
      </extLst>
    </cacheHierarchy>
    <cacheHierarchy uniqueName="[Measures].[Sum of Total Welds]" caption="Sum of Total Welds" measure="1" displayFolder="" measureGroup="OperationalSummary" count="0" hidden="1">
      <extLst>
        <ext xmlns:x15="http://schemas.microsoft.com/office/spreadsheetml/2010/11/main" uri="{B97F6D7D-B522-45F9-BDA1-12C45D357490}">
          <x15:cacheHierarchy aggregatedColumn="16"/>
        </ext>
      </extLst>
    </cacheHierarchy>
    <cacheHierarchy uniqueName="[Measures].[Sum of Total Butt Welds]" caption="Sum of Total Butt Welds" measure="1" displayFolder="" measureGroup="OperationalSummary" count="0" hidden="1">
      <extLst>
        <ext xmlns:x15="http://schemas.microsoft.com/office/spreadsheetml/2010/11/main" uri="{B97F6D7D-B522-45F9-BDA1-12C45D357490}">
          <x15:cacheHierarchy aggregatedColumn="17"/>
        </ext>
      </extLst>
    </cacheHierarchy>
    <cacheHierarchy uniqueName="[Measures].[Sum of Total Butt Weld Repairs]" caption="Sum of Total Butt Weld Repairs" measure="1" displayFolder="" measureGroup="OperationalSummary" count="0" hidden="1">
      <extLst>
        <ext xmlns:x15="http://schemas.microsoft.com/office/spreadsheetml/2010/11/main" uri="{B97F6D7D-B522-45F9-BDA1-12C45D357490}">
          <x15:cacheHierarchy aggregatedColumn="18"/>
        </ext>
      </extLst>
    </cacheHierarchy>
    <cacheHierarchy uniqueName="[Measures].[Sum of Packages: Signed off by Quinn / in CNRL Review]" caption="Sum of Packages: Signed off by Quinn / in CNRL Review" measure="1" displayFolder="" measureGroup="OperationalSummary" count="0" hidden="1">
      <extLst>
        <ext xmlns:x15="http://schemas.microsoft.com/office/spreadsheetml/2010/11/main" uri="{B97F6D7D-B522-45F9-BDA1-12C45D357490}">
          <x15:cacheHierarchy aggregatedColumn="21"/>
        </ext>
      </extLst>
    </cacheHierarchy>
    <cacheHierarchy uniqueName="[Measures].[Sum of Packages: In Review by Quinn]" caption="Sum of Packages: In Review by Quinn" measure="1" displayFolder="" measureGroup="OperationalSummary" count="0" hidden="1">
      <extLst>
        <ext xmlns:x15="http://schemas.microsoft.com/office/spreadsheetml/2010/11/main" uri="{B97F6D7D-B522-45F9-BDA1-12C45D357490}">
          <x15:cacheHierarchy aggregatedColumn="22"/>
        </ext>
      </extLst>
    </cacheHierarchy>
    <cacheHierarchy uniqueName="[Measures].[Sum of Packages: Completed and Scanned]" caption="Sum of Packages: Completed and Scanned" measure="1" displayFolder="" measureGroup="OperationalSummary" count="0" hidden="1">
      <extLst>
        <ext xmlns:x15="http://schemas.microsoft.com/office/spreadsheetml/2010/11/main" uri="{B97F6D7D-B522-45F9-BDA1-12C45D357490}">
          <x15:cacheHierarchy aggregatedColumn="24"/>
        </ext>
      </extLst>
    </cacheHierarchy>
    <cacheHierarchy uniqueName="[Measures].[Max of Packages: Signed off by Quinn / in CNRL Review]" caption="Max of Packages: Signed off by Quinn / in CNRL Review" measure="1" displayFolder="" measureGroup="OperationalSummary" count="0" hidden="1">
      <extLst>
        <ext xmlns:x15="http://schemas.microsoft.com/office/spreadsheetml/2010/11/main" uri="{B97F6D7D-B522-45F9-BDA1-12C45D357490}">
          <x15:cacheHierarchy aggregatedColumn="21"/>
        </ext>
      </extLst>
    </cacheHierarchy>
    <cacheHierarchy uniqueName="[Measures].[Max of Packages: In Review by Quinn]" caption="Max of Packages: In Review by Quinn" measure="1" displayFolder="" measureGroup="OperationalSummary" count="0" hidden="1">
      <extLst>
        <ext xmlns:x15="http://schemas.microsoft.com/office/spreadsheetml/2010/11/main" uri="{B97F6D7D-B522-45F9-BDA1-12C45D357490}">
          <x15:cacheHierarchy aggregatedColumn="22"/>
        </ext>
      </extLst>
    </cacheHierarchy>
    <cacheHierarchy uniqueName="[Measures].[Max of Packages: Completed and Scanned]" caption="Max of Packages: Completed and Scanned" measure="1" displayFolder="" measureGroup="OperationalSummary" count="0" hidden="1">
      <extLst>
        <ext xmlns:x15="http://schemas.microsoft.com/office/spreadsheetml/2010/11/main" uri="{B97F6D7D-B522-45F9-BDA1-12C45D357490}">
          <x15:cacheHierarchy aggregatedColumn="24"/>
        </ext>
      </extLst>
    </cacheHierarchy>
    <cacheHierarchy uniqueName="[Measures].[Count of Lost Time Incident]" caption="Count of Lost Time Incident" measure="1" displayFolder="" measureGroup="SafetySummary" count="0" hidden="1">
      <extLst>
        <ext xmlns:x15="http://schemas.microsoft.com/office/spreadsheetml/2010/11/main" uri="{B97F6D7D-B522-45F9-BDA1-12C45D357490}">
          <x15:cacheHierarchy aggregatedColumn="46"/>
        </ext>
      </extLst>
    </cacheHierarchy>
    <cacheHierarchy uniqueName="[Measures].[Count of Incident Description]" caption="Count of Incident Description" measure="1" displayFolder="" measureGroup="SafetyIncidentsDetails" count="0" hidden="1">
      <extLst>
        <ext xmlns:x15="http://schemas.microsoft.com/office/spreadsheetml/2010/11/main" uri="{B97F6D7D-B522-45F9-BDA1-12C45D357490}">
          <x15:cacheHierarchy aggregatedColumn="29"/>
        </ext>
      </extLst>
    </cacheHierarchy>
    <cacheHierarchy uniqueName="[Measures].[Sum of NCRs 2]" caption="Sum of NCRs 2" measure="1" displayFolder="" measureGroup="OperationalSummary" count="0" hidden="1">
      <extLst>
        <ext xmlns:x15="http://schemas.microsoft.com/office/spreadsheetml/2010/11/main" uri="{B97F6D7D-B522-45F9-BDA1-12C45D357490}">
          <x15:cacheHierarchy aggregatedColumn="15"/>
        </ext>
      </extLst>
    </cacheHierarchy>
  </cacheHierarchies>
  <kpis count="0"/>
  <dimensions count="6">
    <dimension name="Calendar" uniqueName="[Calendar]" caption="Calendar"/>
    <dimension measure="1" name="Measures" uniqueName="[Measures]" caption="Measures"/>
    <dimension name="OperationalSummary" uniqueName="[OperationalSummary]" caption="OperationalSummary"/>
    <dimension name="SafetyIncidentsDetails" uniqueName="[SafetyIncidentsDetails]" caption="SafetyIncidentsDetails"/>
    <dimension name="SafetySummary" uniqueName="[SafetySummary]" caption="SafetySummary"/>
    <dimension name="Spend" uniqueName="[Spend]" caption="Spend"/>
  </dimensions>
  <measureGroups count="5">
    <measureGroup name="Calendar" caption="Calendar"/>
    <measureGroup name="OperationalSummary" caption="OperationalSummary"/>
    <measureGroup name="SafetyIncidentsDetails" caption="SafetyIncidentsDetails"/>
    <measureGroup name="SafetySummary" caption="SafetySummary"/>
    <measureGroup name="Spend" caption="Spend"/>
  </measureGroups>
  <maps count="9">
    <map measureGroup="0" dimension="0"/>
    <map measureGroup="1" dimension="0"/>
    <map measureGroup="1" dimension="2"/>
    <map measureGroup="2" dimension="0"/>
    <map measureGroup="2" dimension="3"/>
    <map measureGroup="3" dimension="0"/>
    <map measureGroup="3" dimension="4"/>
    <map measureGroup="4" dimension="0"/>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Joel Brochu" refreshedDate="44124.393458796294" backgroundQuery="1" createdVersion="6" refreshedVersion="6" minRefreshableVersion="3" recordCount="0" supportSubquery="1" supportAdvancedDrill="1">
  <cacheSource type="external" connectionId="2"/>
  <cacheFields count="6">
    <cacheField name="[Measures].[Sum of Total Exposure Hours]" caption="Sum of Total Exposure Hours" numFmtId="0" hierarchy="86" level="32767"/>
    <cacheField name="[Measures].[otExposurePercent]" caption="otExposurePercent" numFmtId="0" hierarchy="61" level="32767"/>
    <cacheField name="[Calendar].[Year].[Year]" caption="Year" numFmtId="0" hierarchy="2" level="1">
      <sharedItems containsSemiMixedTypes="0" containsString="0" containsNumber="1" containsInteger="1" minValue="2012" maxValue="2020" count="9">
        <n v="2012"/>
        <n v="2013"/>
        <n v="2014"/>
        <n v="2015"/>
        <n v="2016"/>
        <n v="2017"/>
        <n v="2018"/>
        <n v="2019"/>
        <n v="2020"/>
      </sharedItems>
      <extLst>
        <ext xmlns:x15="http://schemas.microsoft.com/office/spreadsheetml/2010/11/main" uri="{4F2E5C28-24EA-4eb8-9CBF-B6C8F9C3D259}">
          <x15:cachedUniqueNames>
            <x15:cachedUniqueName index="0" name="[Calendar].[Year].&amp;[2012]"/>
            <x15:cachedUniqueName index="1" name="[Calendar].[Year].&amp;[2013]"/>
            <x15:cachedUniqueName index="2" name="[Calendar].[Year].&amp;[2014]"/>
            <x15:cachedUniqueName index="3" name="[Calendar].[Year].&amp;[2015]"/>
            <x15:cachedUniqueName index="4" name="[Calendar].[Year].&amp;[2016]"/>
            <x15:cachedUniqueName index="5" name="[Calendar].[Year].&amp;[2017]"/>
            <x15:cachedUniqueName index="6" name="[Calendar].[Year].&amp;[2018]"/>
            <x15:cachedUniqueName index="7" name="[Calendar].[Year].&amp;[2019]"/>
            <x15:cachedUniqueName index="8" name="[Calendar].[Year].&amp;[2020]"/>
          </x15:cachedUniqueNames>
        </ext>
      </extLst>
    </cacheField>
    <cacheField name="[Calendar].[Quarter].[Quarter]" caption="Quarter" numFmtId="0" hierarchy="8" level="1">
      <sharedItems count="3">
        <s v="Q1"/>
        <s v="Q2"/>
        <s v="Q3"/>
      </sharedItems>
      <extLst>
        <ext xmlns:x15="http://schemas.microsoft.com/office/spreadsheetml/2010/11/main" uri="{4F2E5C28-24EA-4eb8-9CBF-B6C8F9C3D259}">
          <x15:cachedUniqueNames>
            <x15:cachedUniqueName index="0" name="[Calendar].[Quarter].&amp;[Q1]"/>
            <x15:cachedUniqueName index="1" name="[Calendar].[Quarter].&amp;[Q2]"/>
            <x15:cachedUniqueName index="2" name="[Calendar].[Quarter].&amp;[Q3]"/>
          </x15:cachedUniqueNames>
        </ext>
      </extLst>
    </cacheField>
    <cacheField name="[Calendar].[Month].[Month]" caption="Month" numFmtId="0" hierarchy="4" level="1">
      <sharedItems containsNonDate="0" count="3">
        <s v="July"/>
        <s v="August"/>
        <s v="September"/>
      </sharedItems>
      <extLst>
        <ext xmlns:x15="http://schemas.microsoft.com/office/spreadsheetml/2010/11/main" uri="{4F2E5C28-24EA-4eb8-9CBF-B6C8F9C3D259}">
          <x15:cachedUniqueNames>
            <x15:cachedUniqueName index="0" name="[Calendar].[Month].&amp;[July]"/>
            <x15:cachedUniqueName index="1" name="[Calendar].[Month].&amp;[August]"/>
            <x15:cachedUniqueName index="2" name="[Calendar].[Month].&amp;[September]"/>
          </x15:cachedUniqueNames>
        </ext>
      </extLst>
    </cacheField>
    <cacheField name="[Calendar].[year.quarter].[year.quarter]" caption="year.quarter" numFmtId="0" hierarchy="9" level="1">
      <sharedItems containsSemiMixedTypes="0" containsNonDate="0" containsString="0"/>
    </cacheField>
  </cacheFields>
  <cacheHierarchies count="116">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2" memberValueDatatype="20" unbalanced="0">
      <fieldsUsage count="2">
        <fieldUsage x="-1"/>
        <fieldUsage x="2"/>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2" memberValueDatatype="130" unbalanced="0">
      <fieldsUsage count="2">
        <fieldUsage x="-1"/>
        <fieldUsage x="4"/>
      </fieldsUsage>
    </cacheHierarchy>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Quarter]" caption="Quarter" attribute="1" time="1" defaultMemberUniqueName="[Calendar].[Quarter].[All]" allUniqueName="[Calendar].[Quarter].[All]" dimensionUniqueName="[Calendar]" displayFolder="" count="2" memberValueDatatype="130" unbalanced="0">
      <fieldsUsage count="2">
        <fieldUsage x="-1"/>
        <fieldUsage x="3"/>
      </fieldsUsage>
    </cacheHierarchy>
    <cacheHierarchy uniqueName="[Calendar].[year.quarter]" caption="year.quarter" attribute="1" time="1" defaultMemberUniqueName="[Calendar].[year.quarter].[All]" allUniqueName="[Calendar].[year.quarter].[All]" dimensionUniqueName="[Calendar]" displayFolder="" count="2" memberValueDatatype="130" unbalanced="0">
      <fieldsUsage count="2">
        <fieldUsage x="-1"/>
        <fieldUsage x="5"/>
      </fieldsUsage>
    </cacheHierarchy>
    <cacheHierarchy uniqueName="[OperationalSummary].[year]" caption="year" attribute="1" defaultMemberUniqueName="[OperationalSummary].[year].[All]" allUniqueName="[OperationalSummary].[year].[All]" dimensionUniqueName="[OperationalSummary]" displayFolder="" count="0" memberValueDatatype="20" unbalanced="0"/>
    <cacheHierarchy uniqueName="[OperationalSummary].[month]" caption="month" attribute="1" defaultMemberUniqueName="[OperationalSummary].[month].[All]" allUniqueName="[OperationalSummary].[month].[All]" dimensionUniqueName="[OperationalSummary]" displayFolder="" count="0" memberValueDatatype="20" unbalanced="0"/>
    <cacheHierarchy uniqueName="[OperationalSummary].[Representative Date]" caption="Representative Date" attribute="1" time="1" defaultMemberUniqueName="[OperationalSummary].[Representative Date].[All]" allUniqueName="[OperationalSummary].[Representative Date].[All]" dimensionUniqueName="[OperationalSummary]" displayFolder="" count="0" memberValueDatatype="7" unbalanced="0"/>
    <cacheHierarchy uniqueName="[OperationalSummary].[Quarter]" caption="Quarter" attribute="1" defaultMemberUniqueName="[OperationalSummary].[Quarter].[All]" allUniqueName="[OperationalSummary].[Quarter].[All]" dimensionUniqueName="[OperationalSummary]" displayFolder="" count="0" memberValueDatatype="130" unbalanced="0"/>
    <cacheHierarchy uniqueName="[OperationalSummary].[Rework]" caption="Rework" attribute="1" defaultMemberUniqueName="[OperationalSummary].[Rework].[All]" allUniqueName="[OperationalSummary].[Rework].[All]" dimensionUniqueName="[OperationalSummary]" displayFolder="" count="0" memberValueDatatype="20" unbalanced="0"/>
    <cacheHierarchy uniqueName="[OperationalSummary].[NCRs]" caption="NCRs" attribute="1" defaultMemberUniqueName="[OperationalSummary].[NCRs].[All]" allUniqueName="[OperationalSummary].[NCRs].[All]" dimensionUniqueName="[OperationalSummary]" displayFolder="" count="0" memberValueDatatype="20" unbalanced="0"/>
    <cacheHierarchy uniqueName="[OperationalSummary].[Total Welds]" caption="Total Welds" attribute="1" defaultMemberUniqueName="[OperationalSummary].[Total Welds].[All]" allUniqueName="[OperationalSummary].[Total Welds].[All]" dimensionUniqueName="[OperationalSummary]" displayFolder="" count="0" memberValueDatatype="20" unbalanced="0"/>
    <cacheHierarchy uniqueName="[OperationalSummary].[Total Butt Welds]" caption="Total Butt Welds" attribute="1" defaultMemberUniqueName="[OperationalSummary].[Total Butt Welds].[All]" allUniqueName="[OperationalSummary].[Total Butt Welds].[All]" dimensionUniqueName="[OperationalSummary]" displayFolder="" count="0" memberValueDatatype="20" unbalanced="0"/>
    <cacheHierarchy uniqueName="[OperationalSummary].[Total Butt Weld Repairs]" caption="Total Butt Weld Repairs" attribute="1" defaultMemberUniqueName="[OperationalSummary].[Total Butt Weld Repairs].[All]" allUniqueName="[OperationalSummary].[Total Butt Weld Repairs].[All]" dimensionUniqueName="[OperationalSummary]" displayFolder="" count="0" memberValueDatatype="20" unbalanced="0"/>
    <cacheHierarchy uniqueName="[OperationalSummary].[Total Socket Welds]" caption="Total Socket Welds" attribute="1" defaultMemberUniqueName="[OperationalSummary].[Total Socket Welds].[All]" allUniqueName="[OperationalSummary].[Total Socket Welds].[All]" dimensionUniqueName="[OperationalSummary]" displayFolder="" count="0" memberValueDatatype="20" unbalanced="0"/>
    <cacheHierarchy uniqueName="[OperationalSummary].[Total Attachment Welds]" caption="Total Attachment Welds" attribute="1" defaultMemberUniqueName="[OperationalSummary].[Total Attachment Welds].[All]" allUniqueName="[OperationalSummary].[Total Attachment Welds].[All]" dimensionUniqueName="[OperationalSummary]" displayFolder="" count="0" memberValueDatatype="130" unbalanced="0"/>
    <cacheHierarchy uniqueName="[OperationalSummary].[Packages: Signed off by Quinn / in CNRL Review]" caption="Packages: Signed off by Quinn / in CNRL Review" attribute="1" defaultMemberUniqueName="[OperationalSummary].[Packages: Signed off by Quinn / in CNRL Review].[All]" allUniqueName="[OperationalSummary].[Packages: Signed off by Quinn / in CNRL Review].[All]" dimensionUniqueName="[OperationalSummary]" displayFolder="" count="0" memberValueDatatype="20" unbalanced="0"/>
    <cacheHierarchy uniqueName="[OperationalSummary].[Packages: In Review by Quinn]" caption="Packages: In Review by Quinn" attribute="1" defaultMemberUniqueName="[OperationalSummary].[Packages: In Review by Quinn].[All]" allUniqueName="[OperationalSummary].[Packages: In Review by Quinn].[All]" dimensionUniqueName="[OperationalSummary]" displayFolder="" count="0" memberValueDatatype="20" unbalanced="0"/>
    <cacheHierarchy uniqueName="[OperationalSummary].[Outstanding]" caption="Outstanding" attribute="1" defaultMemberUniqueName="[OperationalSummary].[Outstanding].[All]" allUniqueName="[OperationalSummary].[Outstanding].[All]" dimensionUniqueName="[OperationalSummary]" displayFolder="" count="0" memberValueDatatype="20" unbalanced="0"/>
    <cacheHierarchy uniqueName="[OperationalSummary].[Packages: Completed and Scanned]" caption="Packages: Completed and Scanned" attribute="1" defaultMemberUniqueName="[OperationalSummary].[Packages: Completed and Scanned].[All]" allUniqueName="[OperationalSummary].[Packages: Completed and Scanned].[All]" dimensionUniqueName="[OperationalSummary]" displayFolder="" count="0" memberValueDatatype="20" unbalanced="0"/>
    <cacheHierarchy uniqueName="[SafetyIncidentsDetails].[Date]" caption="Date" attribute="1" time="1" defaultMemberUniqueName="[SafetyIncidentsDetails].[Date].[All]" allUniqueName="[SafetyIncidentsDetails].[Date].[All]" dimensionUniqueName="[SafetyIncidentsDetails]" displayFolder="" count="0" memberValueDatatype="7" unbalanced="0"/>
    <cacheHierarchy uniqueName="[SafetyIncidentsDetails].[Incident Type]" caption="Incident Type" attribute="1" defaultMemberUniqueName="[SafetyIncidentsDetails].[Incident Type].[All]" allUniqueName="[SafetyIncidentsDetails].[Incident Type].[All]" dimensionUniqueName="[SafetyIncidentsDetails]" displayFolder="" count="0" memberValueDatatype="130" unbalanced="0"/>
    <cacheHierarchy uniqueName="[SafetyIncidentsDetails].[Modified Work Incident]" caption="Modified Work Incident" attribute="1" defaultMemberUniqueName="[SafetyIncidentsDetails].[Modified Work Incident].[All]" allUniqueName="[SafetyIncidentsDetails].[Modified Work Incident].[All]" dimensionUniqueName="[SafetyIncidentsDetails]" displayFolder="" count="0" memberValueDatatype="20" unbalanced="0"/>
    <cacheHierarchy uniqueName="[SafetyIncidentsDetails].[LTI - days lost]" caption="LTI - days lost" attribute="1" defaultMemberUniqueName="[SafetyIncidentsDetails].[LTI - days lost].[All]" allUniqueName="[SafetyIncidentsDetails].[LTI - days lost].[All]" dimensionUniqueName="[SafetyIncidentsDetails]" displayFolder="" count="0" memberValueDatatype="130" unbalanced="0"/>
    <cacheHierarchy uniqueName="[SafetyIncidentsDetails].[Incident Description]" caption="Incident Description" attribute="1" defaultMemberUniqueName="[SafetyIncidentsDetails].[Incident Description].[All]" allUniqueName="[SafetyIncidentsDetails].[Incident Description].[All]" dimensionUniqueName="[SafetyIncidentsDetails]" displayFolder="" count="0" memberValueDatatype="130" unbalanced="0"/>
    <cacheHierarchy uniqueName="[SafetyIncidentsDetails].[Notes]" caption="Notes" attribute="1" defaultMemberUniqueName="[SafetyIncidentsDetails].[Notes].[All]" allUniqueName="[SafetyIncidentsDetails].[Notes].[All]" dimensionUniqueName="[SafetyIncidentsDetails]" displayFolder="" count="0" memberValueDatatype="130" unbalanced="0"/>
    <cacheHierarchy uniqueName="[SafetySummary].[year]" caption="year" attribute="1" defaultMemberUniqueName="[SafetySummary].[year].[All]" allUniqueName="[SafetySummary].[year].[All]" dimensionUniqueName="[SafetySummary]" displayFolder="" count="0" memberValueDatatype="20" unbalanced="0"/>
    <cacheHierarchy uniqueName="[SafetySummary].[month]" caption="month" attribute="1" defaultMemberUniqueName="[SafetySummary].[month].[All]" allUniqueName="[SafetySummary].[month].[All]" dimensionUniqueName="[SafetySummary]" displayFolder="" count="0" memberValueDatatype="20" unbalanced="0"/>
    <cacheHierarchy uniqueName="[SafetySummary].[Representative Date]" caption="Representative Date" attribute="1" time="1" defaultMemberUniqueName="[SafetySummary].[Representative Date].[All]" allUniqueName="[SafetySummary].[Representative Date].[All]" dimensionUniqueName="[SafetySummary]" displayFolder="" count="0" memberValueDatatype="7" unbalanced="0"/>
    <cacheHierarchy uniqueName="[SafetySummary].[Quarter]" caption="Quarter" attribute="1" defaultMemberUniqueName="[SafetySummary].[Quarter].[All]" allUniqueName="[SafetySummary].[Quarter].[All]" dimensionUniqueName="[SafetySummary]" displayFolder="" count="0" memberValueDatatype="130" unbalanced="0"/>
    <cacheHierarchy uniqueName="[SafetySummary].[Quinn Hours]" caption="Quinn Hours" attribute="1" defaultMemberUniqueName="[SafetySummary].[Quinn Hours].[All]" allUniqueName="[SafetySummary].[Quinn Hours].[All]" dimensionUniqueName="[SafetySummary]" displayFolder="" count="0" memberValueDatatype="5" unbalanced="0"/>
    <cacheHierarchy uniqueName="[SafetySummary].[DSP-Subcontractor Hours]" caption="DSP-Subcontractor Hours" attribute="1" defaultMemberUniqueName="[SafetySummary].[DSP-Subcontractor Hours].[All]" allUniqueName="[SafetySummary].[DSP-Subcontractor Hours].[All]" dimensionUniqueName="[SafetySummary]" displayFolder="" count="0" memberValueDatatype="20" unbalanced="0"/>
    <cacheHierarchy uniqueName="[SafetySummary].[Total Exposure Hours]" caption="Total Exposure Hours" attribute="1" defaultMemberUniqueName="[SafetySummary].[Total Exposure Hours].[All]" allUniqueName="[SafetySummary].[Total Exposure Hours].[All]" dimensionUniqueName="[SafetySummary]" displayFolder="" count="0" memberValueDatatype="5" unbalanced="0"/>
    <cacheHierarchy uniqueName="[SafetySummary].[Overtime Exposure Hours]" caption="Overtime Exposure Hours" attribute="1" defaultMemberUniqueName="[SafetySummary].[Overtime Exposure Hours].[All]" allUniqueName="[SafetySummary].[Overtime Exposure Hours].[All]" dimensionUniqueName="[SafetySummary]" displayFolder="" count="0" memberValueDatatype="5" unbalanced="0"/>
    <cacheHierarchy uniqueName="[SafetySummary].[Safety Meetings]" caption="Safety Meetings" attribute="1" defaultMemberUniqueName="[SafetySummary].[Safety Meetings].[All]" allUniqueName="[SafetySummary].[Safety Meetings].[All]" dimensionUniqueName="[SafetySummary]" displayFolder="" count="0" memberValueDatatype="20" unbalanced="0"/>
    <cacheHierarchy uniqueName="[SafetySummary].[Work Site Inspections]" caption="Work Site Inspections" attribute="1" defaultMemberUniqueName="[SafetySummary].[Work Site Inspections].[All]" allUniqueName="[SafetySummary].[Work Site Inspections].[All]" dimensionUniqueName="[SafetySummary]" displayFolder="" count="0" memberValueDatatype="20" unbalanced="0"/>
    <cacheHierarchy uniqueName="[SafetySummary].[Toolbox Meetings]" caption="Toolbox Meetings" attribute="1" defaultMemberUniqueName="[SafetySummary].[Toolbox Meetings].[All]" allUniqueName="[SafetySummary].[Toolbox Meetings].[All]" dimensionUniqueName="[SafetySummary]" displayFolder="" count="0" memberValueDatatype="20" unbalanced="0"/>
    <cacheHierarchy uniqueName="[SafetySummary].[FLRA Cards]" caption="FLRA Cards" attribute="1" defaultMemberUniqueName="[SafetySummary].[FLRA Cards].[All]" allUniqueName="[SafetySummary].[FLRA Cards].[All]" dimensionUniqueName="[SafetySummary]" displayFolder="" count="0" memberValueDatatype="20" unbalanced="0"/>
    <cacheHierarchy uniqueName="[SafetySummary].[BBS Cards]" caption="BBS Cards" attribute="1" defaultMemberUniqueName="[SafetySummary].[BBS Cards].[All]" allUniqueName="[SafetySummary].[BBS Cards].[All]" dimensionUniqueName="[SafetySummary]" displayFolder="" count="0" memberValueDatatype="20" unbalanced="0"/>
    <cacheHierarchy uniqueName="[SafetySummary].[JHA]" caption="JHA" attribute="1" defaultMemberUniqueName="[SafetySummary].[JHA].[All]" allUniqueName="[SafetySummary].[JHA].[All]" dimensionUniqueName="[SafetySummary]" displayFolder="" count="0" memberValueDatatype="20" unbalanced="0"/>
    <cacheHierarchy uniqueName="[SafetySummary].[Near Miss]" caption="Near Miss" attribute="1" defaultMemberUniqueName="[SafetySummary].[Near Miss].[All]" allUniqueName="[SafetySummary].[Near Miss].[All]" dimensionUniqueName="[SafetySummary]" displayFolder="" count="0" memberValueDatatype="20" unbalanced="0"/>
    <cacheHierarchy uniqueName="[SafetySummary].[Lost Time Incident]" caption="Lost Time Incident" attribute="1" defaultMemberUniqueName="[SafetySummary].[Lost Time Incident].[All]" allUniqueName="[SafetySummary].[Lost Time Incident].[All]" dimensionUniqueName="[SafetySummary]" displayFolder="" count="0" memberValueDatatype="20" unbalanced="0"/>
    <cacheHierarchy uniqueName="[SafetySummary].[Medical Aid]" caption="Medical Aid" attribute="1" defaultMemberUniqueName="[SafetySummary].[Medical Aid].[All]" allUniqueName="[SafetySummary].[Medical Aid].[All]" dimensionUniqueName="[SafetySummary]" displayFolder="" count="0" memberValueDatatype="20" unbalanced="0"/>
    <cacheHierarchy uniqueName="[SafetySummary].[First Aid]" caption="First Aid" attribute="1" defaultMemberUniqueName="[SafetySummary].[First Aid].[All]" allUniqueName="[SafetySummary].[First Aid].[All]" dimensionUniqueName="[SafetySummary]" displayFolder="" count="0" memberValueDatatype="20" unbalanced="0"/>
    <cacheHierarchy uniqueName="[SafetySummary].[Property/Equipment Damage]" caption="Property/Equipment Damage" attribute="1" defaultMemberUniqueName="[SafetySummary].[Property/Equipment Damage].[All]" allUniqueName="[SafetySummary].[Property/Equipment Damage].[All]" dimensionUniqueName="[SafetySummary]" displayFolder="" count="0" memberValueDatatype="20" unbalanced="0"/>
    <cacheHierarchy uniqueName="[SafetySummary].[Vehicle Incident]" caption="Vehicle Incident" attribute="1" defaultMemberUniqueName="[SafetySummary].[Vehicle Incident].[All]" allUniqueName="[SafetySummary].[Vehicle Incident].[All]" dimensionUniqueName="[SafetySummary]" displayFolder="" count="0" memberValueDatatype="20" unbalanced="0"/>
    <cacheHierarchy uniqueName="[SafetySummary].[Modified Work Case]" caption="Modified Work Case" attribute="1" defaultMemberUniqueName="[SafetySummary].[Modified Work Case].[All]" allUniqueName="[SafetySummary].[Modified Work Case].[All]" dimensionUniqueName="[SafetySummary]" displayFolder="" count="0" memberValueDatatype="20" unbalanced="0"/>
    <cacheHierarchy uniqueName="[SafetySummary].[Environmental Event]" caption="Environmental Event" attribute="1" defaultMemberUniqueName="[SafetySummary].[Environmental Event].[All]" allUniqueName="[SafetySummary].[Environmental Event].[All]" dimensionUniqueName="[SafetySummary]" displayFolder="" count="0" memberValueDatatype="20" unbalanced="0"/>
    <cacheHierarchy uniqueName="[SafetySummary].[Off the Job Injury/Illness2]" caption="Off the Job Injury/Illness2" attribute="1" defaultMemberUniqueName="[SafetySummary].[Off the Job Injury/Illness2].[All]" allUniqueName="[SafetySummary].[Off the Job Injury/Illness2].[All]" dimensionUniqueName="[SafetySummary]" displayFolder="" count="0" memberValueDatatype="20" unbalanced="0"/>
    <cacheHierarchy uniqueName="[Spend].[year]" caption="year" attribute="1" defaultMemberUniqueName="[Spend].[year].[All]" allUniqueName="[Spend].[year].[All]" dimensionUniqueName="[Spend]" displayFolder="" count="0" memberValueDatatype="20" unbalanced="0"/>
    <cacheHierarchy uniqueName="[Spend].[month]" caption="month" attribute="1" defaultMemberUniqueName="[Spend].[month].[All]" allUniqueName="[Spend].[month].[All]" dimensionUniqueName="[Spend]" displayFolder="" count="0" memberValueDatatype="20" unbalanced="0"/>
    <cacheHierarchy uniqueName="[Spend].[Representative Date]" caption="Representative Date" attribute="1" time="1" defaultMemberUniqueName="[Spend].[Representative Date].[All]" allUniqueName="[Spend].[Representative Date].[All]" dimensionUniqueName="[Spend]" displayFolder="" count="0" memberValueDatatype="7" unbalanced="0"/>
    <cacheHierarchy uniqueName="[Spend].[Quarter]" caption="Quarter" attribute="1" defaultMemberUniqueName="[Spend].[Quarter].[All]" allUniqueName="[Spend].[Quarter].[All]" dimensionUniqueName="[Spend]" displayFolder="" count="0" memberValueDatatype="130" unbalanced="0"/>
    <cacheHierarchy uniqueName="[Spend].[Spend_Operations]" caption="Spend_Operations" attribute="1" defaultMemberUniqueName="[Spend].[Spend_Operations].[All]" allUniqueName="[Spend].[Spend_Operations].[All]" dimensionUniqueName="[Spend]" displayFolder="" count="0" memberValueDatatype="5" unbalanced="0"/>
    <cacheHierarchy uniqueName="[Spend].[Spend_Wells_Servicing]" caption="Spend_Wells_Servicing" attribute="1" defaultMemberUniqueName="[Spend].[Spend_Wells_Servicing].[All]" allUniqueName="[Spend].[Spend_Wells_Servicing].[All]" dimensionUniqueName="[Spend]" displayFolder="" count="0" memberValueDatatype="5" unbalanced="0"/>
    <cacheHierarchy uniqueName="[Spend].[Spend_Turnaround_Outage]" caption="Spend_Turnaround_Outage" attribute="1" defaultMemberUniqueName="[Spend].[Spend_Turnaround_Outage].[All]" allUniqueName="[Spend].[Spend_Turnaround_Outage].[All]" dimensionUniqueName="[Spend]" displayFolder="" count="0" memberValueDatatype="5" unbalanced="0"/>
    <cacheHierarchy uniqueName="[Measures].[otExposurePercent]" caption="otExposurePercent" measure="1" displayFolder="" measureGroup="SafetySummary" count="0" oneField="1">
      <fieldsUsage count="1">
        <fieldUsage x="1"/>
      </fieldsUsage>
    </cacheHierarchy>
    <cacheHierarchy uniqueName="[Measures].[spendOperations]" caption="spendOperations" measure="1" displayFolder="" measureGroup="Spend" count="0"/>
    <cacheHierarchy uniqueName="[Measures].[spendWellsServicing]" caption="spendWellsServicing" measure="1" displayFolder="" measureGroup="Spend" count="0"/>
    <cacheHierarchy uniqueName="[Measures].[spendTurnaroundOutage]" caption="spendTurnaroundOutage" measure="1" displayFolder="" measureGroup="Spend" count="0"/>
    <cacheHierarchy uniqueName="[Measures].[spendTotal]" caption="spendTotal" measure="1" displayFolder="" measureGroup="Spend" count="0"/>
    <cacheHierarchy uniqueName="[Measures].[spendPYSimple]" caption="spendPYSimple" measure="1" displayFolder="" measureGroup="Spend" count="0"/>
    <cacheHierarchy uniqueName="[Measures].[spendYOYPercent]" caption="spendYOYPercent" measure="1" displayFolder="" measureGroup="Spend" count="0"/>
    <cacheHierarchy uniqueName="[Measures].[buttWeldRepairRate]" caption="buttWeldRepairRate" measure="1" displayFolder="" measureGroup="OperationalSummary" count="0"/>
    <cacheHierarchy uniqueName="[Measures].[Sum of Rework]" caption="Sum of Rework" measure="1" displayFolder="" measureGroup="OperationalSummary" count="0"/>
    <cacheHierarchy uniqueName="[Measures].[Sum of NCRs]" caption="Sum of NCRs" measure="1" displayFolder="" measureGroup="OperationalSummary" count="0"/>
    <cacheHierarchy uniqueName="[Measures].[TRIF]" caption="TRIF" measure="1" displayFolder="" measureGroup="SafetySummary" count="0"/>
    <cacheHierarchy uniqueName="[Measures].[packagesSignedOffHighLow]" caption="packagesSignedOffHighLow" measure="1" displayFolder="" measureGroup="OperationalSummary" count="0"/>
    <cacheHierarchy uniqueName="[Measures].[packagesInReviewByQuinnHighLow]" caption="packagesInReviewByQuinnHighLow" measure="1" displayFolder="" measureGroup="OperationalSummary" count="0"/>
    <cacheHierarchy uniqueName="[Measures].[packagesCompletedAndScannedHighLow]" caption="packagesCompletedAndScannedHighLow" measure="1" displayFolder="" measureGroup="OperationalSummary" count="0"/>
    <cacheHierarchy uniqueName="[Measures].[__XL_Count Spend]" caption="__XL_Count Spend" measure="1" displayFolder="" measureGroup="Spend" count="0" hidden="1"/>
    <cacheHierarchy uniqueName="[Measures].[__XL_Count SafetySummary]" caption="__XL_Count SafetySummary" measure="1" displayFolder="" measureGroup="SafetySummary" count="0" hidden="1"/>
    <cacheHierarchy uniqueName="[Measures].[__XL_Count Calendar]" caption="__XL_Count Calendar" measure="1" displayFolder="" measureGroup="Calendar" count="0" hidden="1"/>
    <cacheHierarchy uniqueName="[Measures].[__XL_Count OperationalSummary]" caption="__XL_Count OperationalSummary" measure="1" displayFolder="" measureGroup="OperationalSummary" count="0" hidden="1"/>
    <cacheHierarchy uniqueName="[Measures].[__XL_Count SafetyIncidentsDetails]" caption="__XL_Count SafetyIncidentsDetails" measure="1" displayFolder="" measureGroup="SafetyIncidentsDetails" count="0" hidden="1"/>
    <cacheHierarchy uniqueName="[Measures].[__No measures defined]" caption="__No measures defined" measure="1" displayFolder="" count="0" hidden="1"/>
    <cacheHierarchy uniqueName="[Measures].[Sum of year]" caption="Sum of year" measure="1" displayFolder="" measureGroup="Spend" count="0" hidden="1">
      <extLst>
        <ext xmlns:x15="http://schemas.microsoft.com/office/spreadsheetml/2010/11/main" uri="{B97F6D7D-B522-45F9-BDA1-12C45D357490}">
          <x15:cacheHierarchy aggregatedColumn="54"/>
        </ext>
      </extLst>
    </cacheHierarchy>
    <cacheHierarchy uniqueName="[Measures].[Sum of month]" caption="Sum of month" measure="1" displayFolder="" measureGroup="Spend" count="0" hidden="1">
      <extLst>
        <ext xmlns:x15="http://schemas.microsoft.com/office/spreadsheetml/2010/11/main" uri="{B97F6D7D-B522-45F9-BDA1-12C45D357490}">
          <x15:cacheHierarchy aggregatedColumn="55"/>
        </ext>
      </extLst>
    </cacheHierarchy>
    <cacheHierarchy uniqueName="[Measures].[Sum of Spend_Operations]" caption="Sum of Spend_Operations" measure="1" displayFolder="" measureGroup="Spend" count="0" hidden="1">
      <extLst>
        <ext xmlns:x15="http://schemas.microsoft.com/office/spreadsheetml/2010/11/main" uri="{B97F6D7D-B522-45F9-BDA1-12C45D357490}">
          <x15:cacheHierarchy aggregatedColumn="58"/>
        </ext>
      </extLst>
    </cacheHierarchy>
    <cacheHierarchy uniqueName="[Measures].[Sum of Spend_Wells_Servicing]" caption="Sum of Spend_Wells_Servicing" measure="1" displayFolder="" measureGroup="Spend" count="0" hidden="1">
      <extLst>
        <ext xmlns:x15="http://schemas.microsoft.com/office/spreadsheetml/2010/11/main" uri="{B97F6D7D-B522-45F9-BDA1-12C45D357490}">
          <x15:cacheHierarchy aggregatedColumn="59"/>
        </ext>
      </extLst>
    </cacheHierarchy>
    <cacheHierarchy uniqueName="[Measures].[Sum of Spend_Turnaround_Outage]" caption="Sum of Spend_Turnaround_Outage" measure="1" displayFolder="" measureGroup="Spend" count="0" hidden="1">
      <extLst>
        <ext xmlns:x15="http://schemas.microsoft.com/office/spreadsheetml/2010/11/main" uri="{B97F6D7D-B522-45F9-BDA1-12C45D357490}">
          <x15:cacheHierarchy aggregatedColumn="60"/>
        </ext>
      </extLst>
    </cacheHierarchy>
    <cacheHierarchy uniqueName="[Measures].[Sum of Total Exposure Hours]" caption="Sum of Total Exposure Hours" measure="1" displayFolder="" measureGroup="SafetySummary" count="0" oneField="1" hidden="1">
      <fieldsUsage count="1">
        <fieldUsage x="0"/>
      </fieldsUsage>
      <extLst>
        <ext xmlns:x15="http://schemas.microsoft.com/office/spreadsheetml/2010/11/main" uri="{B97F6D7D-B522-45F9-BDA1-12C45D357490}">
          <x15:cacheHierarchy aggregatedColumn="37"/>
        </ext>
      </extLst>
    </cacheHierarchy>
    <cacheHierarchy uniqueName="[Measures].[Sum of Safety Meetings]" caption="Sum of Safety Meetings" measure="1" displayFolder="" measureGroup="SafetySummary" count="0" hidden="1">
      <extLst>
        <ext xmlns:x15="http://schemas.microsoft.com/office/spreadsheetml/2010/11/main" uri="{B97F6D7D-B522-45F9-BDA1-12C45D357490}">
          <x15:cacheHierarchy aggregatedColumn="39"/>
        </ext>
      </extLst>
    </cacheHierarchy>
    <cacheHierarchy uniqueName="[Measures].[Sum of Work Site Inspections]" caption="Sum of Work Site Inspections" measure="1" displayFolder="" measureGroup="SafetySummary" count="0" hidden="1">
      <extLst>
        <ext xmlns:x15="http://schemas.microsoft.com/office/spreadsheetml/2010/11/main" uri="{B97F6D7D-B522-45F9-BDA1-12C45D357490}">
          <x15:cacheHierarchy aggregatedColumn="40"/>
        </ext>
      </extLst>
    </cacheHierarchy>
    <cacheHierarchy uniqueName="[Measures].[Sum of FLRA Cards]" caption="Sum of FLRA Cards" measure="1" displayFolder="" measureGroup="SafetySummary" count="0" hidden="1">
      <extLst>
        <ext xmlns:x15="http://schemas.microsoft.com/office/spreadsheetml/2010/11/main" uri="{B97F6D7D-B522-45F9-BDA1-12C45D357490}">
          <x15:cacheHierarchy aggregatedColumn="42"/>
        </ext>
      </extLst>
    </cacheHierarchy>
    <cacheHierarchy uniqueName="[Measures].[Sum of Toolbox Meetings]" caption="Sum of Toolbox Meetings" measure="1" displayFolder="" measureGroup="SafetySummary" count="0" hidden="1">
      <extLst>
        <ext xmlns:x15="http://schemas.microsoft.com/office/spreadsheetml/2010/11/main" uri="{B97F6D7D-B522-45F9-BDA1-12C45D357490}">
          <x15:cacheHierarchy aggregatedColumn="41"/>
        </ext>
      </extLst>
    </cacheHierarchy>
    <cacheHierarchy uniqueName="[Measures].[Sum of BBS Cards]" caption="Sum of BBS Cards" measure="1" displayFolder="" measureGroup="SafetySummary" count="0" hidden="1">
      <extLst>
        <ext xmlns:x15="http://schemas.microsoft.com/office/spreadsheetml/2010/11/main" uri="{B97F6D7D-B522-45F9-BDA1-12C45D357490}">
          <x15:cacheHierarchy aggregatedColumn="43"/>
        </ext>
      </extLst>
    </cacheHierarchy>
    <cacheHierarchy uniqueName="[Measures].[Sum of Near Miss]" caption="Sum of Near Miss" measure="1" displayFolder="" measureGroup="SafetySummary" count="0" hidden="1">
      <extLst>
        <ext xmlns:x15="http://schemas.microsoft.com/office/spreadsheetml/2010/11/main" uri="{B97F6D7D-B522-45F9-BDA1-12C45D357490}">
          <x15:cacheHierarchy aggregatedColumn="45"/>
        </ext>
      </extLst>
    </cacheHierarchy>
    <cacheHierarchy uniqueName="[Measures].[Count of JHA]" caption="Count of JHA" measure="1" displayFolder="" measureGroup="SafetySummary" count="0" hidden="1">
      <extLst>
        <ext xmlns:x15="http://schemas.microsoft.com/office/spreadsheetml/2010/11/main" uri="{B97F6D7D-B522-45F9-BDA1-12C45D357490}">
          <x15:cacheHierarchy aggregatedColumn="44"/>
        </ext>
      </extLst>
    </cacheHierarchy>
    <cacheHierarchy uniqueName="[Measures].[Sum of Lost Time Incident]" caption="Sum of Lost Time Incident" measure="1" displayFolder="" measureGroup="SafetySummary" count="0" hidden="1">
      <extLst>
        <ext xmlns:x15="http://schemas.microsoft.com/office/spreadsheetml/2010/11/main" uri="{B97F6D7D-B522-45F9-BDA1-12C45D357490}">
          <x15:cacheHierarchy aggregatedColumn="46"/>
        </ext>
      </extLst>
    </cacheHierarchy>
    <cacheHierarchy uniqueName="[Measures].[Sum of Medical Aid]" caption="Sum of Medical Aid" measure="1" displayFolder="" measureGroup="SafetySummary" count="0" hidden="1">
      <extLst>
        <ext xmlns:x15="http://schemas.microsoft.com/office/spreadsheetml/2010/11/main" uri="{B97F6D7D-B522-45F9-BDA1-12C45D357490}">
          <x15:cacheHierarchy aggregatedColumn="47"/>
        </ext>
      </extLst>
    </cacheHierarchy>
    <cacheHierarchy uniqueName="[Measures].[Sum of First Aid]" caption="Sum of First Aid" measure="1" displayFolder="" measureGroup="SafetySummary" count="0" hidden="1">
      <extLst>
        <ext xmlns:x15="http://schemas.microsoft.com/office/spreadsheetml/2010/11/main" uri="{B97F6D7D-B522-45F9-BDA1-12C45D357490}">
          <x15:cacheHierarchy aggregatedColumn="48"/>
        </ext>
      </extLst>
    </cacheHierarchy>
    <cacheHierarchy uniqueName="[Measures].[Sum of Vehicle Incident]" caption="Sum of Vehicle Incident" measure="1" displayFolder="" measureGroup="SafetySummary" count="0" hidden="1">
      <extLst>
        <ext xmlns:x15="http://schemas.microsoft.com/office/spreadsheetml/2010/11/main" uri="{B97F6D7D-B522-45F9-BDA1-12C45D357490}">
          <x15:cacheHierarchy aggregatedColumn="50"/>
        </ext>
      </extLst>
    </cacheHierarchy>
    <cacheHierarchy uniqueName="[Measures].[Sum of Modified Work Case]" caption="Sum of Modified Work Case" measure="1" displayFolder="" measureGroup="SafetySummary" count="0" hidden="1">
      <extLst>
        <ext xmlns:x15="http://schemas.microsoft.com/office/spreadsheetml/2010/11/main" uri="{B97F6D7D-B522-45F9-BDA1-12C45D357490}">
          <x15:cacheHierarchy aggregatedColumn="51"/>
        </ext>
      </extLst>
    </cacheHierarchy>
    <cacheHierarchy uniqueName="[Measures].[Sum of Environmental Event]" caption="Sum of Environmental Event" measure="1" displayFolder="" measureGroup="SafetySummary" count="0" hidden="1">
      <extLst>
        <ext xmlns:x15="http://schemas.microsoft.com/office/spreadsheetml/2010/11/main" uri="{B97F6D7D-B522-45F9-BDA1-12C45D357490}">
          <x15:cacheHierarchy aggregatedColumn="52"/>
        </ext>
      </extLst>
    </cacheHierarchy>
    <cacheHierarchy uniqueName="[Measures].[Sum of year 2]" caption="Sum of year 2" measure="1" displayFolder="" measureGroup="SafetySummary" count="0" hidden="1">
      <extLst>
        <ext xmlns:x15="http://schemas.microsoft.com/office/spreadsheetml/2010/11/main" uri="{B97F6D7D-B522-45F9-BDA1-12C45D357490}">
          <x15:cacheHierarchy aggregatedColumn="31"/>
        </ext>
      </extLst>
    </cacheHierarchy>
    <cacheHierarchy uniqueName="[Measures].[Sum of Quinn Hours]" caption="Sum of Quinn Hours" measure="1" displayFolder="" measureGroup="SafetySummary" count="0" hidden="1">
      <extLst>
        <ext xmlns:x15="http://schemas.microsoft.com/office/spreadsheetml/2010/11/main" uri="{B97F6D7D-B522-45F9-BDA1-12C45D357490}">
          <x15:cacheHierarchy aggregatedColumn="35"/>
        </ext>
      </extLst>
    </cacheHierarchy>
    <cacheHierarchy uniqueName="[Measures].[Sum of DSP-Subcontractor Hours]" caption="Sum of DSP-Subcontractor Hours" measure="1" displayFolder="" measureGroup="SafetySummary" count="0" hidden="1">
      <extLst>
        <ext xmlns:x15="http://schemas.microsoft.com/office/spreadsheetml/2010/11/main" uri="{B97F6D7D-B522-45F9-BDA1-12C45D357490}">
          <x15:cacheHierarchy aggregatedColumn="36"/>
        </ext>
      </extLst>
    </cacheHierarchy>
    <cacheHierarchy uniqueName="[Measures].[Sum of Overtime Exposure Hours]" caption="Sum of Overtime Exposure Hours" measure="1" displayFolder="" measureGroup="SafetySummary" count="0" hidden="1">
      <extLst>
        <ext xmlns:x15="http://schemas.microsoft.com/office/spreadsheetml/2010/11/main" uri="{B97F6D7D-B522-45F9-BDA1-12C45D357490}">
          <x15:cacheHierarchy aggregatedColumn="38"/>
        </ext>
      </extLst>
    </cacheHierarchy>
    <cacheHierarchy uniqueName="[Measures].[Sum of Total Welds]" caption="Sum of Total Welds" measure="1" displayFolder="" measureGroup="OperationalSummary" count="0" hidden="1">
      <extLst>
        <ext xmlns:x15="http://schemas.microsoft.com/office/spreadsheetml/2010/11/main" uri="{B97F6D7D-B522-45F9-BDA1-12C45D357490}">
          <x15:cacheHierarchy aggregatedColumn="16"/>
        </ext>
      </extLst>
    </cacheHierarchy>
    <cacheHierarchy uniqueName="[Measures].[Sum of Total Butt Welds]" caption="Sum of Total Butt Welds" measure="1" displayFolder="" measureGroup="OperationalSummary" count="0" hidden="1">
      <extLst>
        <ext xmlns:x15="http://schemas.microsoft.com/office/spreadsheetml/2010/11/main" uri="{B97F6D7D-B522-45F9-BDA1-12C45D357490}">
          <x15:cacheHierarchy aggregatedColumn="17"/>
        </ext>
      </extLst>
    </cacheHierarchy>
    <cacheHierarchy uniqueName="[Measures].[Sum of Total Butt Weld Repairs]" caption="Sum of Total Butt Weld Repairs" measure="1" displayFolder="" measureGroup="OperationalSummary" count="0" hidden="1">
      <extLst>
        <ext xmlns:x15="http://schemas.microsoft.com/office/spreadsheetml/2010/11/main" uri="{B97F6D7D-B522-45F9-BDA1-12C45D357490}">
          <x15:cacheHierarchy aggregatedColumn="18"/>
        </ext>
      </extLst>
    </cacheHierarchy>
    <cacheHierarchy uniqueName="[Measures].[Sum of Packages: Signed off by Quinn / in CNRL Review]" caption="Sum of Packages: Signed off by Quinn / in CNRL Review" measure="1" displayFolder="" measureGroup="OperationalSummary" count="0" hidden="1">
      <extLst>
        <ext xmlns:x15="http://schemas.microsoft.com/office/spreadsheetml/2010/11/main" uri="{B97F6D7D-B522-45F9-BDA1-12C45D357490}">
          <x15:cacheHierarchy aggregatedColumn="21"/>
        </ext>
      </extLst>
    </cacheHierarchy>
    <cacheHierarchy uniqueName="[Measures].[Sum of Packages: In Review by Quinn]" caption="Sum of Packages: In Review by Quinn" measure="1" displayFolder="" measureGroup="OperationalSummary" count="0" hidden="1">
      <extLst>
        <ext xmlns:x15="http://schemas.microsoft.com/office/spreadsheetml/2010/11/main" uri="{B97F6D7D-B522-45F9-BDA1-12C45D357490}">
          <x15:cacheHierarchy aggregatedColumn="22"/>
        </ext>
      </extLst>
    </cacheHierarchy>
    <cacheHierarchy uniqueName="[Measures].[Sum of Packages: Completed and Scanned]" caption="Sum of Packages: Completed and Scanned" measure="1" displayFolder="" measureGroup="OperationalSummary" count="0" hidden="1">
      <extLst>
        <ext xmlns:x15="http://schemas.microsoft.com/office/spreadsheetml/2010/11/main" uri="{B97F6D7D-B522-45F9-BDA1-12C45D357490}">
          <x15:cacheHierarchy aggregatedColumn="24"/>
        </ext>
      </extLst>
    </cacheHierarchy>
    <cacheHierarchy uniqueName="[Measures].[Max of Packages: Signed off by Quinn / in CNRL Review]" caption="Max of Packages: Signed off by Quinn / in CNRL Review" measure="1" displayFolder="" measureGroup="OperationalSummary" count="0" hidden="1">
      <extLst>
        <ext xmlns:x15="http://schemas.microsoft.com/office/spreadsheetml/2010/11/main" uri="{B97F6D7D-B522-45F9-BDA1-12C45D357490}">
          <x15:cacheHierarchy aggregatedColumn="21"/>
        </ext>
      </extLst>
    </cacheHierarchy>
    <cacheHierarchy uniqueName="[Measures].[Max of Packages: In Review by Quinn]" caption="Max of Packages: In Review by Quinn" measure="1" displayFolder="" measureGroup="OperationalSummary" count="0" hidden="1">
      <extLst>
        <ext xmlns:x15="http://schemas.microsoft.com/office/spreadsheetml/2010/11/main" uri="{B97F6D7D-B522-45F9-BDA1-12C45D357490}">
          <x15:cacheHierarchy aggregatedColumn="22"/>
        </ext>
      </extLst>
    </cacheHierarchy>
    <cacheHierarchy uniqueName="[Measures].[Max of Packages: Completed and Scanned]" caption="Max of Packages: Completed and Scanned" measure="1" displayFolder="" measureGroup="OperationalSummary" count="0" hidden="1">
      <extLst>
        <ext xmlns:x15="http://schemas.microsoft.com/office/spreadsheetml/2010/11/main" uri="{B97F6D7D-B522-45F9-BDA1-12C45D357490}">
          <x15:cacheHierarchy aggregatedColumn="24"/>
        </ext>
      </extLst>
    </cacheHierarchy>
    <cacheHierarchy uniqueName="[Measures].[Count of Lost Time Incident]" caption="Count of Lost Time Incident" measure="1" displayFolder="" measureGroup="SafetySummary" count="0" hidden="1">
      <extLst>
        <ext xmlns:x15="http://schemas.microsoft.com/office/spreadsheetml/2010/11/main" uri="{B97F6D7D-B522-45F9-BDA1-12C45D357490}">
          <x15:cacheHierarchy aggregatedColumn="46"/>
        </ext>
      </extLst>
    </cacheHierarchy>
    <cacheHierarchy uniqueName="[Measures].[Count of Incident Description]" caption="Count of Incident Description" measure="1" displayFolder="" measureGroup="SafetyIncidentsDetails" count="0" hidden="1">
      <extLst>
        <ext xmlns:x15="http://schemas.microsoft.com/office/spreadsheetml/2010/11/main" uri="{B97F6D7D-B522-45F9-BDA1-12C45D357490}">
          <x15:cacheHierarchy aggregatedColumn="29"/>
        </ext>
      </extLst>
    </cacheHierarchy>
    <cacheHierarchy uniqueName="[Measures].[Sum of NCRs 2]" caption="Sum of NCRs 2" measure="1" displayFolder="" measureGroup="OperationalSummary" count="0" hidden="1">
      <extLst>
        <ext xmlns:x15="http://schemas.microsoft.com/office/spreadsheetml/2010/11/main" uri="{B97F6D7D-B522-45F9-BDA1-12C45D357490}">
          <x15:cacheHierarchy aggregatedColumn="15"/>
        </ext>
      </extLst>
    </cacheHierarchy>
  </cacheHierarchies>
  <kpis count="0"/>
  <dimensions count="6">
    <dimension name="Calendar" uniqueName="[Calendar]" caption="Calendar"/>
    <dimension measure="1" name="Measures" uniqueName="[Measures]" caption="Measures"/>
    <dimension name="OperationalSummary" uniqueName="[OperationalSummary]" caption="OperationalSummary"/>
    <dimension name="SafetyIncidentsDetails" uniqueName="[SafetyIncidentsDetails]" caption="SafetyIncidentsDetails"/>
    <dimension name="SafetySummary" uniqueName="[SafetySummary]" caption="SafetySummary"/>
    <dimension name="Spend" uniqueName="[Spend]" caption="Spend"/>
  </dimensions>
  <measureGroups count="5">
    <measureGroup name="Calendar" caption="Calendar"/>
    <measureGroup name="OperationalSummary" caption="OperationalSummary"/>
    <measureGroup name="SafetyIncidentsDetails" caption="SafetyIncidentsDetails"/>
    <measureGroup name="SafetySummary" caption="SafetySummary"/>
    <measureGroup name="Spend" caption="Spend"/>
  </measureGroups>
  <maps count="9">
    <map measureGroup="0" dimension="0"/>
    <map measureGroup="1" dimension="0"/>
    <map measureGroup="1" dimension="2"/>
    <map measureGroup="2" dimension="0"/>
    <map measureGroup="2" dimension="3"/>
    <map measureGroup="3" dimension="0"/>
    <map measureGroup="3" dimension="4"/>
    <map measureGroup="4" dimension="0"/>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Joel Brochu" refreshedDate="44124.39797604167" backgroundQuery="1" createdVersion="6" refreshedVersion="6" minRefreshableVersion="3" recordCount="0" supportSubquery="1" supportAdvancedDrill="1">
  <cacheSource type="external" connectionId="2"/>
  <cacheFields count="8">
    <cacheField name="[Measures].[Sum of Spend_Operations]" caption="Sum of Spend_Operations" numFmtId="0" hierarchy="83" level="32767"/>
    <cacheField name="[Measures].[Sum of Spend_Wells_Servicing]" caption="Sum of Spend_Wells_Servicing" numFmtId="0" hierarchy="84" level="32767"/>
    <cacheField name="[Measures].[Sum of Spend_Turnaround_Outage]" caption="Sum of Spend_Turnaround_Outage" numFmtId="0" hierarchy="85" level="32767"/>
    <cacheField name="[Calendar].[Year].[Year]" caption="Year" numFmtId="0" hierarchy="2" level="1">
      <sharedItems containsSemiMixedTypes="0" containsString="0" containsNumber="1" containsInteger="1" minValue="2015" maxValue="2020" count="6">
        <n v="2015"/>
        <n v="2016"/>
        <n v="2017"/>
        <n v="2018"/>
        <n v="2019"/>
        <n v="2020"/>
      </sharedItems>
      <extLst>
        <ext xmlns:x15="http://schemas.microsoft.com/office/spreadsheetml/2010/11/main" uri="{4F2E5C28-24EA-4eb8-9CBF-B6C8F9C3D259}">
          <x15:cachedUniqueNames>
            <x15:cachedUniqueName index="0" name="[Calendar].[Year].&amp;[2015]"/>
            <x15:cachedUniqueName index="1" name="[Calendar].[Year].&amp;[2016]"/>
            <x15:cachedUniqueName index="2" name="[Calendar].[Year].&amp;[2017]"/>
            <x15:cachedUniqueName index="3" name="[Calendar].[Year].&amp;[2018]"/>
            <x15:cachedUniqueName index="4" name="[Calendar].[Year].&amp;[2019]"/>
            <x15:cachedUniqueName index="5" name="[Calendar].[Year].&amp;[2020]"/>
          </x15:cachedUniqueNames>
        </ext>
      </extLst>
    </cacheField>
    <cacheField name="[Calendar].[Quarter].[Quarter]" caption="Quarter" numFmtId="0" hierarchy="8" level="1">
      <sharedItems count="3">
        <s v="Q1"/>
        <s v="Q2"/>
        <s v="Q3"/>
      </sharedItems>
      <extLst>
        <ext xmlns:x15="http://schemas.microsoft.com/office/spreadsheetml/2010/11/main" uri="{4F2E5C28-24EA-4eb8-9CBF-B6C8F9C3D259}">
          <x15:cachedUniqueNames>
            <x15:cachedUniqueName index="0" name="[Calendar].[Quarter].&amp;[Q1]"/>
            <x15:cachedUniqueName index="1" name="[Calendar].[Quarter].&amp;[Q2]"/>
            <x15:cachedUniqueName index="2" name="[Calendar].[Quarter].&amp;[Q3]"/>
          </x15:cachedUniqueNames>
        </ext>
      </extLst>
    </cacheField>
    <cacheField name="[Measures].[spendYOYPercent]" caption="spendYOYPercent" numFmtId="0" hierarchy="67" level="32767"/>
    <cacheField name="[Calendar].[Month Number].[Month Number]" caption="Month Number" numFmtId="0" hierarchy="3" level="1">
      <sharedItems containsSemiMixedTypes="0" containsNonDate="0" containsString="0" containsNumber="1" containsInteger="1" minValue="10" maxValue="12" count="3">
        <n v="10"/>
        <n v="11"/>
        <n v="12"/>
      </sharedItems>
      <extLst>
        <ext xmlns:x15="http://schemas.microsoft.com/office/spreadsheetml/2010/11/main" uri="{4F2E5C28-24EA-4eb8-9CBF-B6C8F9C3D259}">
          <x15:cachedUniqueNames>
            <x15:cachedUniqueName index="0" name="[Calendar].[Month Number].&amp;[10]"/>
            <x15:cachedUniqueName index="1" name="[Calendar].[Month Number].&amp;[11]"/>
            <x15:cachedUniqueName index="2" name="[Calendar].[Month Number].&amp;[12]"/>
          </x15:cachedUniqueNames>
        </ext>
      </extLst>
    </cacheField>
    <cacheField name="[Calendar].[year.quarter].[year.quarter]" caption="year.quarter" numFmtId="0" hierarchy="9" level="1">
      <sharedItems containsSemiMixedTypes="0" containsNonDate="0" containsString="0"/>
    </cacheField>
  </cacheFields>
  <cacheHierarchies count="116">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2" memberValueDatatype="20" unbalanced="0">
      <fieldsUsage count="2">
        <fieldUsage x="-1"/>
        <fieldUsage x="3"/>
      </fieldsUsage>
    </cacheHierarchy>
    <cacheHierarchy uniqueName="[Calendar].[Month Number]" caption="Month Number" attribute="1" time="1" defaultMemberUniqueName="[Calendar].[Month Number].[All]" allUniqueName="[Calendar].[Month Number].[All]" dimensionUniqueName="[Calendar]" displayFolder="" count="2" memberValueDatatype="20" unbalanced="0">
      <fieldsUsage count="2">
        <fieldUsage x="-1"/>
        <fieldUsage x="6"/>
      </fieldsUsage>
    </cacheHierarchy>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Quarter]" caption="Quarter" attribute="1" time="1" defaultMemberUniqueName="[Calendar].[Quarter].[All]" allUniqueName="[Calendar].[Quarter].[All]" dimensionUniqueName="[Calendar]" displayFolder="" count="2" memberValueDatatype="130" unbalanced="0">
      <fieldsUsage count="2">
        <fieldUsage x="-1"/>
        <fieldUsage x="4"/>
      </fieldsUsage>
    </cacheHierarchy>
    <cacheHierarchy uniqueName="[Calendar].[year.quarter]" caption="year.quarter" attribute="1" time="1" defaultMemberUniqueName="[Calendar].[year.quarter].[All]" allUniqueName="[Calendar].[year.quarter].[All]" dimensionUniqueName="[Calendar]" displayFolder="" count="2" memberValueDatatype="130" unbalanced="0">
      <fieldsUsage count="2">
        <fieldUsage x="-1"/>
        <fieldUsage x="7"/>
      </fieldsUsage>
    </cacheHierarchy>
    <cacheHierarchy uniqueName="[OperationalSummary].[year]" caption="year" attribute="1" defaultMemberUniqueName="[OperationalSummary].[year].[All]" allUniqueName="[OperationalSummary].[year].[All]" dimensionUniqueName="[OperationalSummary]" displayFolder="" count="0" memberValueDatatype="20" unbalanced="0"/>
    <cacheHierarchy uniqueName="[OperationalSummary].[month]" caption="month" attribute="1" defaultMemberUniqueName="[OperationalSummary].[month].[All]" allUniqueName="[OperationalSummary].[month].[All]" dimensionUniqueName="[OperationalSummary]" displayFolder="" count="0" memberValueDatatype="20" unbalanced="0"/>
    <cacheHierarchy uniqueName="[OperationalSummary].[Representative Date]" caption="Representative Date" attribute="1" time="1" defaultMemberUniqueName="[OperationalSummary].[Representative Date].[All]" allUniqueName="[OperationalSummary].[Representative Date].[All]" dimensionUniqueName="[OperationalSummary]" displayFolder="" count="0" memberValueDatatype="7" unbalanced="0"/>
    <cacheHierarchy uniqueName="[OperationalSummary].[Quarter]" caption="Quarter" attribute="1" defaultMemberUniqueName="[OperationalSummary].[Quarter].[All]" allUniqueName="[OperationalSummary].[Quarter].[All]" dimensionUniqueName="[OperationalSummary]" displayFolder="" count="0" memberValueDatatype="130" unbalanced="0"/>
    <cacheHierarchy uniqueName="[OperationalSummary].[Rework]" caption="Rework" attribute="1" defaultMemberUniqueName="[OperationalSummary].[Rework].[All]" allUniqueName="[OperationalSummary].[Rework].[All]" dimensionUniqueName="[OperationalSummary]" displayFolder="" count="0" memberValueDatatype="20" unbalanced="0"/>
    <cacheHierarchy uniqueName="[OperationalSummary].[NCRs]" caption="NCRs" attribute="1" defaultMemberUniqueName="[OperationalSummary].[NCRs].[All]" allUniqueName="[OperationalSummary].[NCRs].[All]" dimensionUniqueName="[OperationalSummary]" displayFolder="" count="0" memberValueDatatype="20" unbalanced="0"/>
    <cacheHierarchy uniqueName="[OperationalSummary].[Total Welds]" caption="Total Welds" attribute="1" defaultMemberUniqueName="[OperationalSummary].[Total Welds].[All]" allUniqueName="[OperationalSummary].[Total Welds].[All]" dimensionUniqueName="[OperationalSummary]" displayFolder="" count="0" memberValueDatatype="20" unbalanced="0"/>
    <cacheHierarchy uniqueName="[OperationalSummary].[Total Butt Welds]" caption="Total Butt Welds" attribute="1" defaultMemberUniqueName="[OperationalSummary].[Total Butt Welds].[All]" allUniqueName="[OperationalSummary].[Total Butt Welds].[All]" dimensionUniqueName="[OperationalSummary]" displayFolder="" count="0" memberValueDatatype="20" unbalanced="0"/>
    <cacheHierarchy uniqueName="[OperationalSummary].[Total Butt Weld Repairs]" caption="Total Butt Weld Repairs" attribute="1" defaultMemberUniqueName="[OperationalSummary].[Total Butt Weld Repairs].[All]" allUniqueName="[OperationalSummary].[Total Butt Weld Repairs].[All]" dimensionUniqueName="[OperationalSummary]" displayFolder="" count="0" memberValueDatatype="20" unbalanced="0"/>
    <cacheHierarchy uniqueName="[OperationalSummary].[Total Socket Welds]" caption="Total Socket Welds" attribute="1" defaultMemberUniqueName="[OperationalSummary].[Total Socket Welds].[All]" allUniqueName="[OperationalSummary].[Total Socket Welds].[All]" dimensionUniqueName="[OperationalSummary]" displayFolder="" count="0" memberValueDatatype="20" unbalanced="0"/>
    <cacheHierarchy uniqueName="[OperationalSummary].[Total Attachment Welds]" caption="Total Attachment Welds" attribute="1" defaultMemberUniqueName="[OperationalSummary].[Total Attachment Welds].[All]" allUniqueName="[OperationalSummary].[Total Attachment Welds].[All]" dimensionUniqueName="[OperationalSummary]" displayFolder="" count="0" memberValueDatatype="130" unbalanced="0"/>
    <cacheHierarchy uniqueName="[OperationalSummary].[Packages: Signed off by Quinn / in CNRL Review]" caption="Packages: Signed off by Quinn / in CNRL Review" attribute="1" defaultMemberUniqueName="[OperationalSummary].[Packages: Signed off by Quinn / in CNRL Review].[All]" allUniqueName="[OperationalSummary].[Packages: Signed off by Quinn / in CNRL Review].[All]" dimensionUniqueName="[OperationalSummary]" displayFolder="" count="0" memberValueDatatype="20" unbalanced="0"/>
    <cacheHierarchy uniqueName="[OperationalSummary].[Packages: In Review by Quinn]" caption="Packages: In Review by Quinn" attribute="1" defaultMemberUniqueName="[OperationalSummary].[Packages: In Review by Quinn].[All]" allUniqueName="[OperationalSummary].[Packages: In Review by Quinn].[All]" dimensionUniqueName="[OperationalSummary]" displayFolder="" count="0" memberValueDatatype="20" unbalanced="0"/>
    <cacheHierarchy uniqueName="[OperationalSummary].[Outstanding]" caption="Outstanding" attribute="1" defaultMemberUniqueName="[OperationalSummary].[Outstanding].[All]" allUniqueName="[OperationalSummary].[Outstanding].[All]" dimensionUniqueName="[OperationalSummary]" displayFolder="" count="0" memberValueDatatype="20" unbalanced="0"/>
    <cacheHierarchy uniqueName="[OperationalSummary].[Packages: Completed and Scanned]" caption="Packages: Completed and Scanned" attribute="1" defaultMemberUniqueName="[OperationalSummary].[Packages: Completed and Scanned].[All]" allUniqueName="[OperationalSummary].[Packages: Completed and Scanned].[All]" dimensionUniqueName="[OperationalSummary]" displayFolder="" count="0" memberValueDatatype="20" unbalanced="0"/>
    <cacheHierarchy uniqueName="[SafetyIncidentsDetails].[Date]" caption="Date" attribute="1" time="1" defaultMemberUniqueName="[SafetyIncidentsDetails].[Date].[All]" allUniqueName="[SafetyIncidentsDetails].[Date].[All]" dimensionUniqueName="[SafetyIncidentsDetails]" displayFolder="" count="0" memberValueDatatype="7" unbalanced="0"/>
    <cacheHierarchy uniqueName="[SafetyIncidentsDetails].[Incident Type]" caption="Incident Type" attribute="1" defaultMemberUniqueName="[SafetyIncidentsDetails].[Incident Type].[All]" allUniqueName="[SafetyIncidentsDetails].[Incident Type].[All]" dimensionUniqueName="[SafetyIncidentsDetails]" displayFolder="" count="0" memberValueDatatype="130" unbalanced="0"/>
    <cacheHierarchy uniqueName="[SafetyIncidentsDetails].[Modified Work Incident]" caption="Modified Work Incident" attribute="1" defaultMemberUniqueName="[SafetyIncidentsDetails].[Modified Work Incident].[All]" allUniqueName="[SafetyIncidentsDetails].[Modified Work Incident].[All]" dimensionUniqueName="[SafetyIncidentsDetails]" displayFolder="" count="0" memberValueDatatype="20" unbalanced="0"/>
    <cacheHierarchy uniqueName="[SafetyIncidentsDetails].[LTI - days lost]" caption="LTI - days lost" attribute="1" defaultMemberUniqueName="[SafetyIncidentsDetails].[LTI - days lost].[All]" allUniqueName="[SafetyIncidentsDetails].[LTI - days lost].[All]" dimensionUniqueName="[SafetyIncidentsDetails]" displayFolder="" count="0" memberValueDatatype="130" unbalanced="0"/>
    <cacheHierarchy uniqueName="[SafetyIncidentsDetails].[Incident Description]" caption="Incident Description" attribute="1" defaultMemberUniqueName="[SafetyIncidentsDetails].[Incident Description].[All]" allUniqueName="[SafetyIncidentsDetails].[Incident Description].[All]" dimensionUniqueName="[SafetyIncidentsDetails]" displayFolder="" count="0" memberValueDatatype="130" unbalanced="0"/>
    <cacheHierarchy uniqueName="[SafetyIncidentsDetails].[Notes]" caption="Notes" attribute="1" defaultMemberUniqueName="[SafetyIncidentsDetails].[Notes].[All]" allUniqueName="[SafetyIncidentsDetails].[Notes].[All]" dimensionUniqueName="[SafetyIncidentsDetails]" displayFolder="" count="0" memberValueDatatype="130" unbalanced="0"/>
    <cacheHierarchy uniqueName="[SafetySummary].[year]" caption="year" attribute="1" defaultMemberUniqueName="[SafetySummary].[year].[All]" allUniqueName="[SafetySummary].[year].[All]" dimensionUniqueName="[SafetySummary]" displayFolder="" count="0" memberValueDatatype="20" unbalanced="0"/>
    <cacheHierarchy uniqueName="[SafetySummary].[month]" caption="month" attribute="1" defaultMemberUniqueName="[SafetySummary].[month].[All]" allUniqueName="[SafetySummary].[month].[All]" dimensionUniqueName="[SafetySummary]" displayFolder="" count="0" memberValueDatatype="20" unbalanced="0"/>
    <cacheHierarchy uniqueName="[SafetySummary].[Representative Date]" caption="Representative Date" attribute="1" time="1" defaultMemberUniqueName="[SafetySummary].[Representative Date].[All]" allUniqueName="[SafetySummary].[Representative Date].[All]" dimensionUniqueName="[SafetySummary]" displayFolder="" count="0" memberValueDatatype="7" unbalanced="0"/>
    <cacheHierarchy uniqueName="[SafetySummary].[Quarter]" caption="Quarter" attribute="1" defaultMemberUniqueName="[SafetySummary].[Quarter].[All]" allUniqueName="[SafetySummary].[Quarter].[All]" dimensionUniqueName="[SafetySummary]" displayFolder="" count="0" memberValueDatatype="130" unbalanced="0"/>
    <cacheHierarchy uniqueName="[SafetySummary].[Quinn Hours]" caption="Quinn Hours" attribute="1" defaultMemberUniqueName="[SafetySummary].[Quinn Hours].[All]" allUniqueName="[SafetySummary].[Quinn Hours].[All]" dimensionUniqueName="[SafetySummary]" displayFolder="" count="0" memberValueDatatype="5" unbalanced="0"/>
    <cacheHierarchy uniqueName="[SafetySummary].[DSP-Subcontractor Hours]" caption="DSP-Subcontractor Hours" attribute="1" defaultMemberUniqueName="[SafetySummary].[DSP-Subcontractor Hours].[All]" allUniqueName="[SafetySummary].[DSP-Subcontractor Hours].[All]" dimensionUniqueName="[SafetySummary]" displayFolder="" count="0" memberValueDatatype="20" unbalanced="0"/>
    <cacheHierarchy uniqueName="[SafetySummary].[Total Exposure Hours]" caption="Total Exposure Hours" attribute="1" defaultMemberUniqueName="[SafetySummary].[Total Exposure Hours].[All]" allUniqueName="[SafetySummary].[Total Exposure Hours].[All]" dimensionUniqueName="[SafetySummary]" displayFolder="" count="0" memberValueDatatype="5" unbalanced="0"/>
    <cacheHierarchy uniqueName="[SafetySummary].[Overtime Exposure Hours]" caption="Overtime Exposure Hours" attribute="1" defaultMemberUniqueName="[SafetySummary].[Overtime Exposure Hours].[All]" allUniqueName="[SafetySummary].[Overtime Exposure Hours].[All]" dimensionUniqueName="[SafetySummary]" displayFolder="" count="0" memberValueDatatype="5" unbalanced="0"/>
    <cacheHierarchy uniqueName="[SafetySummary].[Safety Meetings]" caption="Safety Meetings" attribute="1" defaultMemberUniqueName="[SafetySummary].[Safety Meetings].[All]" allUniqueName="[SafetySummary].[Safety Meetings].[All]" dimensionUniqueName="[SafetySummary]" displayFolder="" count="0" memberValueDatatype="20" unbalanced="0"/>
    <cacheHierarchy uniqueName="[SafetySummary].[Work Site Inspections]" caption="Work Site Inspections" attribute="1" defaultMemberUniqueName="[SafetySummary].[Work Site Inspections].[All]" allUniqueName="[SafetySummary].[Work Site Inspections].[All]" dimensionUniqueName="[SafetySummary]" displayFolder="" count="0" memberValueDatatype="20" unbalanced="0"/>
    <cacheHierarchy uniqueName="[SafetySummary].[Toolbox Meetings]" caption="Toolbox Meetings" attribute="1" defaultMemberUniqueName="[SafetySummary].[Toolbox Meetings].[All]" allUniqueName="[SafetySummary].[Toolbox Meetings].[All]" dimensionUniqueName="[SafetySummary]" displayFolder="" count="0" memberValueDatatype="20" unbalanced="0"/>
    <cacheHierarchy uniqueName="[SafetySummary].[FLRA Cards]" caption="FLRA Cards" attribute="1" defaultMemberUniqueName="[SafetySummary].[FLRA Cards].[All]" allUniqueName="[SafetySummary].[FLRA Cards].[All]" dimensionUniqueName="[SafetySummary]" displayFolder="" count="0" memberValueDatatype="20" unbalanced="0"/>
    <cacheHierarchy uniqueName="[SafetySummary].[BBS Cards]" caption="BBS Cards" attribute="1" defaultMemberUniqueName="[SafetySummary].[BBS Cards].[All]" allUniqueName="[SafetySummary].[BBS Cards].[All]" dimensionUniqueName="[SafetySummary]" displayFolder="" count="0" memberValueDatatype="20" unbalanced="0"/>
    <cacheHierarchy uniqueName="[SafetySummary].[JHA]" caption="JHA" attribute="1" defaultMemberUniqueName="[SafetySummary].[JHA].[All]" allUniqueName="[SafetySummary].[JHA].[All]" dimensionUniqueName="[SafetySummary]" displayFolder="" count="0" memberValueDatatype="20" unbalanced="0"/>
    <cacheHierarchy uniqueName="[SafetySummary].[Near Miss]" caption="Near Miss" attribute="1" defaultMemberUniqueName="[SafetySummary].[Near Miss].[All]" allUniqueName="[SafetySummary].[Near Miss].[All]" dimensionUniqueName="[SafetySummary]" displayFolder="" count="0" memberValueDatatype="20" unbalanced="0"/>
    <cacheHierarchy uniqueName="[SafetySummary].[Lost Time Incident]" caption="Lost Time Incident" attribute="1" defaultMemberUniqueName="[SafetySummary].[Lost Time Incident].[All]" allUniqueName="[SafetySummary].[Lost Time Incident].[All]" dimensionUniqueName="[SafetySummary]" displayFolder="" count="0" memberValueDatatype="20" unbalanced="0"/>
    <cacheHierarchy uniqueName="[SafetySummary].[Medical Aid]" caption="Medical Aid" attribute="1" defaultMemberUniqueName="[SafetySummary].[Medical Aid].[All]" allUniqueName="[SafetySummary].[Medical Aid].[All]" dimensionUniqueName="[SafetySummary]" displayFolder="" count="0" memberValueDatatype="20" unbalanced="0"/>
    <cacheHierarchy uniqueName="[SafetySummary].[First Aid]" caption="First Aid" attribute="1" defaultMemberUniqueName="[SafetySummary].[First Aid].[All]" allUniqueName="[SafetySummary].[First Aid].[All]" dimensionUniqueName="[SafetySummary]" displayFolder="" count="0" memberValueDatatype="20" unbalanced="0"/>
    <cacheHierarchy uniqueName="[SafetySummary].[Property/Equipment Damage]" caption="Property/Equipment Damage" attribute="1" defaultMemberUniqueName="[SafetySummary].[Property/Equipment Damage].[All]" allUniqueName="[SafetySummary].[Property/Equipment Damage].[All]" dimensionUniqueName="[SafetySummary]" displayFolder="" count="0" memberValueDatatype="20" unbalanced="0"/>
    <cacheHierarchy uniqueName="[SafetySummary].[Vehicle Incident]" caption="Vehicle Incident" attribute="1" defaultMemberUniqueName="[SafetySummary].[Vehicle Incident].[All]" allUniqueName="[SafetySummary].[Vehicle Incident].[All]" dimensionUniqueName="[SafetySummary]" displayFolder="" count="0" memberValueDatatype="20" unbalanced="0"/>
    <cacheHierarchy uniqueName="[SafetySummary].[Modified Work Case]" caption="Modified Work Case" attribute="1" defaultMemberUniqueName="[SafetySummary].[Modified Work Case].[All]" allUniqueName="[SafetySummary].[Modified Work Case].[All]" dimensionUniqueName="[SafetySummary]" displayFolder="" count="0" memberValueDatatype="20" unbalanced="0"/>
    <cacheHierarchy uniqueName="[SafetySummary].[Environmental Event]" caption="Environmental Event" attribute="1" defaultMemberUniqueName="[SafetySummary].[Environmental Event].[All]" allUniqueName="[SafetySummary].[Environmental Event].[All]" dimensionUniqueName="[SafetySummary]" displayFolder="" count="0" memberValueDatatype="20" unbalanced="0"/>
    <cacheHierarchy uniqueName="[SafetySummary].[Off the Job Injury/Illness2]" caption="Off the Job Injury/Illness2" attribute="1" defaultMemberUniqueName="[SafetySummary].[Off the Job Injury/Illness2].[All]" allUniqueName="[SafetySummary].[Off the Job Injury/Illness2].[All]" dimensionUniqueName="[SafetySummary]" displayFolder="" count="0" memberValueDatatype="20" unbalanced="0"/>
    <cacheHierarchy uniqueName="[Spend].[year]" caption="year" attribute="1" defaultMemberUniqueName="[Spend].[year].[All]" allUniqueName="[Spend].[year].[All]" dimensionUniqueName="[Spend]" displayFolder="" count="0" memberValueDatatype="20" unbalanced="0"/>
    <cacheHierarchy uniqueName="[Spend].[month]" caption="month" attribute="1" defaultMemberUniqueName="[Spend].[month].[All]" allUniqueName="[Spend].[month].[All]" dimensionUniqueName="[Spend]" displayFolder="" count="0" memberValueDatatype="20" unbalanced="0"/>
    <cacheHierarchy uniqueName="[Spend].[Representative Date]" caption="Representative Date" attribute="1" time="1" defaultMemberUniqueName="[Spend].[Representative Date].[All]" allUniqueName="[Spend].[Representative Date].[All]" dimensionUniqueName="[Spend]" displayFolder="" count="0" memberValueDatatype="7" unbalanced="0"/>
    <cacheHierarchy uniqueName="[Spend].[Quarter]" caption="Quarter" attribute="1" defaultMemberUniqueName="[Spend].[Quarter].[All]" allUniqueName="[Spend].[Quarter].[All]" dimensionUniqueName="[Spend]" displayFolder="" count="0" memberValueDatatype="130" unbalanced="0"/>
    <cacheHierarchy uniqueName="[Spend].[Spend_Operations]" caption="Spend_Operations" attribute="1" defaultMemberUniqueName="[Spend].[Spend_Operations].[All]" allUniqueName="[Spend].[Spend_Operations].[All]" dimensionUniqueName="[Spend]" displayFolder="" count="0" memberValueDatatype="5" unbalanced="0"/>
    <cacheHierarchy uniqueName="[Spend].[Spend_Wells_Servicing]" caption="Spend_Wells_Servicing" attribute="1" defaultMemberUniqueName="[Spend].[Spend_Wells_Servicing].[All]" allUniqueName="[Spend].[Spend_Wells_Servicing].[All]" dimensionUniqueName="[Spend]" displayFolder="" count="0" memberValueDatatype="5" unbalanced="0"/>
    <cacheHierarchy uniqueName="[Spend].[Spend_Turnaround_Outage]" caption="Spend_Turnaround_Outage" attribute="1" defaultMemberUniqueName="[Spend].[Spend_Turnaround_Outage].[All]" allUniqueName="[Spend].[Spend_Turnaround_Outage].[All]" dimensionUniqueName="[Spend]" displayFolder="" count="0" memberValueDatatype="5" unbalanced="0"/>
    <cacheHierarchy uniqueName="[Measures].[otExposurePercent]" caption="otExposurePercent" measure="1" displayFolder="" measureGroup="SafetySummary" count="0"/>
    <cacheHierarchy uniqueName="[Measures].[spendOperations]" caption="spendOperations" measure="1" displayFolder="" measureGroup="Spend" count="0"/>
    <cacheHierarchy uniqueName="[Measures].[spendWellsServicing]" caption="spendWellsServicing" measure="1" displayFolder="" measureGroup="Spend" count="0"/>
    <cacheHierarchy uniqueName="[Measures].[spendTurnaroundOutage]" caption="spendTurnaroundOutage" measure="1" displayFolder="" measureGroup="Spend" count="0"/>
    <cacheHierarchy uniqueName="[Measures].[spendTotal]" caption="spendTotal" measure="1" displayFolder="" measureGroup="Spend" count="0"/>
    <cacheHierarchy uniqueName="[Measures].[spendPYSimple]" caption="spendPYSimple" measure="1" displayFolder="" measureGroup="Spend" count="0"/>
    <cacheHierarchy uniqueName="[Measures].[spendYOYPercent]" caption="spendYOYPercent" measure="1" displayFolder="" measureGroup="Spend" count="0" oneField="1">
      <fieldsUsage count="1">
        <fieldUsage x="5"/>
      </fieldsUsage>
    </cacheHierarchy>
    <cacheHierarchy uniqueName="[Measures].[buttWeldRepairRate]" caption="buttWeldRepairRate" measure="1" displayFolder="" measureGroup="OperationalSummary" count="0"/>
    <cacheHierarchy uniqueName="[Measures].[Sum of Rework]" caption="Sum of Rework" measure="1" displayFolder="" measureGroup="OperationalSummary" count="0"/>
    <cacheHierarchy uniqueName="[Measures].[Sum of NCRs]" caption="Sum of NCRs" measure="1" displayFolder="" measureGroup="OperationalSummary" count="0"/>
    <cacheHierarchy uniqueName="[Measures].[TRIF]" caption="TRIF" measure="1" displayFolder="" measureGroup="SafetySummary" count="0"/>
    <cacheHierarchy uniqueName="[Measures].[packagesSignedOffHighLow]" caption="packagesSignedOffHighLow" measure="1" displayFolder="" measureGroup="OperationalSummary" count="0"/>
    <cacheHierarchy uniqueName="[Measures].[packagesInReviewByQuinnHighLow]" caption="packagesInReviewByQuinnHighLow" measure="1" displayFolder="" measureGroup="OperationalSummary" count="0"/>
    <cacheHierarchy uniqueName="[Measures].[packagesCompletedAndScannedHighLow]" caption="packagesCompletedAndScannedHighLow" measure="1" displayFolder="" measureGroup="OperationalSummary" count="0"/>
    <cacheHierarchy uniqueName="[Measures].[__XL_Count Spend]" caption="__XL_Count Spend" measure="1" displayFolder="" measureGroup="Spend" count="0" hidden="1"/>
    <cacheHierarchy uniqueName="[Measures].[__XL_Count SafetySummary]" caption="__XL_Count SafetySummary" measure="1" displayFolder="" measureGroup="SafetySummary" count="0" hidden="1"/>
    <cacheHierarchy uniqueName="[Measures].[__XL_Count Calendar]" caption="__XL_Count Calendar" measure="1" displayFolder="" measureGroup="Calendar" count="0" hidden="1"/>
    <cacheHierarchy uniqueName="[Measures].[__XL_Count OperationalSummary]" caption="__XL_Count OperationalSummary" measure="1" displayFolder="" measureGroup="OperationalSummary" count="0" hidden="1"/>
    <cacheHierarchy uniqueName="[Measures].[__XL_Count SafetyIncidentsDetails]" caption="__XL_Count SafetyIncidentsDetails" measure="1" displayFolder="" measureGroup="SafetyIncidentsDetails" count="0" hidden="1"/>
    <cacheHierarchy uniqueName="[Measures].[__No measures defined]" caption="__No measures defined" measure="1" displayFolder="" count="0" hidden="1"/>
    <cacheHierarchy uniqueName="[Measures].[Sum of year]" caption="Sum of year" measure="1" displayFolder="" measureGroup="Spend" count="0" hidden="1">
      <extLst>
        <ext xmlns:x15="http://schemas.microsoft.com/office/spreadsheetml/2010/11/main" uri="{B97F6D7D-B522-45F9-BDA1-12C45D357490}">
          <x15:cacheHierarchy aggregatedColumn="54"/>
        </ext>
      </extLst>
    </cacheHierarchy>
    <cacheHierarchy uniqueName="[Measures].[Sum of month]" caption="Sum of month" measure="1" displayFolder="" measureGroup="Spend" count="0" hidden="1">
      <extLst>
        <ext xmlns:x15="http://schemas.microsoft.com/office/spreadsheetml/2010/11/main" uri="{B97F6D7D-B522-45F9-BDA1-12C45D357490}">
          <x15:cacheHierarchy aggregatedColumn="55"/>
        </ext>
      </extLst>
    </cacheHierarchy>
    <cacheHierarchy uniqueName="[Measures].[Sum of Spend_Operations]" caption="Sum of Spend_Operations" measure="1" displayFolder="" measureGroup="Spend" count="0" oneField="1" hidden="1">
      <fieldsUsage count="1">
        <fieldUsage x="0"/>
      </fieldsUsage>
      <extLst>
        <ext xmlns:x15="http://schemas.microsoft.com/office/spreadsheetml/2010/11/main" uri="{B97F6D7D-B522-45F9-BDA1-12C45D357490}">
          <x15:cacheHierarchy aggregatedColumn="58"/>
        </ext>
      </extLst>
    </cacheHierarchy>
    <cacheHierarchy uniqueName="[Measures].[Sum of Spend_Wells_Servicing]" caption="Sum of Spend_Wells_Servicing" measure="1" displayFolder="" measureGroup="Spend" count="0" oneField="1" hidden="1">
      <fieldsUsage count="1">
        <fieldUsage x="1"/>
      </fieldsUsage>
      <extLst>
        <ext xmlns:x15="http://schemas.microsoft.com/office/spreadsheetml/2010/11/main" uri="{B97F6D7D-B522-45F9-BDA1-12C45D357490}">
          <x15:cacheHierarchy aggregatedColumn="59"/>
        </ext>
      </extLst>
    </cacheHierarchy>
    <cacheHierarchy uniqueName="[Measures].[Sum of Spend_Turnaround_Outage]" caption="Sum of Spend_Turnaround_Outage" measure="1" displayFolder="" measureGroup="Spend" count="0" oneField="1" hidden="1">
      <fieldsUsage count="1">
        <fieldUsage x="2"/>
      </fieldsUsage>
      <extLst>
        <ext xmlns:x15="http://schemas.microsoft.com/office/spreadsheetml/2010/11/main" uri="{B97F6D7D-B522-45F9-BDA1-12C45D357490}">
          <x15:cacheHierarchy aggregatedColumn="60"/>
        </ext>
      </extLst>
    </cacheHierarchy>
    <cacheHierarchy uniqueName="[Measures].[Sum of Total Exposure Hours]" caption="Sum of Total Exposure Hours" measure="1" displayFolder="" measureGroup="SafetySummary" count="0" hidden="1">
      <extLst>
        <ext xmlns:x15="http://schemas.microsoft.com/office/spreadsheetml/2010/11/main" uri="{B97F6D7D-B522-45F9-BDA1-12C45D357490}">
          <x15:cacheHierarchy aggregatedColumn="37"/>
        </ext>
      </extLst>
    </cacheHierarchy>
    <cacheHierarchy uniqueName="[Measures].[Sum of Safety Meetings]" caption="Sum of Safety Meetings" measure="1" displayFolder="" measureGroup="SafetySummary" count="0" hidden="1">
      <extLst>
        <ext xmlns:x15="http://schemas.microsoft.com/office/spreadsheetml/2010/11/main" uri="{B97F6D7D-B522-45F9-BDA1-12C45D357490}">
          <x15:cacheHierarchy aggregatedColumn="39"/>
        </ext>
      </extLst>
    </cacheHierarchy>
    <cacheHierarchy uniqueName="[Measures].[Sum of Work Site Inspections]" caption="Sum of Work Site Inspections" measure="1" displayFolder="" measureGroup="SafetySummary" count="0" hidden="1">
      <extLst>
        <ext xmlns:x15="http://schemas.microsoft.com/office/spreadsheetml/2010/11/main" uri="{B97F6D7D-B522-45F9-BDA1-12C45D357490}">
          <x15:cacheHierarchy aggregatedColumn="40"/>
        </ext>
      </extLst>
    </cacheHierarchy>
    <cacheHierarchy uniqueName="[Measures].[Sum of FLRA Cards]" caption="Sum of FLRA Cards" measure="1" displayFolder="" measureGroup="SafetySummary" count="0" hidden="1">
      <extLst>
        <ext xmlns:x15="http://schemas.microsoft.com/office/spreadsheetml/2010/11/main" uri="{B97F6D7D-B522-45F9-BDA1-12C45D357490}">
          <x15:cacheHierarchy aggregatedColumn="42"/>
        </ext>
      </extLst>
    </cacheHierarchy>
    <cacheHierarchy uniqueName="[Measures].[Sum of Toolbox Meetings]" caption="Sum of Toolbox Meetings" measure="1" displayFolder="" measureGroup="SafetySummary" count="0" hidden="1">
      <extLst>
        <ext xmlns:x15="http://schemas.microsoft.com/office/spreadsheetml/2010/11/main" uri="{B97F6D7D-B522-45F9-BDA1-12C45D357490}">
          <x15:cacheHierarchy aggregatedColumn="41"/>
        </ext>
      </extLst>
    </cacheHierarchy>
    <cacheHierarchy uniqueName="[Measures].[Sum of BBS Cards]" caption="Sum of BBS Cards" measure="1" displayFolder="" measureGroup="SafetySummary" count="0" hidden="1">
      <extLst>
        <ext xmlns:x15="http://schemas.microsoft.com/office/spreadsheetml/2010/11/main" uri="{B97F6D7D-B522-45F9-BDA1-12C45D357490}">
          <x15:cacheHierarchy aggregatedColumn="43"/>
        </ext>
      </extLst>
    </cacheHierarchy>
    <cacheHierarchy uniqueName="[Measures].[Sum of Near Miss]" caption="Sum of Near Miss" measure="1" displayFolder="" measureGroup="SafetySummary" count="0" hidden="1">
      <extLst>
        <ext xmlns:x15="http://schemas.microsoft.com/office/spreadsheetml/2010/11/main" uri="{B97F6D7D-B522-45F9-BDA1-12C45D357490}">
          <x15:cacheHierarchy aggregatedColumn="45"/>
        </ext>
      </extLst>
    </cacheHierarchy>
    <cacheHierarchy uniqueName="[Measures].[Count of JHA]" caption="Count of JHA" measure="1" displayFolder="" measureGroup="SafetySummary" count="0" hidden="1">
      <extLst>
        <ext xmlns:x15="http://schemas.microsoft.com/office/spreadsheetml/2010/11/main" uri="{B97F6D7D-B522-45F9-BDA1-12C45D357490}">
          <x15:cacheHierarchy aggregatedColumn="44"/>
        </ext>
      </extLst>
    </cacheHierarchy>
    <cacheHierarchy uniqueName="[Measures].[Sum of Lost Time Incident]" caption="Sum of Lost Time Incident" measure="1" displayFolder="" measureGroup="SafetySummary" count="0" hidden="1">
      <extLst>
        <ext xmlns:x15="http://schemas.microsoft.com/office/spreadsheetml/2010/11/main" uri="{B97F6D7D-B522-45F9-BDA1-12C45D357490}">
          <x15:cacheHierarchy aggregatedColumn="46"/>
        </ext>
      </extLst>
    </cacheHierarchy>
    <cacheHierarchy uniqueName="[Measures].[Sum of Medical Aid]" caption="Sum of Medical Aid" measure="1" displayFolder="" measureGroup="SafetySummary" count="0" hidden="1">
      <extLst>
        <ext xmlns:x15="http://schemas.microsoft.com/office/spreadsheetml/2010/11/main" uri="{B97F6D7D-B522-45F9-BDA1-12C45D357490}">
          <x15:cacheHierarchy aggregatedColumn="47"/>
        </ext>
      </extLst>
    </cacheHierarchy>
    <cacheHierarchy uniqueName="[Measures].[Sum of First Aid]" caption="Sum of First Aid" measure="1" displayFolder="" measureGroup="SafetySummary" count="0" hidden="1">
      <extLst>
        <ext xmlns:x15="http://schemas.microsoft.com/office/spreadsheetml/2010/11/main" uri="{B97F6D7D-B522-45F9-BDA1-12C45D357490}">
          <x15:cacheHierarchy aggregatedColumn="48"/>
        </ext>
      </extLst>
    </cacheHierarchy>
    <cacheHierarchy uniqueName="[Measures].[Sum of Vehicle Incident]" caption="Sum of Vehicle Incident" measure="1" displayFolder="" measureGroup="SafetySummary" count="0" hidden="1">
      <extLst>
        <ext xmlns:x15="http://schemas.microsoft.com/office/spreadsheetml/2010/11/main" uri="{B97F6D7D-B522-45F9-BDA1-12C45D357490}">
          <x15:cacheHierarchy aggregatedColumn="50"/>
        </ext>
      </extLst>
    </cacheHierarchy>
    <cacheHierarchy uniqueName="[Measures].[Sum of Modified Work Case]" caption="Sum of Modified Work Case" measure="1" displayFolder="" measureGroup="SafetySummary" count="0" hidden="1">
      <extLst>
        <ext xmlns:x15="http://schemas.microsoft.com/office/spreadsheetml/2010/11/main" uri="{B97F6D7D-B522-45F9-BDA1-12C45D357490}">
          <x15:cacheHierarchy aggregatedColumn="51"/>
        </ext>
      </extLst>
    </cacheHierarchy>
    <cacheHierarchy uniqueName="[Measures].[Sum of Environmental Event]" caption="Sum of Environmental Event" measure="1" displayFolder="" measureGroup="SafetySummary" count="0" hidden="1">
      <extLst>
        <ext xmlns:x15="http://schemas.microsoft.com/office/spreadsheetml/2010/11/main" uri="{B97F6D7D-B522-45F9-BDA1-12C45D357490}">
          <x15:cacheHierarchy aggregatedColumn="52"/>
        </ext>
      </extLst>
    </cacheHierarchy>
    <cacheHierarchy uniqueName="[Measures].[Sum of year 2]" caption="Sum of year 2" measure="1" displayFolder="" measureGroup="SafetySummary" count="0" hidden="1">
      <extLst>
        <ext xmlns:x15="http://schemas.microsoft.com/office/spreadsheetml/2010/11/main" uri="{B97F6D7D-B522-45F9-BDA1-12C45D357490}">
          <x15:cacheHierarchy aggregatedColumn="31"/>
        </ext>
      </extLst>
    </cacheHierarchy>
    <cacheHierarchy uniqueName="[Measures].[Sum of Quinn Hours]" caption="Sum of Quinn Hours" measure="1" displayFolder="" measureGroup="SafetySummary" count="0" hidden="1">
      <extLst>
        <ext xmlns:x15="http://schemas.microsoft.com/office/spreadsheetml/2010/11/main" uri="{B97F6D7D-B522-45F9-BDA1-12C45D357490}">
          <x15:cacheHierarchy aggregatedColumn="35"/>
        </ext>
      </extLst>
    </cacheHierarchy>
    <cacheHierarchy uniqueName="[Measures].[Sum of DSP-Subcontractor Hours]" caption="Sum of DSP-Subcontractor Hours" measure="1" displayFolder="" measureGroup="SafetySummary" count="0" hidden="1">
      <extLst>
        <ext xmlns:x15="http://schemas.microsoft.com/office/spreadsheetml/2010/11/main" uri="{B97F6D7D-B522-45F9-BDA1-12C45D357490}">
          <x15:cacheHierarchy aggregatedColumn="36"/>
        </ext>
      </extLst>
    </cacheHierarchy>
    <cacheHierarchy uniqueName="[Measures].[Sum of Overtime Exposure Hours]" caption="Sum of Overtime Exposure Hours" measure="1" displayFolder="" measureGroup="SafetySummary" count="0" hidden="1">
      <extLst>
        <ext xmlns:x15="http://schemas.microsoft.com/office/spreadsheetml/2010/11/main" uri="{B97F6D7D-B522-45F9-BDA1-12C45D357490}">
          <x15:cacheHierarchy aggregatedColumn="38"/>
        </ext>
      </extLst>
    </cacheHierarchy>
    <cacheHierarchy uniqueName="[Measures].[Sum of Total Welds]" caption="Sum of Total Welds" measure="1" displayFolder="" measureGroup="OperationalSummary" count="0" hidden="1">
      <extLst>
        <ext xmlns:x15="http://schemas.microsoft.com/office/spreadsheetml/2010/11/main" uri="{B97F6D7D-B522-45F9-BDA1-12C45D357490}">
          <x15:cacheHierarchy aggregatedColumn="16"/>
        </ext>
      </extLst>
    </cacheHierarchy>
    <cacheHierarchy uniqueName="[Measures].[Sum of Total Butt Welds]" caption="Sum of Total Butt Welds" measure="1" displayFolder="" measureGroup="OperationalSummary" count="0" hidden="1">
      <extLst>
        <ext xmlns:x15="http://schemas.microsoft.com/office/spreadsheetml/2010/11/main" uri="{B97F6D7D-B522-45F9-BDA1-12C45D357490}">
          <x15:cacheHierarchy aggregatedColumn="17"/>
        </ext>
      </extLst>
    </cacheHierarchy>
    <cacheHierarchy uniqueName="[Measures].[Sum of Total Butt Weld Repairs]" caption="Sum of Total Butt Weld Repairs" measure="1" displayFolder="" measureGroup="OperationalSummary" count="0" hidden="1">
      <extLst>
        <ext xmlns:x15="http://schemas.microsoft.com/office/spreadsheetml/2010/11/main" uri="{B97F6D7D-B522-45F9-BDA1-12C45D357490}">
          <x15:cacheHierarchy aggregatedColumn="18"/>
        </ext>
      </extLst>
    </cacheHierarchy>
    <cacheHierarchy uniqueName="[Measures].[Sum of Packages: Signed off by Quinn / in CNRL Review]" caption="Sum of Packages: Signed off by Quinn / in CNRL Review" measure="1" displayFolder="" measureGroup="OperationalSummary" count="0" hidden="1">
      <extLst>
        <ext xmlns:x15="http://schemas.microsoft.com/office/spreadsheetml/2010/11/main" uri="{B97F6D7D-B522-45F9-BDA1-12C45D357490}">
          <x15:cacheHierarchy aggregatedColumn="21"/>
        </ext>
      </extLst>
    </cacheHierarchy>
    <cacheHierarchy uniqueName="[Measures].[Sum of Packages: In Review by Quinn]" caption="Sum of Packages: In Review by Quinn" measure="1" displayFolder="" measureGroup="OperationalSummary" count="0" hidden="1">
      <extLst>
        <ext xmlns:x15="http://schemas.microsoft.com/office/spreadsheetml/2010/11/main" uri="{B97F6D7D-B522-45F9-BDA1-12C45D357490}">
          <x15:cacheHierarchy aggregatedColumn="22"/>
        </ext>
      </extLst>
    </cacheHierarchy>
    <cacheHierarchy uniqueName="[Measures].[Sum of Packages: Completed and Scanned]" caption="Sum of Packages: Completed and Scanned" measure="1" displayFolder="" measureGroup="OperationalSummary" count="0" hidden="1">
      <extLst>
        <ext xmlns:x15="http://schemas.microsoft.com/office/spreadsheetml/2010/11/main" uri="{B97F6D7D-B522-45F9-BDA1-12C45D357490}">
          <x15:cacheHierarchy aggregatedColumn="24"/>
        </ext>
      </extLst>
    </cacheHierarchy>
    <cacheHierarchy uniqueName="[Measures].[Max of Packages: Signed off by Quinn / in CNRL Review]" caption="Max of Packages: Signed off by Quinn / in CNRL Review" measure="1" displayFolder="" measureGroup="OperationalSummary" count="0" hidden="1">
      <extLst>
        <ext xmlns:x15="http://schemas.microsoft.com/office/spreadsheetml/2010/11/main" uri="{B97F6D7D-B522-45F9-BDA1-12C45D357490}">
          <x15:cacheHierarchy aggregatedColumn="21"/>
        </ext>
      </extLst>
    </cacheHierarchy>
    <cacheHierarchy uniqueName="[Measures].[Max of Packages: In Review by Quinn]" caption="Max of Packages: In Review by Quinn" measure="1" displayFolder="" measureGroup="OperationalSummary" count="0" hidden="1">
      <extLst>
        <ext xmlns:x15="http://schemas.microsoft.com/office/spreadsheetml/2010/11/main" uri="{B97F6D7D-B522-45F9-BDA1-12C45D357490}">
          <x15:cacheHierarchy aggregatedColumn="22"/>
        </ext>
      </extLst>
    </cacheHierarchy>
    <cacheHierarchy uniqueName="[Measures].[Max of Packages: Completed and Scanned]" caption="Max of Packages: Completed and Scanned" measure="1" displayFolder="" measureGroup="OperationalSummary" count="0" hidden="1">
      <extLst>
        <ext xmlns:x15="http://schemas.microsoft.com/office/spreadsheetml/2010/11/main" uri="{B97F6D7D-B522-45F9-BDA1-12C45D357490}">
          <x15:cacheHierarchy aggregatedColumn="24"/>
        </ext>
      </extLst>
    </cacheHierarchy>
    <cacheHierarchy uniqueName="[Measures].[Count of Lost Time Incident]" caption="Count of Lost Time Incident" measure="1" displayFolder="" measureGroup="SafetySummary" count="0" hidden="1">
      <extLst>
        <ext xmlns:x15="http://schemas.microsoft.com/office/spreadsheetml/2010/11/main" uri="{B97F6D7D-B522-45F9-BDA1-12C45D357490}">
          <x15:cacheHierarchy aggregatedColumn="46"/>
        </ext>
      </extLst>
    </cacheHierarchy>
    <cacheHierarchy uniqueName="[Measures].[Count of Incident Description]" caption="Count of Incident Description" measure="1" displayFolder="" measureGroup="SafetyIncidentsDetails" count="0" hidden="1">
      <extLst>
        <ext xmlns:x15="http://schemas.microsoft.com/office/spreadsheetml/2010/11/main" uri="{B97F6D7D-B522-45F9-BDA1-12C45D357490}">
          <x15:cacheHierarchy aggregatedColumn="29"/>
        </ext>
      </extLst>
    </cacheHierarchy>
    <cacheHierarchy uniqueName="[Measures].[Sum of NCRs 2]" caption="Sum of NCRs 2" measure="1" displayFolder="" measureGroup="OperationalSummary" count="0" hidden="1">
      <extLst>
        <ext xmlns:x15="http://schemas.microsoft.com/office/spreadsheetml/2010/11/main" uri="{B97F6D7D-B522-45F9-BDA1-12C45D357490}">
          <x15:cacheHierarchy aggregatedColumn="15"/>
        </ext>
      </extLst>
    </cacheHierarchy>
  </cacheHierarchies>
  <kpis count="0"/>
  <dimensions count="6">
    <dimension name="Calendar" uniqueName="[Calendar]" caption="Calendar"/>
    <dimension measure="1" name="Measures" uniqueName="[Measures]" caption="Measures"/>
    <dimension name="OperationalSummary" uniqueName="[OperationalSummary]" caption="OperationalSummary"/>
    <dimension name="SafetyIncidentsDetails" uniqueName="[SafetyIncidentsDetails]" caption="SafetyIncidentsDetails"/>
    <dimension name="SafetySummary" uniqueName="[SafetySummary]" caption="SafetySummary"/>
    <dimension name="Spend" uniqueName="[Spend]" caption="Spend"/>
  </dimensions>
  <measureGroups count="5">
    <measureGroup name="Calendar" caption="Calendar"/>
    <measureGroup name="OperationalSummary" caption="OperationalSummary"/>
    <measureGroup name="SafetyIncidentsDetails" caption="SafetyIncidentsDetails"/>
    <measureGroup name="SafetySummary" caption="SafetySummary"/>
    <measureGroup name="Spend" caption="Spend"/>
  </measureGroups>
  <maps count="9">
    <map measureGroup="0" dimension="0"/>
    <map measureGroup="1" dimension="0"/>
    <map measureGroup="1" dimension="2"/>
    <map measureGroup="2" dimension="0"/>
    <map measureGroup="2" dimension="3"/>
    <map measureGroup="3" dimension="0"/>
    <map measureGroup="3" dimension="4"/>
    <map measureGroup="4" dimension="0"/>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Joel Brochu" refreshedDate="44119.839257754633"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16">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Quarter]" caption="Quarter" attribute="1" time="1" defaultMemberUniqueName="[Calendar].[Quarter].[All]" allUniqueName="[Calendar].[Quarter].[All]" dimensionUniqueName="[Calendar]" displayFolder="" count="0" memberValueDatatype="130" unbalanced="0"/>
    <cacheHierarchy uniqueName="[Calendar].[year.quarter]" caption="year.quarter" attribute="1" time="1" defaultMemberUniqueName="[Calendar].[year.quarter].[All]" allUniqueName="[Calendar].[year.quarter].[All]" dimensionUniqueName="[Calendar]" displayFolder="" count="2" memberValueDatatype="130" unbalanced="0"/>
    <cacheHierarchy uniqueName="[OperationalSummary].[year]" caption="year" attribute="1" defaultMemberUniqueName="[OperationalSummary].[year].[All]" allUniqueName="[OperationalSummary].[year].[All]" dimensionUniqueName="[OperationalSummary]" displayFolder="" count="0" memberValueDatatype="20" unbalanced="0"/>
    <cacheHierarchy uniqueName="[OperationalSummary].[month]" caption="month" attribute="1" defaultMemberUniqueName="[OperationalSummary].[month].[All]" allUniqueName="[OperationalSummary].[month].[All]" dimensionUniqueName="[OperationalSummary]" displayFolder="" count="0" memberValueDatatype="20" unbalanced="0"/>
    <cacheHierarchy uniqueName="[OperationalSummary].[Representative Date]" caption="Representative Date" attribute="1" time="1" defaultMemberUniqueName="[OperationalSummary].[Representative Date].[All]" allUniqueName="[OperationalSummary].[Representative Date].[All]" dimensionUniqueName="[OperationalSummary]" displayFolder="" count="0" memberValueDatatype="7" unbalanced="0"/>
    <cacheHierarchy uniqueName="[OperationalSummary].[Quarter]" caption="Quarter" attribute="1" defaultMemberUniqueName="[OperationalSummary].[Quarter].[All]" allUniqueName="[OperationalSummary].[Quarter].[All]" dimensionUniqueName="[OperationalSummary]" displayFolder="" count="0" memberValueDatatype="130" unbalanced="0"/>
    <cacheHierarchy uniqueName="[OperationalSummary].[Rework]" caption="Rework" attribute="1" defaultMemberUniqueName="[OperationalSummary].[Rework].[All]" allUniqueName="[OperationalSummary].[Rework].[All]" dimensionUniqueName="[OperationalSummary]" displayFolder="" count="0" memberValueDatatype="20" unbalanced="0"/>
    <cacheHierarchy uniqueName="[OperationalSummary].[NCRs]" caption="NCRs" attribute="1" defaultMemberUniqueName="[OperationalSummary].[NCRs].[All]" allUniqueName="[OperationalSummary].[NCRs].[All]" dimensionUniqueName="[OperationalSummary]" displayFolder="" count="0" memberValueDatatype="20" unbalanced="0"/>
    <cacheHierarchy uniqueName="[OperationalSummary].[Total Welds]" caption="Total Welds" attribute="1" defaultMemberUniqueName="[OperationalSummary].[Total Welds].[All]" allUniqueName="[OperationalSummary].[Total Welds].[All]" dimensionUniqueName="[OperationalSummary]" displayFolder="" count="0" memberValueDatatype="20" unbalanced="0"/>
    <cacheHierarchy uniqueName="[OperationalSummary].[Total Butt Welds]" caption="Total Butt Welds" attribute="1" defaultMemberUniqueName="[OperationalSummary].[Total Butt Welds].[All]" allUniqueName="[OperationalSummary].[Total Butt Welds].[All]" dimensionUniqueName="[OperationalSummary]" displayFolder="" count="0" memberValueDatatype="20" unbalanced="0"/>
    <cacheHierarchy uniqueName="[OperationalSummary].[Total Butt Weld Repairs]" caption="Total Butt Weld Repairs" attribute="1" defaultMemberUniqueName="[OperationalSummary].[Total Butt Weld Repairs].[All]" allUniqueName="[OperationalSummary].[Total Butt Weld Repairs].[All]" dimensionUniqueName="[OperationalSummary]" displayFolder="" count="0" memberValueDatatype="20" unbalanced="0"/>
    <cacheHierarchy uniqueName="[OperationalSummary].[Total Socket Welds]" caption="Total Socket Welds" attribute="1" defaultMemberUniqueName="[OperationalSummary].[Total Socket Welds].[All]" allUniqueName="[OperationalSummary].[Total Socket Welds].[All]" dimensionUniqueName="[OperationalSummary]" displayFolder="" count="0" memberValueDatatype="20" unbalanced="0"/>
    <cacheHierarchy uniqueName="[OperationalSummary].[Total Attachment Welds]" caption="Total Attachment Welds" attribute="1" defaultMemberUniqueName="[OperationalSummary].[Total Attachment Welds].[All]" allUniqueName="[OperationalSummary].[Total Attachment Welds].[All]" dimensionUniqueName="[OperationalSummary]" displayFolder="" count="0" memberValueDatatype="130" unbalanced="0"/>
    <cacheHierarchy uniqueName="[OperationalSummary].[Packages: Signed off by Quinn / in CNRL Review]" caption="Packages: Signed off by Quinn / in CNRL Review" attribute="1" defaultMemberUniqueName="[OperationalSummary].[Packages: Signed off by Quinn / in CNRL Review].[All]" allUniqueName="[OperationalSummary].[Packages: Signed off by Quinn / in CNRL Review].[All]" dimensionUniqueName="[OperationalSummary]" displayFolder="" count="0" memberValueDatatype="20" unbalanced="0"/>
    <cacheHierarchy uniqueName="[OperationalSummary].[Packages: In Review by Quinn]" caption="Packages: In Review by Quinn" attribute="1" defaultMemberUniqueName="[OperationalSummary].[Packages: In Review by Quinn].[All]" allUniqueName="[OperationalSummary].[Packages: In Review by Quinn].[All]" dimensionUniqueName="[OperationalSummary]" displayFolder="" count="0" memberValueDatatype="20" unbalanced="0"/>
    <cacheHierarchy uniqueName="[OperationalSummary].[Outstanding]" caption="Outstanding" attribute="1" defaultMemberUniqueName="[OperationalSummary].[Outstanding].[All]" allUniqueName="[OperationalSummary].[Outstanding].[All]" dimensionUniqueName="[OperationalSummary]" displayFolder="" count="0" memberValueDatatype="20" unbalanced="0"/>
    <cacheHierarchy uniqueName="[OperationalSummary].[Packages: Completed and Scanned]" caption="Packages: Completed and Scanned" attribute="1" defaultMemberUniqueName="[OperationalSummary].[Packages: Completed and Scanned].[All]" allUniqueName="[OperationalSummary].[Packages: Completed and Scanned].[All]" dimensionUniqueName="[OperationalSummary]" displayFolder="" count="0" memberValueDatatype="20" unbalanced="0"/>
    <cacheHierarchy uniqueName="[SafetyIncidentsDetails].[Date]" caption="Date" attribute="1" time="1" defaultMemberUniqueName="[SafetyIncidentsDetails].[Date].[All]" allUniqueName="[SafetyIncidentsDetails].[Date].[All]" dimensionUniqueName="[SafetyIncidentsDetails]" displayFolder="" count="0" memberValueDatatype="7" unbalanced="0"/>
    <cacheHierarchy uniqueName="[SafetyIncidentsDetails].[Incident Type]" caption="Incident Type" attribute="1" defaultMemberUniqueName="[SafetyIncidentsDetails].[Incident Type].[All]" allUniqueName="[SafetyIncidentsDetails].[Incident Type].[All]" dimensionUniqueName="[SafetyIncidentsDetails]" displayFolder="" count="0" memberValueDatatype="130" unbalanced="0"/>
    <cacheHierarchy uniqueName="[SafetyIncidentsDetails].[Modified Work Incident]" caption="Modified Work Incident" attribute="1" defaultMemberUniqueName="[SafetyIncidentsDetails].[Modified Work Incident].[All]" allUniqueName="[SafetyIncidentsDetails].[Modified Work Incident].[All]" dimensionUniqueName="[SafetyIncidentsDetails]" displayFolder="" count="0" memberValueDatatype="20" unbalanced="0"/>
    <cacheHierarchy uniqueName="[SafetyIncidentsDetails].[LTI - days lost]" caption="LTI - days lost" attribute="1" defaultMemberUniqueName="[SafetyIncidentsDetails].[LTI - days lost].[All]" allUniqueName="[SafetyIncidentsDetails].[LTI - days lost].[All]" dimensionUniqueName="[SafetyIncidentsDetails]" displayFolder="" count="0" memberValueDatatype="130" unbalanced="0"/>
    <cacheHierarchy uniqueName="[SafetyIncidentsDetails].[Incident Description]" caption="Incident Description" attribute="1" defaultMemberUniqueName="[SafetyIncidentsDetails].[Incident Description].[All]" allUniqueName="[SafetyIncidentsDetails].[Incident Description].[All]" dimensionUniqueName="[SafetyIncidentsDetails]" displayFolder="" count="0" memberValueDatatype="130" unbalanced="0"/>
    <cacheHierarchy uniqueName="[SafetyIncidentsDetails].[Notes]" caption="Notes" attribute="1" defaultMemberUniqueName="[SafetyIncidentsDetails].[Notes].[All]" allUniqueName="[SafetyIncidentsDetails].[Notes].[All]" dimensionUniqueName="[SafetyIncidentsDetails]" displayFolder="" count="0" memberValueDatatype="130" unbalanced="0"/>
    <cacheHierarchy uniqueName="[SafetySummary].[year]" caption="year" attribute="1" defaultMemberUniqueName="[SafetySummary].[year].[All]" allUniqueName="[SafetySummary].[year].[All]" dimensionUniqueName="[SafetySummary]" displayFolder="" count="0" memberValueDatatype="20" unbalanced="0"/>
    <cacheHierarchy uniqueName="[SafetySummary].[month]" caption="month" attribute="1" defaultMemberUniqueName="[SafetySummary].[month].[All]" allUniqueName="[SafetySummary].[month].[All]" dimensionUniqueName="[SafetySummary]" displayFolder="" count="0" memberValueDatatype="20" unbalanced="0"/>
    <cacheHierarchy uniqueName="[SafetySummary].[Representative Date]" caption="Representative Date" attribute="1" time="1" defaultMemberUniqueName="[SafetySummary].[Representative Date].[All]" allUniqueName="[SafetySummary].[Representative Date].[All]" dimensionUniqueName="[SafetySummary]" displayFolder="" count="0" memberValueDatatype="7" unbalanced="0"/>
    <cacheHierarchy uniqueName="[SafetySummary].[Quarter]" caption="Quarter" attribute="1" defaultMemberUniqueName="[SafetySummary].[Quarter].[All]" allUniqueName="[SafetySummary].[Quarter].[All]" dimensionUniqueName="[SafetySummary]" displayFolder="" count="0" memberValueDatatype="130" unbalanced="0"/>
    <cacheHierarchy uniqueName="[SafetySummary].[Quinn Hours]" caption="Quinn Hours" attribute="1" defaultMemberUniqueName="[SafetySummary].[Quinn Hours].[All]" allUniqueName="[SafetySummary].[Quinn Hours].[All]" dimensionUniqueName="[SafetySummary]" displayFolder="" count="0" memberValueDatatype="5" unbalanced="0"/>
    <cacheHierarchy uniqueName="[SafetySummary].[DSP-Subcontractor Hours]" caption="DSP-Subcontractor Hours" attribute="1" defaultMemberUniqueName="[SafetySummary].[DSP-Subcontractor Hours].[All]" allUniqueName="[SafetySummary].[DSP-Subcontractor Hours].[All]" dimensionUniqueName="[SafetySummary]" displayFolder="" count="0" memberValueDatatype="20" unbalanced="0"/>
    <cacheHierarchy uniqueName="[SafetySummary].[Total Exposure Hours]" caption="Total Exposure Hours" attribute="1" defaultMemberUniqueName="[SafetySummary].[Total Exposure Hours].[All]" allUniqueName="[SafetySummary].[Total Exposure Hours].[All]" dimensionUniqueName="[SafetySummary]" displayFolder="" count="0" memberValueDatatype="5" unbalanced="0"/>
    <cacheHierarchy uniqueName="[SafetySummary].[Overtime Exposure Hours]" caption="Overtime Exposure Hours" attribute="1" defaultMemberUniqueName="[SafetySummary].[Overtime Exposure Hours].[All]" allUniqueName="[SafetySummary].[Overtime Exposure Hours].[All]" dimensionUniqueName="[SafetySummary]" displayFolder="" count="0" memberValueDatatype="5" unbalanced="0"/>
    <cacheHierarchy uniqueName="[SafetySummary].[Safety Meetings]" caption="Safety Meetings" attribute="1" defaultMemberUniqueName="[SafetySummary].[Safety Meetings].[All]" allUniqueName="[SafetySummary].[Safety Meetings].[All]" dimensionUniqueName="[SafetySummary]" displayFolder="" count="0" memberValueDatatype="20" unbalanced="0"/>
    <cacheHierarchy uniqueName="[SafetySummary].[Work Site Inspections]" caption="Work Site Inspections" attribute="1" defaultMemberUniqueName="[SafetySummary].[Work Site Inspections].[All]" allUniqueName="[SafetySummary].[Work Site Inspections].[All]" dimensionUniqueName="[SafetySummary]" displayFolder="" count="0" memberValueDatatype="20" unbalanced="0"/>
    <cacheHierarchy uniqueName="[SafetySummary].[Toolbox Meetings]" caption="Toolbox Meetings" attribute="1" defaultMemberUniqueName="[SafetySummary].[Toolbox Meetings].[All]" allUniqueName="[SafetySummary].[Toolbox Meetings].[All]" dimensionUniqueName="[SafetySummary]" displayFolder="" count="0" memberValueDatatype="20" unbalanced="0"/>
    <cacheHierarchy uniqueName="[SafetySummary].[FLRA Cards]" caption="FLRA Cards" attribute="1" defaultMemberUniqueName="[SafetySummary].[FLRA Cards].[All]" allUniqueName="[SafetySummary].[FLRA Cards].[All]" dimensionUniqueName="[SafetySummary]" displayFolder="" count="0" memberValueDatatype="20" unbalanced="0"/>
    <cacheHierarchy uniqueName="[SafetySummary].[BBS Cards]" caption="BBS Cards" attribute="1" defaultMemberUniqueName="[SafetySummary].[BBS Cards].[All]" allUniqueName="[SafetySummary].[BBS Cards].[All]" dimensionUniqueName="[SafetySummary]" displayFolder="" count="0" memberValueDatatype="20" unbalanced="0"/>
    <cacheHierarchy uniqueName="[SafetySummary].[JHA]" caption="JHA" attribute="1" defaultMemberUniqueName="[SafetySummary].[JHA].[All]" allUniqueName="[SafetySummary].[JHA].[All]" dimensionUniqueName="[SafetySummary]" displayFolder="" count="0" memberValueDatatype="20" unbalanced="0"/>
    <cacheHierarchy uniqueName="[SafetySummary].[Near Miss]" caption="Near Miss" attribute="1" defaultMemberUniqueName="[SafetySummary].[Near Miss].[All]" allUniqueName="[SafetySummary].[Near Miss].[All]" dimensionUniqueName="[SafetySummary]" displayFolder="" count="0" memberValueDatatype="20" unbalanced="0"/>
    <cacheHierarchy uniqueName="[SafetySummary].[Lost Time Incident]" caption="Lost Time Incident" attribute="1" defaultMemberUniqueName="[SafetySummary].[Lost Time Incident].[All]" allUniqueName="[SafetySummary].[Lost Time Incident].[All]" dimensionUniqueName="[SafetySummary]" displayFolder="" count="0" memberValueDatatype="20" unbalanced="0"/>
    <cacheHierarchy uniqueName="[SafetySummary].[Medical Aid]" caption="Medical Aid" attribute="1" defaultMemberUniqueName="[SafetySummary].[Medical Aid].[All]" allUniqueName="[SafetySummary].[Medical Aid].[All]" dimensionUniqueName="[SafetySummary]" displayFolder="" count="0" memberValueDatatype="20" unbalanced="0"/>
    <cacheHierarchy uniqueName="[SafetySummary].[First Aid]" caption="First Aid" attribute="1" defaultMemberUniqueName="[SafetySummary].[First Aid].[All]" allUniqueName="[SafetySummary].[First Aid].[All]" dimensionUniqueName="[SafetySummary]" displayFolder="" count="0" memberValueDatatype="20" unbalanced="0"/>
    <cacheHierarchy uniqueName="[SafetySummary].[Property/Equipment Damage]" caption="Property/Equipment Damage" attribute="1" defaultMemberUniqueName="[SafetySummary].[Property/Equipment Damage].[All]" allUniqueName="[SafetySummary].[Property/Equipment Damage].[All]" dimensionUniqueName="[SafetySummary]" displayFolder="" count="0" memberValueDatatype="20" unbalanced="0"/>
    <cacheHierarchy uniqueName="[SafetySummary].[Vehicle Incident]" caption="Vehicle Incident" attribute="1" defaultMemberUniqueName="[SafetySummary].[Vehicle Incident].[All]" allUniqueName="[SafetySummary].[Vehicle Incident].[All]" dimensionUniqueName="[SafetySummary]" displayFolder="" count="0" memberValueDatatype="20" unbalanced="0"/>
    <cacheHierarchy uniqueName="[SafetySummary].[Modified Work Case]" caption="Modified Work Case" attribute="1" defaultMemberUniqueName="[SafetySummary].[Modified Work Case].[All]" allUniqueName="[SafetySummary].[Modified Work Case].[All]" dimensionUniqueName="[SafetySummary]" displayFolder="" count="0" memberValueDatatype="20" unbalanced="0"/>
    <cacheHierarchy uniqueName="[SafetySummary].[Environmental Event]" caption="Environmental Event" attribute="1" defaultMemberUniqueName="[SafetySummary].[Environmental Event].[All]" allUniqueName="[SafetySummary].[Environmental Event].[All]" dimensionUniqueName="[SafetySummary]" displayFolder="" count="0" memberValueDatatype="20" unbalanced="0"/>
    <cacheHierarchy uniqueName="[SafetySummary].[Off the Job Injury/Illness2]" caption="Off the Job Injury/Illness2" attribute="1" defaultMemberUniqueName="[SafetySummary].[Off the Job Injury/Illness2].[All]" allUniqueName="[SafetySummary].[Off the Job Injury/Illness2].[All]" dimensionUniqueName="[SafetySummary]" displayFolder="" count="0" memberValueDatatype="20" unbalanced="0"/>
    <cacheHierarchy uniqueName="[Spend].[year]" caption="year" attribute="1" defaultMemberUniqueName="[Spend].[year].[All]" allUniqueName="[Spend].[year].[All]" dimensionUniqueName="[Spend]" displayFolder="" count="0" memberValueDatatype="20" unbalanced="0"/>
    <cacheHierarchy uniqueName="[Spend].[month]" caption="month" attribute="1" defaultMemberUniqueName="[Spend].[month].[All]" allUniqueName="[Spend].[month].[All]" dimensionUniqueName="[Spend]" displayFolder="" count="0" memberValueDatatype="20" unbalanced="0"/>
    <cacheHierarchy uniqueName="[Spend].[Representative Date]" caption="Representative Date" attribute="1" time="1" defaultMemberUniqueName="[Spend].[Representative Date].[All]" allUniqueName="[Spend].[Representative Date].[All]" dimensionUniqueName="[Spend]" displayFolder="" count="0" memberValueDatatype="7" unbalanced="0"/>
    <cacheHierarchy uniqueName="[Spend].[Quarter]" caption="Quarter" attribute="1" defaultMemberUniqueName="[Spend].[Quarter].[All]" allUniqueName="[Spend].[Quarter].[All]" dimensionUniqueName="[Spend]" displayFolder="" count="0" memberValueDatatype="130" unbalanced="0"/>
    <cacheHierarchy uniqueName="[Spend].[Spend_Operations]" caption="Spend_Operations" attribute="1" defaultMemberUniqueName="[Spend].[Spend_Operations].[All]" allUniqueName="[Spend].[Spend_Operations].[All]" dimensionUniqueName="[Spend]" displayFolder="" count="0" memberValueDatatype="5" unbalanced="0"/>
    <cacheHierarchy uniqueName="[Spend].[Spend_Wells_Servicing]" caption="Spend_Wells_Servicing" attribute="1" defaultMemberUniqueName="[Spend].[Spend_Wells_Servicing].[All]" allUniqueName="[Spend].[Spend_Wells_Servicing].[All]" dimensionUniqueName="[Spend]" displayFolder="" count="0" memberValueDatatype="5" unbalanced="0"/>
    <cacheHierarchy uniqueName="[Spend].[Spend_Turnaround_Outage]" caption="Spend_Turnaround_Outage" attribute="1" defaultMemberUniqueName="[Spend].[Spend_Turnaround_Outage].[All]" allUniqueName="[Spend].[Spend_Turnaround_Outage].[All]" dimensionUniqueName="[Spend]" displayFolder="" count="0" memberValueDatatype="5" unbalanced="0"/>
    <cacheHierarchy uniqueName="[Measures].[otExposurePercent]" caption="otExposurePercent" measure="1" displayFolder="" measureGroup="SafetySummary" count="0"/>
    <cacheHierarchy uniqueName="[Measures].[spendOperations]" caption="spendOperations" measure="1" displayFolder="" measureGroup="Spend" count="0"/>
    <cacheHierarchy uniqueName="[Measures].[spendWellsServicing]" caption="spendWellsServicing" measure="1" displayFolder="" measureGroup="Spend" count="0"/>
    <cacheHierarchy uniqueName="[Measures].[spendTurnaroundOutage]" caption="spendTurnaroundOutage" measure="1" displayFolder="" measureGroup="Spend" count="0"/>
    <cacheHierarchy uniqueName="[Measures].[spendTotal]" caption="spendTotal" measure="1" displayFolder="" measureGroup="Spend" count="0"/>
    <cacheHierarchy uniqueName="[Measures].[spendPYSimple]" caption="spendPYSimple" measure="1" displayFolder="" measureGroup="Spend" count="0"/>
    <cacheHierarchy uniqueName="[Measures].[spendYOYPercent]" caption="spendYOYPercent" measure="1" displayFolder="" measureGroup="Spend" count="0"/>
    <cacheHierarchy uniqueName="[Measures].[buttWeldRepairRate]" caption="buttWeldRepairRate" measure="1" displayFolder="" measureGroup="OperationalSummary" count="0"/>
    <cacheHierarchy uniqueName="[Measures].[Sum of Rework]" caption="Sum of Rework" measure="1" displayFolder="" measureGroup="OperationalSummary" count="0"/>
    <cacheHierarchy uniqueName="[Measures].[Sum of NCRs]" caption="Sum of NCRs" measure="1" displayFolder="" measureGroup="OperationalSummary" count="0"/>
    <cacheHierarchy uniqueName="[Measures].[TRIF]" caption="TRIF" measure="1" displayFolder="" measureGroup="SafetySummary" count="0"/>
    <cacheHierarchy uniqueName="[Measures].[packagesSignedOffHighLow]" caption="packagesSignedOffHighLow" measure="1" displayFolder="" measureGroup="OperationalSummary" count="0"/>
    <cacheHierarchy uniqueName="[Measures].[packagesInReviewByQuinnHighLow]" caption="packagesInReviewByQuinnHighLow" measure="1" displayFolder="" measureGroup="OperationalSummary" count="0"/>
    <cacheHierarchy uniqueName="[Measures].[packagesCompletedAndScannedHighLow]" caption="packagesCompletedAndScannedHighLow" measure="1" displayFolder="" measureGroup="OperationalSummary" count="0"/>
    <cacheHierarchy uniqueName="[Measures].[__XL_Count Spend]" caption="__XL_Count Spend" measure="1" displayFolder="" measureGroup="Spend" count="0" hidden="1"/>
    <cacheHierarchy uniqueName="[Measures].[__XL_Count SafetySummary]" caption="__XL_Count SafetySummary" measure="1" displayFolder="" measureGroup="SafetySummary" count="0" hidden="1"/>
    <cacheHierarchy uniqueName="[Measures].[__XL_Count Calendar]" caption="__XL_Count Calendar" measure="1" displayFolder="" measureGroup="Calendar" count="0" hidden="1"/>
    <cacheHierarchy uniqueName="[Measures].[__XL_Count OperationalSummary]" caption="__XL_Count OperationalSummary" measure="1" displayFolder="" measureGroup="OperationalSummary" count="0" hidden="1"/>
    <cacheHierarchy uniqueName="[Measures].[__XL_Count SafetyIncidentsDetails]" caption="__XL_Count SafetyIncidentsDetails" measure="1" displayFolder="" measureGroup="SafetyIncidentsDetails" count="0" hidden="1"/>
    <cacheHierarchy uniqueName="[Measures].[__No measures defined]" caption="__No measures defined" measure="1" displayFolder="" count="0" hidden="1"/>
    <cacheHierarchy uniqueName="[Measures].[Sum of year]" caption="Sum of year" measure="1" displayFolder="" measureGroup="Spend" count="0" hidden="1">
      <extLst>
        <ext xmlns:x15="http://schemas.microsoft.com/office/spreadsheetml/2010/11/main" uri="{B97F6D7D-B522-45F9-BDA1-12C45D357490}">
          <x15:cacheHierarchy aggregatedColumn="54"/>
        </ext>
      </extLst>
    </cacheHierarchy>
    <cacheHierarchy uniqueName="[Measures].[Sum of month]" caption="Sum of month" measure="1" displayFolder="" measureGroup="Spend" count="0" hidden="1">
      <extLst>
        <ext xmlns:x15="http://schemas.microsoft.com/office/spreadsheetml/2010/11/main" uri="{B97F6D7D-B522-45F9-BDA1-12C45D357490}">
          <x15:cacheHierarchy aggregatedColumn="55"/>
        </ext>
      </extLst>
    </cacheHierarchy>
    <cacheHierarchy uniqueName="[Measures].[Sum of Spend_Operations]" caption="Sum of Spend_Operations" measure="1" displayFolder="" measureGroup="Spend" count="0" hidden="1">
      <extLst>
        <ext xmlns:x15="http://schemas.microsoft.com/office/spreadsheetml/2010/11/main" uri="{B97F6D7D-B522-45F9-BDA1-12C45D357490}">
          <x15:cacheHierarchy aggregatedColumn="58"/>
        </ext>
      </extLst>
    </cacheHierarchy>
    <cacheHierarchy uniqueName="[Measures].[Sum of Spend_Wells_Servicing]" caption="Sum of Spend_Wells_Servicing" measure="1" displayFolder="" measureGroup="Spend" count="0" hidden="1">
      <extLst>
        <ext xmlns:x15="http://schemas.microsoft.com/office/spreadsheetml/2010/11/main" uri="{B97F6D7D-B522-45F9-BDA1-12C45D357490}">
          <x15:cacheHierarchy aggregatedColumn="59"/>
        </ext>
      </extLst>
    </cacheHierarchy>
    <cacheHierarchy uniqueName="[Measures].[Sum of Spend_Turnaround_Outage]" caption="Sum of Spend_Turnaround_Outage" measure="1" displayFolder="" measureGroup="Spend" count="0" hidden="1">
      <extLst>
        <ext xmlns:x15="http://schemas.microsoft.com/office/spreadsheetml/2010/11/main" uri="{B97F6D7D-B522-45F9-BDA1-12C45D357490}">
          <x15:cacheHierarchy aggregatedColumn="60"/>
        </ext>
      </extLst>
    </cacheHierarchy>
    <cacheHierarchy uniqueName="[Measures].[Sum of Total Exposure Hours]" caption="Sum of Total Exposure Hours" measure="1" displayFolder="" measureGroup="SafetySummary" count="0" hidden="1">
      <extLst>
        <ext xmlns:x15="http://schemas.microsoft.com/office/spreadsheetml/2010/11/main" uri="{B97F6D7D-B522-45F9-BDA1-12C45D357490}">
          <x15:cacheHierarchy aggregatedColumn="37"/>
        </ext>
      </extLst>
    </cacheHierarchy>
    <cacheHierarchy uniqueName="[Measures].[Sum of Safety Meetings]" caption="Sum of Safety Meetings" measure="1" displayFolder="" measureGroup="SafetySummary" count="0" hidden="1">
      <extLst>
        <ext xmlns:x15="http://schemas.microsoft.com/office/spreadsheetml/2010/11/main" uri="{B97F6D7D-B522-45F9-BDA1-12C45D357490}">
          <x15:cacheHierarchy aggregatedColumn="39"/>
        </ext>
      </extLst>
    </cacheHierarchy>
    <cacheHierarchy uniqueName="[Measures].[Sum of Work Site Inspections]" caption="Sum of Work Site Inspections" measure="1" displayFolder="" measureGroup="SafetySummary" count="0" hidden="1">
      <extLst>
        <ext xmlns:x15="http://schemas.microsoft.com/office/spreadsheetml/2010/11/main" uri="{B97F6D7D-B522-45F9-BDA1-12C45D357490}">
          <x15:cacheHierarchy aggregatedColumn="40"/>
        </ext>
      </extLst>
    </cacheHierarchy>
    <cacheHierarchy uniqueName="[Measures].[Sum of FLRA Cards]" caption="Sum of FLRA Cards" measure="1" displayFolder="" measureGroup="SafetySummary" count="0" hidden="1">
      <extLst>
        <ext xmlns:x15="http://schemas.microsoft.com/office/spreadsheetml/2010/11/main" uri="{B97F6D7D-B522-45F9-BDA1-12C45D357490}">
          <x15:cacheHierarchy aggregatedColumn="42"/>
        </ext>
      </extLst>
    </cacheHierarchy>
    <cacheHierarchy uniqueName="[Measures].[Sum of Toolbox Meetings]" caption="Sum of Toolbox Meetings" measure="1" displayFolder="" measureGroup="SafetySummary" count="0" hidden="1">
      <extLst>
        <ext xmlns:x15="http://schemas.microsoft.com/office/spreadsheetml/2010/11/main" uri="{B97F6D7D-B522-45F9-BDA1-12C45D357490}">
          <x15:cacheHierarchy aggregatedColumn="41"/>
        </ext>
      </extLst>
    </cacheHierarchy>
    <cacheHierarchy uniqueName="[Measures].[Sum of BBS Cards]" caption="Sum of BBS Cards" measure="1" displayFolder="" measureGroup="SafetySummary" count="0" hidden="1">
      <extLst>
        <ext xmlns:x15="http://schemas.microsoft.com/office/spreadsheetml/2010/11/main" uri="{B97F6D7D-B522-45F9-BDA1-12C45D357490}">
          <x15:cacheHierarchy aggregatedColumn="43"/>
        </ext>
      </extLst>
    </cacheHierarchy>
    <cacheHierarchy uniqueName="[Measures].[Sum of Near Miss]" caption="Sum of Near Miss" measure="1" displayFolder="" measureGroup="SafetySummary" count="0" hidden="1">
      <extLst>
        <ext xmlns:x15="http://schemas.microsoft.com/office/spreadsheetml/2010/11/main" uri="{B97F6D7D-B522-45F9-BDA1-12C45D357490}">
          <x15:cacheHierarchy aggregatedColumn="45"/>
        </ext>
      </extLst>
    </cacheHierarchy>
    <cacheHierarchy uniqueName="[Measures].[Count of JHA]" caption="Count of JHA" measure="1" displayFolder="" measureGroup="SafetySummary" count="0" hidden="1">
      <extLst>
        <ext xmlns:x15="http://schemas.microsoft.com/office/spreadsheetml/2010/11/main" uri="{B97F6D7D-B522-45F9-BDA1-12C45D357490}">
          <x15:cacheHierarchy aggregatedColumn="44"/>
        </ext>
      </extLst>
    </cacheHierarchy>
    <cacheHierarchy uniqueName="[Measures].[Sum of Lost Time Incident]" caption="Sum of Lost Time Incident" measure="1" displayFolder="" measureGroup="SafetySummary" count="0" hidden="1">
      <extLst>
        <ext xmlns:x15="http://schemas.microsoft.com/office/spreadsheetml/2010/11/main" uri="{B97F6D7D-B522-45F9-BDA1-12C45D357490}">
          <x15:cacheHierarchy aggregatedColumn="46"/>
        </ext>
      </extLst>
    </cacheHierarchy>
    <cacheHierarchy uniqueName="[Measures].[Sum of Medical Aid]" caption="Sum of Medical Aid" measure="1" displayFolder="" measureGroup="SafetySummary" count="0" hidden="1">
      <extLst>
        <ext xmlns:x15="http://schemas.microsoft.com/office/spreadsheetml/2010/11/main" uri="{B97F6D7D-B522-45F9-BDA1-12C45D357490}">
          <x15:cacheHierarchy aggregatedColumn="47"/>
        </ext>
      </extLst>
    </cacheHierarchy>
    <cacheHierarchy uniqueName="[Measures].[Sum of First Aid]" caption="Sum of First Aid" measure="1" displayFolder="" measureGroup="SafetySummary" count="0" hidden="1">
      <extLst>
        <ext xmlns:x15="http://schemas.microsoft.com/office/spreadsheetml/2010/11/main" uri="{B97F6D7D-B522-45F9-BDA1-12C45D357490}">
          <x15:cacheHierarchy aggregatedColumn="48"/>
        </ext>
      </extLst>
    </cacheHierarchy>
    <cacheHierarchy uniqueName="[Measures].[Sum of Vehicle Incident]" caption="Sum of Vehicle Incident" measure="1" displayFolder="" measureGroup="SafetySummary" count="0" hidden="1">
      <extLst>
        <ext xmlns:x15="http://schemas.microsoft.com/office/spreadsheetml/2010/11/main" uri="{B97F6D7D-B522-45F9-BDA1-12C45D357490}">
          <x15:cacheHierarchy aggregatedColumn="50"/>
        </ext>
      </extLst>
    </cacheHierarchy>
    <cacheHierarchy uniqueName="[Measures].[Sum of Modified Work Case]" caption="Sum of Modified Work Case" measure="1" displayFolder="" measureGroup="SafetySummary" count="0" hidden="1">
      <extLst>
        <ext xmlns:x15="http://schemas.microsoft.com/office/spreadsheetml/2010/11/main" uri="{B97F6D7D-B522-45F9-BDA1-12C45D357490}">
          <x15:cacheHierarchy aggregatedColumn="51"/>
        </ext>
      </extLst>
    </cacheHierarchy>
    <cacheHierarchy uniqueName="[Measures].[Sum of Environmental Event]" caption="Sum of Environmental Event" measure="1" displayFolder="" measureGroup="SafetySummary" count="0" hidden="1">
      <extLst>
        <ext xmlns:x15="http://schemas.microsoft.com/office/spreadsheetml/2010/11/main" uri="{B97F6D7D-B522-45F9-BDA1-12C45D357490}">
          <x15:cacheHierarchy aggregatedColumn="52"/>
        </ext>
      </extLst>
    </cacheHierarchy>
    <cacheHierarchy uniqueName="[Measures].[Sum of year 2]" caption="Sum of year 2" measure="1" displayFolder="" measureGroup="SafetySummary" count="0" hidden="1">
      <extLst>
        <ext xmlns:x15="http://schemas.microsoft.com/office/spreadsheetml/2010/11/main" uri="{B97F6D7D-B522-45F9-BDA1-12C45D357490}">
          <x15:cacheHierarchy aggregatedColumn="31"/>
        </ext>
      </extLst>
    </cacheHierarchy>
    <cacheHierarchy uniqueName="[Measures].[Sum of Quinn Hours]" caption="Sum of Quinn Hours" measure="1" displayFolder="" measureGroup="SafetySummary" count="0" hidden="1">
      <extLst>
        <ext xmlns:x15="http://schemas.microsoft.com/office/spreadsheetml/2010/11/main" uri="{B97F6D7D-B522-45F9-BDA1-12C45D357490}">
          <x15:cacheHierarchy aggregatedColumn="35"/>
        </ext>
      </extLst>
    </cacheHierarchy>
    <cacheHierarchy uniqueName="[Measures].[Sum of DSP-Subcontractor Hours]" caption="Sum of DSP-Subcontractor Hours" measure="1" displayFolder="" measureGroup="SafetySummary" count="0" hidden="1">
      <extLst>
        <ext xmlns:x15="http://schemas.microsoft.com/office/spreadsheetml/2010/11/main" uri="{B97F6D7D-B522-45F9-BDA1-12C45D357490}">
          <x15:cacheHierarchy aggregatedColumn="36"/>
        </ext>
      </extLst>
    </cacheHierarchy>
    <cacheHierarchy uniqueName="[Measures].[Sum of Overtime Exposure Hours]" caption="Sum of Overtime Exposure Hours" measure="1" displayFolder="" measureGroup="SafetySummary" count="0" hidden="1">
      <extLst>
        <ext xmlns:x15="http://schemas.microsoft.com/office/spreadsheetml/2010/11/main" uri="{B97F6D7D-B522-45F9-BDA1-12C45D357490}">
          <x15:cacheHierarchy aggregatedColumn="38"/>
        </ext>
      </extLst>
    </cacheHierarchy>
    <cacheHierarchy uniqueName="[Measures].[Sum of Total Welds]" caption="Sum of Total Welds" measure="1" displayFolder="" measureGroup="OperationalSummary" count="0" hidden="1">
      <extLst>
        <ext xmlns:x15="http://schemas.microsoft.com/office/spreadsheetml/2010/11/main" uri="{B97F6D7D-B522-45F9-BDA1-12C45D357490}">
          <x15:cacheHierarchy aggregatedColumn="16"/>
        </ext>
      </extLst>
    </cacheHierarchy>
    <cacheHierarchy uniqueName="[Measures].[Sum of Total Butt Welds]" caption="Sum of Total Butt Welds" measure="1" displayFolder="" measureGroup="OperationalSummary" count="0" hidden="1">
      <extLst>
        <ext xmlns:x15="http://schemas.microsoft.com/office/spreadsheetml/2010/11/main" uri="{B97F6D7D-B522-45F9-BDA1-12C45D357490}">
          <x15:cacheHierarchy aggregatedColumn="17"/>
        </ext>
      </extLst>
    </cacheHierarchy>
    <cacheHierarchy uniqueName="[Measures].[Sum of Total Butt Weld Repairs]" caption="Sum of Total Butt Weld Repairs" measure="1" displayFolder="" measureGroup="OperationalSummary" count="0" hidden="1">
      <extLst>
        <ext xmlns:x15="http://schemas.microsoft.com/office/spreadsheetml/2010/11/main" uri="{B97F6D7D-B522-45F9-BDA1-12C45D357490}">
          <x15:cacheHierarchy aggregatedColumn="18"/>
        </ext>
      </extLst>
    </cacheHierarchy>
    <cacheHierarchy uniqueName="[Measures].[Sum of Packages: Signed off by Quinn / in CNRL Review]" caption="Sum of Packages: Signed off by Quinn / in CNRL Review" measure="1" displayFolder="" measureGroup="OperationalSummary" count="0" hidden="1">
      <extLst>
        <ext xmlns:x15="http://schemas.microsoft.com/office/spreadsheetml/2010/11/main" uri="{B97F6D7D-B522-45F9-BDA1-12C45D357490}">
          <x15:cacheHierarchy aggregatedColumn="21"/>
        </ext>
      </extLst>
    </cacheHierarchy>
    <cacheHierarchy uniqueName="[Measures].[Sum of Packages: In Review by Quinn]" caption="Sum of Packages: In Review by Quinn" measure="1" displayFolder="" measureGroup="OperationalSummary" count="0" hidden="1">
      <extLst>
        <ext xmlns:x15="http://schemas.microsoft.com/office/spreadsheetml/2010/11/main" uri="{B97F6D7D-B522-45F9-BDA1-12C45D357490}">
          <x15:cacheHierarchy aggregatedColumn="22"/>
        </ext>
      </extLst>
    </cacheHierarchy>
    <cacheHierarchy uniqueName="[Measures].[Sum of Packages: Completed and Scanned]" caption="Sum of Packages: Completed and Scanned" measure="1" displayFolder="" measureGroup="OperationalSummary" count="0" hidden="1">
      <extLst>
        <ext xmlns:x15="http://schemas.microsoft.com/office/spreadsheetml/2010/11/main" uri="{B97F6D7D-B522-45F9-BDA1-12C45D357490}">
          <x15:cacheHierarchy aggregatedColumn="24"/>
        </ext>
      </extLst>
    </cacheHierarchy>
    <cacheHierarchy uniqueName="[Measures].[Max of Packages: Signed off by Quinn / in CNRL Review]" caption="Max of Packages: Signed off by Quinn / in CNRL Review" measure="1" displayFolder="" measureGroup="OperationalSummary" count="0" hidden="1">
      <extLst>
        <ext xmlns:x15="http://schemas.microsoft.com/office/spreadsheetml/2010/11/main" uri="{B97F6D7D-B522-45F9-BDA1-12C45D357490}">
          <x15:cacheHierarchy aggregatedColumn="21"/>
        </ext>
      </extLst>
    </cacheHierarchy>
    <cacheHierarchy uniqueName="[Measures].[Max of Packages: In Review by Quinn]" caption="Max of Packages: In Review by Quinn" measure="1" displayFolder="" measureGroup="OperationalSummary" count="0" hidden="1">
      <extLst>
        <ext xmlns:x15="http://schemas.microsoft.com/office/spreadsheetml/2010/11/main" uri="{B97F6D7D-B522-45F9-BDA1-12C45D357490}">
          <x15:cacheHierarchy aggregatedColumn="22"/>
        </ext>
      </extLst>
    </cacheHierarchy>
    <cacheHierarchy uniqueName="[Measures].[Max of Packages: Completed and Scanned]" caption="Max of Packages: Completed and Scanned" measure="1" displayFolder="" measureGroup="OperationalSummary" count="0" hidden="1">
      <extLst>
        <ext xmlns:x15="http://schemas.microsoft.com/office/spreadsheetml/2010/11/main" uri="{B97F6D7D-B522-45F9-BDA1-12C45D357490}">
          <x15:cacheHierarchy aggregatedColumn="24"/>
        </ext>
      </extLst>
    </cacheHierarchy>
    <cacheHierarchy uniqueName="[Measures].[Count of Lost Time Incident]" caption="Count of Lost Time Incident" measure="1" displayFolder="" measureGroup="SafetySummary" count="0" hidden="1">
      <extLst>
        <ext xmlns:x15="http://schemas.microsoft.com/office/spreadsheetml/2010/11/main" uri="{B97F6D7D-B522-45F9-BDA1-12C45D357490}">
          <x15:cacheHierarchy aggregatedColumn="46"/>
        </ext>
      </extLst>
    </cacheHierarchy>
    <cacheHierarchy uniqueName="[Measures].[Count of Incident Description]" caption="Count of Incident Description" measure="1" displayFolder="" measureGroup="SafetyIncidentsDetails" count="0" hidden="1">
      <extLst>
        <ext xmlns:x15="http://schemas.microsoft.com/office/spreadsheetml/2010/11/main" uri="{B97F6D7D-B522-45F9-BDA1-12C45D357490}">
          <x15:cacheHierarchy aggregatedColumn="29"/>
        </ext>
      </extLst>
    </cacheHierarchy>
    <cacheHierarchy uniqueName="[Measures].[Sum of NCRs 2]" caption="Sum of NCRs 2" measure="1" displayFolder="" measureGroup="OperationalSummary" count="0" hidden="1">
      <extLst>
        <ext xmlns:x15="http://schemas.microsoft.com/office/spreadsheetml/2010/11/main" uri="{B97F6D7D-B522-45F9-BDA1-12C45D357490}">
          <x15:cacheHierarchy aggregatedColumn="15"/>
        </ext>
      </extLst>
    </cacheHierarchy>
  </cacheHierarchies>
  <kpis count="0"/>
  <extLst>
    <ext xmlns:x14="http://schemas.microsoft.com/office/spreadsheetml/2009/9/main" uri="{725AE2AE-9491-48be-B2B4-4EB974FC3084}">
      <x14:pivotCacheDefinition slicerData="1" pivotCacheId="404220167"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Joel Brochu" refreshedDate="44120.656042013892"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16">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Quarter]" caption="Quarter" attribute="1" time="1" defaultMemberUniqueName="[Calendar].[Quarter].[All]" allUniqueName="[Calendar].[Quarter].[All]" dimensionUniqueName="[Calendar]" displayFolder="" count="0" memberValueDatatype="130" unbalanced="0"/>
    <cacheHierarchy uniqueName="[Calendar].[year.quarter]" caption="year.quarter" attribute="1" time="1" defaultMemberUniqueName="[Calendar].[year.quarter].[All]" allUniqueName="[Calendar].[year.quarter].[All]" dimensionUniqueName="[Calendar]" displayFolder="" count="2" memberValueDatatype="130" unbalanced="0"/>
    <cacheHierarchy uniqueName="[OperationalSummary].[year]" caption="year" attribute="1" defaultMemberUniqueName="[OperationalSummary].[year].[All]" allUniqueName="[OperationalSummary].[year].[All]" dimensionUniqueName="[OperationalSummary]" displayFolder="" count="0" memberValueDatatype="20" unbalanced="0"/>
    <cacheHierarchy uniqueName="[OperationalSummary].[month]" caption="month" attribute="1" defaultMemberUniqueName="[OperationalSummary].[month].[All]" allUniqueName="[OperationalSummary].[month].[All]" dimensionUniqueName="[OperationalSummary]" displayFolder="" count="0" memberValueDatatype="20" unbalanced="0"/>
    <cacheHierarchy uniqueName="[OperationalSummary].[Representative Date]" caption="Representative Date" attribute="1" time="1" defaultMemberUniqueName="[OperationalSummary].[Representative Date].[All]" allUniqueName="[OperationalSummary].[Representative Date].[All]" dimensionUniqueName="[OperationalSummary]" displayFolder="" count="0" memberValueDatatype="7" unbalanced="0"/>
    <cacheHierarchy uniqueName="[OperationalSummary].[Quarter]" caption="Quarter" attribute="1" defaultMemberUniqueName="[OperationalSummary].[Quarter].[All]" allUniqueName="[OperationalSummary].[Quarter].[All]" dimensionUniqueName="[OperationalSummary]" displayFolder="" count="0" memberValueDatatype="130" unbalanced="0"/>
    <cacheHierarchy uniqueName="[OperationalSummary].[Rework]" caption="Rework" attribute="1" defaultMemberUniqueName="[OperationalSummary].[Rework].[All]" allUniqueName="[OperationalSummary].[Rework].[All]" dimensionUniqueName="[OperationalSummary]" displayFolder="" count="0" memberValueDatatype="20" unbalanced="0"/>
    <cacheHierarchy uniqueName="[OperationalSummary].[NCRs]" caption="NCRs" attribute="1" defaultMemberUniqueName="[OperationalSummary].[NCRs].[All]" allUniqueName="[OperationalSummary].[NCRs].[All]" dimensionUniqueName="[OperationalSummary]" displayFolder="" count="0" memberValueDatatype="20" unbalanced="0"/>
    <cacheHierarchy uniqueName="[OperationalSummary].[Total Welds]" caption="Total Welds" attribute="1" defaultMemberUniqueName="[OperationalSummary].[Total Welds].[All]" allUniqueName="[OperationalSummary].[Total Welds].[All]" dimensionUniqueName="[OperationalSummary]" displayFolder="" count="0" memberValueDatatype="20" unbalanced="0"/>
    <cacheHierarchy uniqueName="[OperationalSummary].[Total Butt Welds]" caption="Total Butt Welds" attribute="1" defaultMemberUniqueName="[OperationalSummary].[Total Butt Welds].[All]" allUniqueName="[OperationalSummary].[Total Butt Welds].[All]" dimensionUniqueName="[OperationalSummary]" displayFolder="" count="0" memberValueDatatype="20" unbalanced="0"/>
    <cacheHierarchy uniqueName="[OperationalSummary].[Total Butt Weld Repairs]" caption="Total Butt Weld Repairs" attribute="1" defaultMemberUniqueName="[OperationalSummary].[Total Butt Weld Repairs].[All]" allUniqueName="[OperationalSummary].[Total Butt Weld Repairs].[All]" dimensionUniqueName="[OperationalSummary]" displayFolder="" count="0" memberValueDatatype="20" unbalanced="0"/>
    <cacheHierarchy uniqueName="[OperationalSummary].[Total Socket Welds]" caption="Total Socket Welds" attribute="1" defaultMemberUniqueName="[OperationalSummary].[Total Socket Welds].[All]" allUniqueName="[OperationalSummary].[Total Socket Welds].[All]" dimensionUniqueName="[OperationalSummary]" displayFolder="" count="0" memberValueDatatype="20" unbalanced="0"/>
    <cacheHierarchy uniqueName="[OperationalSummary].[Total Attachment Welds]" caption="Total Attachment Welds" attribute="1" defaultMemberUniqueName="[OperationalSummary].[Total Attachment Welds].[All]" allUniqueName="[OperationalSummary].[Total Attachment Welds].[All]" dimensionUniqueName="[OperationalSummary]" displayFolder="" count="0" memberValueDatatype="130" unbalanced="0"/>
    <cacheHierarchy uniqueName="[OperationalSummary].[Packages: Signed off by Quinn / in CNRL Review]" caption="Packages: Signed off by Quinn / in CNRL Review" attribute="1" defaultMemberUniqueName="[OperationalSummary].[Packages: Signed off by Quinn / in CNRL Review].[All]" allUniqueName="[OperationalSummary].[Packages: Signed off by Quinn / in CNRL Review].[All]" dimensionUniqueName="[OperationalSummary]" displayFolder="" count="0" memberValueDatatype="20" unbalanced="0"/>
    <cacheHierarchy uniqueName="[OperationalSummary].[Packages: In Review by Quinn]" caption="Packages: In Review by Quinn" attribute="1" defaultMemberUniqueName="[OperationalSummary].[Packages: In Review by Quinn].[All]" allUniqueName="[OperationalSummary].[Packages: In Review by Quinn].[All]" dimensionUniqueName="[OperationalSummary]" displayFolder="" count="0" memberValueDatatype="20" unbalanced="0"/>
    <cacheHierarchy uniqueName="[OperationalSummary].[Outstanding]" caption="Outstanding" attribute="1" defaultMemberUniqueName="[OperationalSummary].[Outstanding].[All]" allUniqueName="[OperationalSummary].[Outstanding].[All]" dimensionUniqueName="[OperationalSummary]" displayFolder="" count="0" memberValueDatatype="20" unbalanced="0"/>
    <cacheHierarchy uniqueName="[OperationalSummary].[Packages: Completed and Scanned]" caption="Packages: Completed and Scanned" attribute="1" defaultMemberUniqueName="[OperationalSummary].[Packages: Completed and Scanned].[All]" allUniqueName="[OperationalSummary].[Packages: Completed and Scanned].[All]" dimensionUniqueName="[OperationalSummary]" displayFolder="" count="0" memberValueDatatype="20" unbalanced="0"/>
    <cacheHierarchy uniqueName="[SafetyIncidentsDetails].[Date]" caption="Date" attribute="1" time="1" defaultMemberUniqueName="[SafetyIncidentsDetails].[Date].[All]" allUniqueName="[SafetyIncidentsDetails].[Date].[All]" dimensionUniqueName="[SafetyIncidentsDetails]" displayFolder="" count="0" memberValueDatatype="7" unbalanced="0"/>
    <cacheHierarchy uniqueName="[SafetyIncidentsDetails].[Incident Type]" caption="Incident Type" attribute="1" defaultMemberUniqueName="[SafetyIncidentsDetails].[Incident Type].[All]" allUniqueName="[SafetyIncidentsDetails].[Incident Type].[All]" dimensionUniqueName="[SafetyIncidentsDetails]" displayFolder="" count="0" memberValueDatatype="130" unbalanced="0"/>
    <cacheHierarchy uniqueName="[SafetyIncidentsDetails].[Modified Work Incident]" caption="Modified Work Incident" attribute="1" defaultMemberUniqueName="[SafetyIncidentsDetails].[Modified Work Incident].[All]" allUniqueName="[SafetyIncidentsDetails].[Modified Work Incident].[All]" dimensionUniqueName="[SafetyIncidentsDetails]" displayFolder="" count="0" memberValueDatatype="20" unbalanced="0"/>
    <cacheHierarchy uniqueName="[SafetyIncidentsDetails].[LTI - days lost]" caption="LTI - days lost" attribute="1" defaultMemberUniqueName="[SafetyIncidentsDetails].[LTI - days lost].[All]" allUniqueName="[SafetyIncidentsDetails].[LTI - days lost].[All]" dimensionUniqueName="[SafetyIncidentsDetails]" displayFolder="" count="0" memberValueDatatype="130" unbalanced="0"/>
    <cacheHierarchy uniqueName="[SafetyIncidentsDetails].[Incident Description]" caption="Incident Description" attribute="1" defaultMemberUniqueName="[SafetyIncidentsDetails].[Incident Description].[All]" allUniqueName="[SafetyIncidentsDetails].[Incident Description].[All]" dimensionUniqueName="[SafetyIncidentsDetails]" displayFolder="" count="0" memberValueDatatype="130" unbalanced="0"/>
    <cacheHierarchy uniqueName="[SafetyIncidentsDetails].[Notes]" caption="Notes" attribute="1" defaultMemberUniqueName="[SafetyIncidentsDetails].[Notes].[All]" allUniqueName="[SafetyIncidentsDetails].[Notes].[All]" dimensionUniqueName="[SafetyIncidentsDetails]" displayFolder="" count="0" memberValueDatatype="130" unbalanced="0"/>
    <cacheHierarchy uniqueName="[SafetySummary].[year]" caption="year" attribute="1" defaultMemberUniqueName="[SafetySummary].[year].[All]" allUniqueName="[SafetySummary].[year].[All]" dimensionUniqueName="[SafetySummary]" displayFolder="" count="0" memberValueDatatype="20" unbalanced="0"/>
    <cacheHierarchy uniqueName="[SafetySummary].[month]" caption="month" attribute="1" defaultMemberUniqueName="[SafetySummary].[month].[All]" allUniqueName="[SafetySummary].[month].[All]" dimensionUniqueName="[SafetySummary]" displayFolder="" count="0" memberValueDatatype="20" unbalanced="0"/>
    <cacheHierarchy uniqueName="[SafetySummary].[Representative Date]" caption="Representative Date" attribute="1" time="1" defaultMemberUniqueName="[SafetySummary].[Representative Date].[All]" allUniqueName="[SafetySummary].[Representative Date].[All]" dimensionUniqueName="[SafetySummary]" displayFolder="" count="0" memberValueDatatype="7" unbalanced="0"/>
    <cacheHierarchy uniqueName="[SafetySummary].[Quarter]" caption="Quarter" attribute="1" defaultMemberUniqueName="[SafetySummary].[Quarter].[All]" allUniqueName="[SafetySummary].[Quarter].[All]" dimensionUniqueName="[SafetySummary]" displayFolder="" count="0" memberValueDatatype="130" unbalanced="0"/>
    <cacheHierarchy uniqueName="[SafetySummary].[Quinn Hours]" caption="Quinn Hours" attribute="1" defaultMemberUniqueName="[SafetySummary].[Quinn Hours].[All]" allUniqueName="[SafetySummary].[Quinn Hours].[All]" dimensionUniqueName="[SafetySummary]" displayFolder="" count="0" memberValueDatatype="5" unbalanced="0"/>
    <cacheHierarchy uniqueName="[SafetySummary].[DSP-Subcontractor Hours]" caption="DSP-Subcontractor Hours" attribute="1" defaultMemberUniqueName="[SafetySummary].[DSP-Subcontractor Hours].[All]" allUniqueName="[SafetySummary].[DSP-Subcontractor Hours].[All]" dimensionUniqueName="[SafetySummary]" displayFolder="" count="0" memberValueDatatype="20" unbalanced="0"/>
    <cacheHierarchy uniqueName="[SafetySummary].[Total Exposure Hours]" caption="Total Exposure Hours" attribute="1" defaultMemberUniqueName="[SafetySummary].[Total Exposure Hours].[All]" allUniqueName="[SafetySummary].[Total Exposure Hours].[All]" dimensionUniqueName="[SafetySummary]" displayFolder="" count="0" memberValueDatatype="5" unbalanced="0"/>
    <cacheHierarchy uniqueName="[SafetySummary].[Overtime Exposure Hours]" caption="Overtime Exposure Hours" attribute="1" defaultMemberUniqueName="[SafetySummary].[Overtime Exposure Hours].[All]" allUniqueName="[SafetySummary].[Overtime Exposure Hours].[All]" dimensionUniqueName="[SafetySummary]" displayFolder="" count="0" memberValueDatatype="5" unbalanced="0"/>
    <cacheHierarchy uniqueName="[SafetySummary].[Safety Meetings]" caption="Safety Meetings" attribute="1" defaultMemberUniqueName="[SafetySummary].[Safety Meetings].[All]" allUniqueName="[SafetySummary].[Safety Meetings].[All]" dimensionUniqueName="[SafetySummary]" displayFolder="" count="0" memberValueDatatype="20" unbalanced="0"/>
    <cacheHierarchy uniqueName="[SafetySummary].[Work Site Inspections]" caption="Work Site Inspections" attribute="1" defaultMemberUniqueName="[SafetySummary].[Work Site Inspections].[All]" allUniqueName="[SafetySummary].[Work Site Inspections].[All]" dimensionUniqueName="[SafetySummary]" displayFolder="" count="0" memberValueDatatype="20" unbalanced="0"/>
    <cacheHierarchy uniqueName="[SafetySummary].[Toolbox Meetings]" caption="Toolbox Meetings" attribute="1" defaultMemberUniqueName="[SafetySummary].[Toolbox Meetings].[All]" allUniqueName="[SafetySummary].[Toolbox Meetings].[All]" dimensionUniqueName="[SafetySummary]" displayFolder="" count="0" memberValueDatatype="20" unbalanced="0"/>
    <cacheHierarchy uniqueName="[SafetySummary].[FLRA Cards]" caption="FLRA Cards" attribute="1" defaultMemberUniqueName="[SafetySummary].[FLRA Cards].[All]" allUniqueName="[SafetySummary].[FLRA Cards].[All]" dimensionUniqueName="[SafetySummary]" displayFolder="" count="0" memberValueDatatype="20" unbalanced="0"/>
    <cacheHierarchy uniqueName="[SafetySummary].[BBS Cards]" caption="BBS Cards" attribute="1" defaultMemberUniqueName="[SafetySummary].[BBS Cards].[All]" allUniqueName="[SafetySummary].[BBS Cards].[All]" dimensionUniqueName="[SafetySummary]" displayFolder="" count="0" memberValueDatatype="20" unbalanced="0"/>
    <cacheHierarchy uniqueName="[SafetySummary].[JHA]" caption="JHA" attribute="1" defaultMemberUniqueName="[SafetySummary].[JHA].[All]" allUniqueName="[SafetySummary].[JHA].[All]" dimensionUniqueName="[SafetySummary]" displayFolder="" count="0" memberValueDatatype="20" unbalanced="0"/>
    <cacheHierarchy uniqueName="[SafetySummary].[Near Miss]" caption="Near Miss" attribute="1" defaultMemberUniqueName="[SafetySummary].[Near Miss].[All]" allUniqueName="[SafetySummary].[Near Miss].[All]" dimensionUniqueName="[SafetySummary]" displayFolder="" count="0" memberValueDatatype="20" unbalanced="0"/>
    <cacheHierarchy uniqueName="[SafetySummary].[Lost Time Incident]" caption="Lost Time Incident" attribute="1" defaultMemberUniqueName="[SafetySummary].[Lost Time Incident].[All]" allUniqueName="[SafetySummary].[Lost Time Incident].[All]" dimensionUniqueName="[SafetySummary]" displayFolder="" count="0" memberValueDatatype="20" unbalanced="0"/>
    <cacheHierarchy uniqueName="[SafetySummary].[Medical Aid]" caption="Medical Aid" attribute="1" defaultMemberUniqueName="[SafetySummary].[Medical Aid].[All]" allUniqueName="[SafetySummary].[Medical Aid].[All]" dimensionUniqueName="[SafetySummary]" displayFolder="" count="0" memberValueDatatype="20" unbalanced="0"/>
    <cacheHierarchy uniqueName="[SafetySummary].[First Aid]" caption="First Aid" attribute="1" defaultMemberUniqueName="[SafetySummary].[First Aid].[All]" allUniqueName="[SafetySummary].[First Aid].[All]" dimensionUniqueName="[SafetySummary]" displayFolder="" count="0" memberValueDatatype="20" unbalanced="0"/>
    <cacheHierarchy uniqueName="[SafetySummary].[Property/Equipment Damage]" caption="Property/Equipment Damage" attribute="1" defaultMemberUniqueName="[SafetySummary].[Property/Equipment Damage].[All]" allUniqueName="[SafetySummary].[Property/Equipment Damage].[All]" dimensionUniqueName="[SafetySummary]" displayFolder="" count="0" memberValueDatatype="20" unbalanced="0"/>
    <cacheHierarchy uniqueName="[SafetySummary].[Vehicle Incident]" caption="Vehicle Incident" attribute="1" defaultMemberUniqueName="[SafetySummary].[Vehicle Incident].[All]" allUniqueName="[SafetySummary].[Vehicle Incident].[All]" dimensionUniqueName="[SafetySummary]" displayFolder="" count="0" memberValueDatatype="20" unbalanced="0"/>
    <cacheHierarchy uniqueName="[SafetySummary].[Modified Work Case]" caption="Modified Work Case" attribute="1" defaultMemberUniqueName="[SafetySummary].[Modified Work Case].[All]" allUniqueName="[SafetySummary].[Modified Work Case].[All]" dimensionUniqueName="[SafetySummary]" displayFolder="" count="0" memberValueDatatype="20" unbalanced="0"/>
    <cacheHierarchy uniqueName="[SafetySummary].[Environmental Event]" caption="Environmental Event" attribute="1" defaultMemberUniqueName="[SafetySummary].[Environmental Event].[All]" allUniqueName="[SafetySummary].[Environmental Event].[All]" dimensionUniqueName="[SafetySummary]" displayFolder="" count="0" memberValueDatatype="20" unbalanced="0"/>
    <cacheHierarchy uniqueName="[SafetySummary].[Off the Job Injury/Illness2]" caption="Off the Job Injury/Illness2" attribute="1" defaultMemberUniqueName="[SafetySummary].[Off the Job Injury/Illness2].[All]" allUniqueName="[SafetySummary].[Off the Job Injury/Illness2].[All]" dimensionUniqueName="[SafetySummary]" displayFolder="" count="0" memberValueDatatype="20" unbalanced="0"/>
    <cacheHierarchy uniqueName="[Spend].[year]" caption="year" attribute="1" defaultMemberUniqueName="[Spend].[year].[All]" allUniqueName="[Spend].[year].[All]" dimensionUniqueName="[Spend]" displayFolder="" count="0" memberValueDatatype="20" unbalanced="0"/>
    <cacheHierarchy uniqueName="[Spend].[month]" caption="month" attribute="1" defaultMemberUniqueName="[Spend].[month].[All]" allUniqueName="[Spend].[month].[All]" dimensionUniqueName="[Spend]" displayFolder="" count="0" memberValueDatatype="20" unbalanced="0"/>
    <cacheHierarchy uniqueName="[Spend].[Representative Date]" caption="Representative Date" attribute="1" time="1" defaultMemberUniqueName="[Spend].[Representative Date].[All]" allUniqueName="[Spend].[Representative Date].[All]" dimensionUniqueName="[Spend]" displayFolder="" count="0" memberValueDatatype="7" unbalanced="0"/>
    <cacheHierarchy uniqueName="[Spend].[Quarter]" caption="Quarter" attribute="1" defaultMemberUniqueName="[Spend].[Quarter].[All]" allUniqueName="[Spend].[Quarter].[All]" dimensionUniqueName="[Spend]" displayFolder="" count="0" memberValueDatatype="130" unbalanced="0"/>
    <cacheHierarchy uniqueName="[Spend].[Spend_Operations]" caption="Spend_Operations" attribute="1" defaultMemberUniqueName="[Spend].[Spend_Operations].[All]" allUniqueName="[Spend].[Spend_Operations].[All]" dimensionUniqueName="[Spend]" displayFolder="" count="0" memberValueDatatype="5" unbalanced="0"/>
    <cacheHierarchy uniqueName="[Spend].[Spend_Wells_Servicing]" caption="Spend_Wells_Servicing" attribute="1" defaultMemberUniqueName="[Spend].[Spend_Wells_Servicing].[All]" allUniqueName="[Spend].[Spend_Wells_Servicing].[All]" dimensionUniqueName="[Spend]" displayFolder="" count="0" memberValueDatatype="5" unbalanced="0"/>
    <cacheHierarchy uniqueName="[Spend].[Spend_Turnaround_Outage]" caption="Spend_Turnaround_Outage" attribute="1" defaultMemberUniqueName="[Spend].[Spend_Turnaround_Outage].[All]" allUniqueName="[Spend].[Spend_Turnaround_Outage].[All]" dimensionUniqueName="[Spend]" displayFolder="" count="0" memberValueDatatype="5" unbalanced="0"/>
    <cacheHierarchy uniqueName="[Measures].[otExposurePercent]" caption="otExposurePercent" measure="1" displayFolder="" measureGroup="SafetySummary" count="0"/>
    <cacheHierarchy uniqueName="[Measures].[spendOperations]" caption="spendOperations" measure="1" displayFolder="" measureGroup="Spend" count="0"/>
    <cacheHierarchy uniqueName="[Measures].[spendWellsServicing]" caption="spendWellsServicing" measure="1" displayFolder="" measureGroup="Spend" count="0"/>
    <cacheHierarchy uniqueName="[Measures].[spendTurnaroundOutage]" caption="spendTurnaroundOutage" measure="1" displayFolder="" measureGroup="Spend" count="0"/>
    <cacheHierarchy uniqueName="[Measures].[spendTotal]" caption="spendTotal" measure="1" displayFolder="" measureGroup="Spend" count="0"/>
    <cacheHierarchy uniqueName="[Measures].[spendPYSimple]" caption="spendPYSimple" measure="1" displayFolder="" measureGroup="Spend" count="0"/>
    <cacheHierarchy uniqueName="[Measures].[spendYOYPercent]" caption="spendYOYPercent" measure="1" displayFolder="" measureGroup="Spend" count="0"/>
    <cacheHierarchy uniqueName="[Measures].[buttWeldRepairRate]" caption="buttWeldRepairRate" measure="1" displayFolder="" measureGroup="OperationalSummary" count="0"/>
    <cacheHierarchy uniqueName="[Measures].[Sum of Rework]" caption="Sum of Rework" measure="1" displayFolder="" measureGroup="OperationalSummary" count="0"/>
    <cacheHierarchy uniqueName="[Measures].[Sum of NCRs]" caption="Sum of NCRs" measure="1" displayFolder="" measureGroup="OperationalSummary" count="0"/>
    <cacheHierarchy uniqueName="[Measures].[TRIF]" caption="TRIF" measure="1" displayFolder="" measureGroup="SafetySummary" count="0"/>
    <cacheHierarchy uniqueName="[Measures].[packagesSignedOffHighLow]" caption="packagesSignedOffHighLow" measure="1" displayFolder="" measureGroup="OperationalSummary" count="0"/>
    <cacheHierarchy uniqueName="[Measures].[packagesInReviewByQuinnHighLow]" caption="packagesInReviewByQuinnHighLow" measure="1" displayFolder="" measureGroup="OperationalSummary" count="0"/>
    <cacheHierarchy uniqueName="[Measures].[packagesCompletedAndScannedHighLow]" caption="packagesCompletedAndScannedHighLow" measure="1" displayFolder="" measureGroup="OperationalSummary" count="0"/>
    <cacheHierarchy uniqueName="[Measures].[__XL_Count Spend]" caption="__XL_Count Spend" measure="1" displayFolder="" measureGroup="Spend" count="0" hidden="1"/>
    <cacheHierarchy uniqueName="[Measures].[__XL_Count SafetySummary]" caption="__XL_Count SafetySummary" measure="1" displayFolder="" measureGroup="SafetySummary" count="0" hidden="1"/>
    <cacheHierarchy uniqueName="[Measures].[__XL_Count Calendar]" caption="__XL_Count Calendar" measure="1" displayFolder="" measureGroup="Calendar" count="0" hidden="1"/>
    <cacheHierarchy uniqueName="[Measures].[__XL_Count OperationalSummary]" caption="__XL_Count OperationalSummary" measure="1" displayFolder="" measureGroup="OperationalSummary" count="0" hidden="1"/>
    <cacheHierarchy uniqueName="[Measures].[__XL_Count SafetyIncidentsDetails]" caption="__XL_Count SafetyIncidentsDetails" measure="1" displayFolder="" measureGroup="SafetyIncidentsDetails" count="0" hidden="1"/>
    <cacheHierarchy uniqueName="[Measures].[__No measures defined]" caption="__No measures defined" measure="1" displayFolder="" count="0" hidden="1"/>
    <cacheHierarchy uniqueName="[Measures].[Sum of year]" caption="Sum of year" measure="1" displayFolder="" measureGroup="Spend" count="0" hidden="1">
      <extLst>
        <ext xmlns:x15="http://schemas.microsoft.com/office/spreadsheetml/2010/11/main" uri="{B97F6D7D-B522-45F9-BDA1-12C45D357490}">
          <x15:cacheHierarchy aggregatedColumn="54"/>
        </ext>
      </extLst>
    </cacheHierarchy>
    <cacheHierarchy uniqueName="[Measures].[Sum of month]" caption="Sum of month" measure="1" displayFolder="" measureGroup="Spend" count="0" hidden="1">
      <extLst>
        <ext xmlns:x15="http://schemas.microsoft.com/office/spreadsheetml/2010/11/main" uri="{B97F6D7D-B522-45F9-BDA1-12C45D357490}">
          <x15:cacheHierarchy aggregatedColumn="55"/>
        </ext>
      </extLst>
    </cacheHierarchy>
    <cacheHierarchy uniqueName="[Measures].[Sum of Spend_Operations]" caption="Sum of Spend_Operations" measure="1" displayFolder="" measureGroup="Spend" count="0" hidden="1">
      <extLst>
        <ext xmlns:x15="http://schemas.microsoft.com/office/spreadsheetml/2010/11/main" uri="{B97F6D7D-B522-45F9-BDA1-12C45D357490}">
          <x15:cacheHierarchy aggregatedColumn="58"/>
        </ext>
      </extLst>
    </cacheHierarchy>
    <cacheHierarchy uniqueName="[Measures].[Sum of Spend_Wells_Servicing]" caption="Sum of Spend_Wells_Servicing" measure="1" displayFolder="" measureGroup="Spend" count="0" hidden="1">
      <extLst>
        <ext xmlns:x15="http://schemas.microsoft.com/office/spreadsheetml/2010/11/main" uri="{B97F6D7D-B522-45F9-BDA1-12C45D357490}">
          <x15:cacheHierarchy aggregatedColumn="59"/>
        </ext>
      </extLst>
    </cacheHierarchy>
    <cacheHierarchy uniqueName="[Measures].[Sum of Spend_Turnaround_Outage]" caption="Sum of Spend_Turnaround_Outage" measure="1" displayFolder="" measureGroup="Spend" count="0" hidden="1">
      <extLst>
        <ext xmlns:x15="http://schemas.microsoft.com/office/spreadsheetml/2010/11/main" uri="{B97F6D7D-B522-45F9-BDA1-12C45D357490}">
          <x15:cacheHierarchy aggregatedColumn="60"/>
        </ext>
      </extLst>
    </cacheHierarchy>
    <cacheHierarchy uniqueName="[Measures].[Sum of Total Exposure Hours]" caption="Sum of Total Exposure Hours" measure="1" displayFolder="" measureGroup="SafetySummary" count="0" hidden="1">
      <extLst>
        <ext xmlns:x15="http://schemas.microsoft.com/office/spreadsheetml/2010/11/main" uri="{B97F6D7D-B522-45F9-BDA1-12C45D357490}">
          <x15:cacheHierarchy aggregatedColumn="37"/>
        </ext>
      </extLst>
    </cacheHierarchy>
    <cacheHierarchy uniqueName="[Measures].[Sum of Safety Meetings]" caption="Sum of Safety Meetings" measure="1" displayFolder="" measureGroup="SafetySummary" count="0" hidden="1">
      <extLst>
        <ext xmlns:x15="http://schemas.microsoft.com/office/spreadsheetml/2010/11/main" uri="{B97F6D7D-B522-45F9-BDA1-12C45D357490}">
          <x15:cacheHierarchy aggregatedColumn="39"/>
        </ext>
      </extLst>
    </cacheHierarchy>
    <cacheHierarchy uniqueName="[Measures].[Sum of Work Site Inspections]" caption="Sum of Work Site Inspections" measure="1" displayFolder="" measureGroup="SafetySummary" count="0" hidden="1">
      <extLst>
        <ext xmlns:x15="http://schemas.microsoft.com/office/spreadsheetml/2010/11/main" uri="{B97F6D7D-B522-45F9-BDA1-12C45D357490}">
          <x15:cacheHierarchy aggregatedColumn="40"/>
        </ext>
      </extLst>
    </cacheHierarchy>
    <cacheHierarchy uniqueName="[Measures].[Sum of FLRA Cards]" caption="Sum of FLRA Cards" measure="1" displayFolder="" measureGroup="SafetySummary" count="0" hidden="1">
      <extLst>
        <ext xmlns:x15="http://schemas.microsoft.com/office/spreadsheetml/2010/11/main" uri="{B97F6D7D-B522-45F9-BDA1-12C45D357490}">
          <x15:cacheHierarchy aggregatedColumn="42"/>
        </ext>
      </extLst>
    </cacheHierarchy>
    <cacheHierarchy uniqueName="[Measures].[Sum of Toolbox Meetings]" caption="Sum of Toolbox Meetings" measure="1" displayFolder="" measureGroup="SafetySummary" count="0" hidden="1">
      <extLst>
        <ext xmlns:x15="http://schemas.microsoft.com/office/spreadsheetml/2010/11/main" uri="{B97F6D7D-B522-45F9-BDA1-12C45D357490}">
          <x15:cacheHierarchy aggregatedColumn="41"/>
        </ext>
      </extLst>
    </cacheHierarchy>
    <cacheHierarchy uniqueName="[Measures].[Sum of BBS Cards]" caption="Sum of BBS Cards" measure="1" displayFolder="" measureGroup="SafetySummary" count="0" hidden="1">
      <extLst>
        <ext xmlns:x15="http://schemas.microsoft.com/office/spreadsheetml/2010/11/main" uri="{B97F6D7D-B522-45F9-BDA1-12C45D357490}">
          <x15:cacheHierarchy aggregatedColumn="43"/>
        </ext>
      </extLst>
    </cacheHierarchy>
    <cacheHierarchy uniqueName="[Measures].[Sum of Near Miss]" caption="Sum of Near Miss" measure="1" displayFolder="" measureGroup="SafetySummary" count="0" hidden="1">
      <extLst>
        <ext xmlns:x15="http://schemas.microsoft.com/office/spreadsheetml/2010/11/main" uri="{B97F6D7D-B522-45F9-BDA1-12C45D357490}">
          <x15:cacheHierarchy aggregatedColumn="45"/>
        </ext>
      </extLst>
    </cacheHierarchy>
    <cacheHierarchy uniqueName="[Measures].[Count of JHA]" caption="Count of JHA" measure="1" displayFolder="" measureGroup="SafetySummary" count="0" hidden="1">
      <extLst>
        <ext xmlns:x15="http://schemas.microsoft.com/office/spreadsheetml/2010/11/main" uri="{B97F6D7D-B522-45F9-BDA1-12C45D357490}">
          <x15:cacheHierarchy aggregatedColumn="44"/>
        </ext>
      </extLst>
    </cacheHierarchy>
    <cacheHierarchy uniqueName="[Measures].[Sum of Lost Time Incident]" caption="Sum of Lost Time Incident" measure="1" displayFolder="" measureGroup="SafetySummary" count="0" hidden="1">
      <extLst>
        <ext xmlns:x15="http://schemas.microsoft.com/office/spreadsheetml/2010/11/main" uri="{B97F6D7D-B522-45F9-BDA1-12C45D357490}">
          <x15:cacheHierarchy aggregatedColumn="46"/>
        </ext>
      </extLst>
    </cacheHierarchy>
    <cacheHierarchy uniqueName="[Measures].[Sum of Medical Aid]" caption="Sum of Medical Aid" measure="1" displayFolder="" measureGroup="SafetySummary" count="0" hidden="1">
      <extLst>
        <ext xmlns:x15="http://schemas.microsoft.com/office/spreadsheetml/2010/11/main" uri="{B97F6D7D-B522-45F9-BDA1-12C45D357490}">
          <x15:cacheHierarchy aggregatedColumn="47"/>
        </ext>
      </extLst>
    </cacheHierarchy>
    <cacheHierarchy uniqueName="[Measures].[Sum of First Aid]" caption="Sum of First Aid" measure="1" displayFolder="" measureGroup="SafetySummary" count="0" hidden="1">
      <extLst>
        <ext xmlns:x15="http://schemas.microsoft.com/office/spreadsheetml/2010/11/main" uri="{B97F6D7D-B522-45F9-BDA1-12C45D357490}">
          <x15:cacheHierarchy aggregatedColumn="48"/>
        </ext>
      </extLst>
    </cacheHierarchy>
    <cacheHierarchy uniqueName="[Measures].[Sum of Vehicle Incident]" caption="Sum of Vehicle Incident" measure="1" displayFolder="" measureGroup="SafetySummary" count="0" hidden="1">
      <extLst>
        <ext xmlns:x15="http://schemas.microsoft.com/office/spreadsheetml/2010/11/main" uri="{B97F6D7D-B522-45F9-BDA1-12C45D357490}">
          <x15:cacheHierarchy aggregatedColumn="50"/>
        </ext>
      </extLst>
    </cacheHierarchy>
    <cacheHierarchy uniqueName="[Measures].[Sum of Modified Work Case]" caption="Sum of Modified Work Case" measure="1" displayFolder="" measureGroup="SafetySummary" count="0" hidden="1">
      <extLst>
        <ext xmlns:x15="http://schemas.microsoft.com/office/spreadsheetml/2010/11/main" uri="{B97F6D7D-B522-45F9-BDA1-12C45D357490}">
          <x15:cacheHierarchy aggregatedColumn="51"/>
        </ext>
      </extLst>
    </cacheHierarchy>
    <cacheHierarchy uniqueName="[Measures].[Sum of Environmental Event]" caption="Sum of Environmental Event" measure="1" displayFolder="" measureGroup="SafetySummary" count="0" hidden="1">
      <extLst>
        <ext xmlns:x15="http://schemas.microsoft.com/office/spreadsheetml/2010/11/main" uri="{B97F6D7D-B522-45F9-BDA1-12C45D357490}">
          <x15:cacheHierarchy aggregatedColumn="52"/>
        </ext>
      </extLst>
    </cacheHierarchy>
    <cacheHierarchy uniqueName="[Measures].[Sum of year 2]" caption="Sum of year 2" measure="1" displayFolder="" measureGroup="SafetySummary" count="0" hidden="1">
      <extLst>
        <ext xmlns:x15="http://schemas.microsoft.com/office/spreadsheetml/2010/11/main" uri="{B97F6D7D-B522-45F9-BDA1-12C45D357490}">
          <x15:cacheHierarchy aggregatedColumn="31"/>
        </ext>
      </extLst>
    </cacheHierarchy>
    <cacheHierarchy uniqueName="[Measures].[Sum of Quinn Hours]" caption="Sum of Quinn Hours" measure="1" displayFolder="" measureGroup="SafetySummary" count="0" hidden="1">
      <extLst>
        <ext xmlns:x15="http://schemas.microsoft.com/office/spreadsheetml/2010/11/main" uri="{B97F6D7D-B522-45F9-BDA1-12C45D357490}">
          <x15:cacheHierarchy aggregatedColumn="35"/>
        </ext>
      </extLst>
    </cacheHierarchy>
    <cacheHierarchy uniqueName="[Measures].[Sum of DSP-Subcontractor Hours]" caption="Sum of DSP-Subcontractor Hours" measure="1" displayFolder="" measureGroup="SafetySummary" count="0" hidden="1">
      <extLst>
        <ext xmlns:x15="http://schemas.microsoft.com/office/spreadsheetml/2010/11/main" uri="{B97F6D7D-B522-45F9-BDA1-12C45D357490}">
          <x15:cacheHierarchy aggregatedColumn="36"/>
        </ext>
      </extLst>
    </cacheHierarchy>
    <cacheHierarchy uniqueName="[Measures].[Sum of Overtime Exposure Hours]" caption="Sum of Overtime Exposure Hours" measure="1" displayFolder="" measureGroup="SafetySummary" count="0" hidden="1">
      <extLst>
        <ext xmlns:x15="http://schemas.microsoft.com/office/spreadsheetml/2010/11/main" uri="{B97F6D7D-B522-45F9-BDA1-12C45D357490}">
          <x15:cacheHierarchy aggregatedColumn="38"/>
        </ext>
      </extLst>
    </cacheHierarchy>
    <cacheHierarchy uniqueName="[Measures].[Sum of Total Welds]" caption="Sum of Total Welds" measure="1" displayFolder="" measureGroup="OperationalSummary" count="0" hidden="1">
      <extLst>
        <ext xmlns:x15="http://schemas.microsoft.com/office/spreadsheetml/2010/11/main" uri="{B97F6D7D-B522-45F9-BDA1-12C45D357490}">
          <x15:cacheHierarchy aggregatedColumn="16"/>
        </ext>
      </extLst>
    </cacheHierarchy>
    <cacheHierarchy uniqueName="[Measures].[Sum of Total Butt Welds]" caption="Sum of Total Butt Welds" measure="1" displayFolder="" measureGroup="OperationalSummary" count="0" hidden="1">
      <extLst>
        <ext xmlns:x15="http://schemas.microsoft.com/office/spreadsheetml/2010/11/main" uri="{B97F6D7D-B522-45F9-BDA1-12C45D357490}">
          <x15:cacheHierarchy aggregatedColumn="17"/>
        </ext>
      </extLst>
    </cacheHierarchy>
    <cacheHierarchy uniqueName="[Measures].[Sum of Total Butt Weld Repairs]" caption="Sum of Total Butt Weld Repairs" measure="1" displayFolder="" measureGroup="OperationalSummary" count="0" hidden="1">
      <extLst>
        <ext xmlns:x15="http://schemas.microsoft.com/office/spreadsheetml/2010/11/main" uri="{B97F6D7D-B522-45F9-BDA1-12C45D357490}">
          <x15:cacheHierarchy aggregatedColumn="18"/>
        </ext>
      </extLst>
    </cacheHierarchy>
    <cacheHierarchy uniqueName="[Measures].[Sum of Packages: Signed off by Quinn / in CNRL Review]" caption="Sum of Packages: Signed off by Quinn / in CNRL Review" measure="1" displayFolder="" measureGroup="OperationalSummary" count="0" hidden="1">
      <extLst>
        <ext xmlns:x15="http://schemas.microsoft.com/office/spreadsheetml/2010/11/main" uri="{B97F6D7D-B522-45F9-BDA1-12C45D357490}">
          <x15:cacheHierarchy aggregatedColumn="21"/>
        </ext>
      </extLst>
    </cacheHierarchy>
    <cacheHierarchy uniqueName="[Measures].[Sum of Packages: In Review by Quinn]" caption="Sum of Packages: In Review by Quinn" measure="1" displayFolder="" measureGroup="OperationalSummary" count="0" hidden="1">
      <extLst>
        <ext xmlns:x15="http://schemas.microsoft.com/office/spreadsheetml/2010/11/main" uri="{B97F6D7D-B522-45F9-BDA1-12C45D357490}">
          <x15:cacheHierarchy aggregatedColumn="22"/>
        </ext>
      </extLst>
    </cacheHierarchy>
    <cacheHierarchy uniqueName="[Measures].[Sum of Packages: Completed and Scanned]" caption="Sum of Packages: Completed and Scanned" measure="1" displayFolder="" measureGroup="OperationalSummary" count="0" hidden="1">
      <extLst>
        <ext xmlns:x15="http://schemas.microsoft.com/office/spreadsheetml/2010/11/main" uri="{B97F6D7D-B522-45F9-BDA1-12C45D357490}">
          <x15:cacheHierarchy aggregatedColumn="24"/>
        </ext>
      </extLst>
    </cacheHierarchy>
    <cacheHierarchy uniqueName="[Measures].[Max of Packages: Signed off by Quinn / in CNRL Review]" caption="Max of Packages: Signed off by Quinn / in CNRL Review" measure="1" displayFolder="" measureGroup="OperationalSummary" count="0" hidden="1">
      <extLst>
        <ext xmlns:x15="http://schemas.microsoft.com/office/spreadsheetml/2010/11/main" uri="{B97F6D7D-B522-45F9-BDA1-12C45D357490}">
          <x15:cacheHierarchy aggregatedColumn="21"/>
        </ext>
      </extLst>
    </cacheHierarchy>
    <cacheHierarchy uniqueName="[Measures].[Max of Packages: In Review by Quinn]" caption="Max of Packages: In Review by Quinn" measure="1" displayFolder="" measureGroup="OperationalSummary" count="0" hidden="1">
      <extLst>
        <ext xmlns:x15="http://schemas.microsoft.com/office/spreadsheetml/2010/11/main" uri="{B97F6D7D-B522-45F9-BDA1-12C45D357490}">
          <x15:cacheHierarchy aggregatedColumn="22"/>
        </ext>
      </extLst>
    </cacheHierarchy>
    <cacheHierarchy uniqueName="[Measures].[Max of Packages: Completed and Scanned]" caption="Max of Packages: Completed and Scanned" measure="1" displayFolder="" measureGroup="OperationalSummary" count="0" hidden="1">
      <extLst>
        <ext xmlns:x15="http://schemas.microsoft.com/office/spreadsheetml/2010/11/main" uri="{B97F6D7D-B522-45F9-BDA1-12C45D357490}">
          <x15:cacheHierarchy aggregatedColumn="24"/>
        </ext>
      </extLst>
    </cacheHierarchy>
    <cacheHierarchy uniqueName="[Measures].[Count of Lost Time Incident]" caption="Count of Lost Time Incident" measure="1" displayFolder="" measureGroup="SafetySummary" count="0" hidden="1">
      <extLst>
        <ext xmlns:x15="http://schemas.microsoft.com/office/spreadsheetml/2010/11/main" uri="{B97F6D7D-B522-45F9-BDA1-12C45D357490}">
          <x15:cacheHierarchy aggregatedColumn="46"/>
        </ext>
      </extLst>
    </cacheHierarchy>
    <cacheHierarchy uniqueName="[Measures].[Count of Incident Description]" caption="Count of Incident Description" measure="1" displayFolder="" measureGroup="SafetyIncidentsDetails" count="0" hidden="1">
      <extLst>
        <ext xmlns:x15="http://schemas.microsoft.com/office/spreadsheetml/2010/11/main" uri="{B97F6D7D-B522-45F9-BDA1-12C45D357490}">
          <x15:cacheHierarchy aggregatedColumn="29"/>
        </ext>
      </extLst>
    </cacheHierarchy>
    <cacheHierarchy uniqueName="[Measures].[Sum of NCRs 2]" caption="Sum of NCRs 2" measure="1" displayFolder="" measureGroup="OperationalSummary" count="0" hidden="1">
      <extLst>
        <ext xmlns:x15="http://schemas.microsoft.com/office/spreadsheetml/2010/11/main" uri="{B97F6D7D-B522-45F9-BDA1-12C45D357490}">
          <x15:cacheHierarchy aggregatedColumn="15"/>
        </ext>
      </extLst>
    </cacheHierarchy>
  </cacheHierarchies>
  <kpis count="0"/>
  <extLst>
    <ext xmlns:x14="http://schemas.microsoft.com/office/spreadsheetml/2009/9/main" uri="{725AE2AE-9491-48be-B2B4-4EB974FC3084}">
      <x14:pivotCacheDefinition slicerData="1" pivotCacheId="2062570143"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Joel Brochu" refreshedDate="44124.39172939815"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16">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Quarter]" caption="Quarter" attribute="1" time="1" defaultMemberUniqueName="[Calendar].[Quarter].[All]" allUniqueName="[Calendar].[Quarter].[All]" dimensionUniqueName="[Calendar]" displayFolder="" count="0" memberValueDatatype="130" unbalanced="0"/>
    <cacheHierarchy uniqueName="[Calendar].[year.quarter]" caption="year.quarter" attribute="1" time="1" defaultMemberUniqueName="[Calendar].[year.quarter].[All]" allUniqueName="[Calendar].[year.quarter].[All]" dimensionUniqueName="[Calendar]" displayFolder="" count="2" memberValueDatatype="130" unbalanced="0"/>
    <cacheHierarchy uniqueName="[OperationalSummary].[year]" caption="year" attribute="1" defaultMemberUniqueName="[OperationalSummary].[year].[All]" allUniqueName="[OperationalSummary].[year].[All]" dimensionUniqueName="[OperationalSummary]" displayFolder="" count="0" memberValueDatatype="20" unbalanced="0"/>
    <cacheHierarchy uniqueName="[OperationalSummary].[month]" caption="month" attribute="1" defaultMemberUniqueName="[OperationalSummary].[month].[All]" allUniqueName="[OperationalSummary].[month].[All]" dimensionUniqueName="[OperationalSummary]" displayFolder="" count="0" memberValueDatatype="20" unbalanced="0"/>
    <cacheHierarchy uniqueName="[OperationalSummary].[Representative Date]" caption="Representative Date" attribute="1" time="1" defaultMemberUniqueName="[OperationalSummary].[Representative Date].[All]" allUniqueName="[OperationalSummary].[Representative Date].[All]" dimensionUniqueName="[OperationalSummary]" displayFolder="" count="0" memberValueDatatype="7" unbalanced="0"/>
    <cacheHierarchy uniqueName="[OperationalSummary].[Quarter]" caption="Quarter" attribute="1" defaultMemberUniqueName="[OperationalSummary].[Quarter].[All]" allUniqueName="[OperationalSummary].[Quarter].[All]" dimensionUniqueName="[OperationalSummary]" displayFolder="" count="0" memberValueDatatype="130" unbalanced="0"/>
    <cacheHierarchy uniqueName="[OperationalSummary].[Rework]" caption="Rework" attribute="1" defaultMemberUniqueName="[OperationalSummary].[Rework].[All]" allUniqueName="[OperationalSummary].[Rework].[All]" dimensionUniqueName="[OperationalSummary]" displayFolder="" count="0" memberValueDatatype="20" unbalanced="0"/>
    <cacheHierarchy uniqueName="[OperationalSummary].[NCRs]" caption="NCRs" attribute="1" defaultMemberUniqueName="[OperationalSummary].[NCRs].[All]" allUniqueName="[OperationalSummary].[NCRs].[All]" dimensionUniqueName="[OperationalSummary]" displayFolder="" count="0" memberValueDatatype="20" unbalanced="0"/>
    <cacheHierarchy uniqueName="[OperationalSummary].[Total Welds]" caption="Total Welds" attribute="1" defaultMemberUniqueName="[OperationalSummary].[Total Welds].[All]" allUniqueName="[OperationalSummary].[Total Welds].[All]" dimensionUniqueName="[OperationalSummary]" displayFolder="" count="0" memberValueDatatype="20" unbalanced="0"/>
    <cacheHierarchy uniqueName="[OperationalSummary].[Total Butt Welds]" caption="Total Butt Welds" attribute="1" defaultMemberUniqueName="[OperationalSummary].[Total Butt Welds].[All]" allUniqueName="[OperationalSummary].[Total Butt Welds].[All]" dimensionUniqueName="[OperationalSummary]" displayFolder="" count="0" memberValueDatatype="20" unbalanced="0"/>
    <cacheHierarchy uniqueName="[OperationalSummary].[Total Butt Weld Repairs]" caption="Total Butt Weld Repairs" attribute="1" defaultMemberUniqueName="[OperationalSummary].[Total Butt Weld Repairs].[All]" allUniqueName="[OperationalSummary].[Total Butt Weld Repairs].[All]" dimensionUniqueName="[OperationalSummary]" displayFolder="" count="0" memberValueDatatype="20" unbalanced="0"/>
    <cacheHierarchy uniqueName="[OperationalSummary].[Total Socket Welds]" caption="Total Socket Welds" attribute="1" defaultMemberUniqueName="[OperationalSummary].[Total Socket Welds].[All]" allUniqueName="[OperationalSummary].[Total Socket Welds].[All]" dimensionUniqueName="[OperationalSummary]" displayFolder="" count="0" memberValueDatatype="20" unbalanced="0"/>
    <cacheHierarchy uniqueName="[OperationalSummary].[Total Attachment Welds]" caption="Total Attachment Welds" attribute="1" defaultMemberUniqueName="[OperationalSummary].[Total Attachment Welds].[All]" allUniqueName="[OperationalSummary].[Total Attachment Welds].[All]" dimensionUniqueName="[OperationalSummary]" displayFolder="" count="0" memberValueDatatype="130" unbalanced="0"/>
    <cacheHierarchy uniqueName="[OperationalSummary].[Packages: Signed off by Quinn / in CNRL Review]" caption="Packages: Signed off by Quinn / in CNRL Review" attribute="1" defaultMemberUniqueName="[OperationalSummary].[Packages: Signed off by Quinn / in CNRL Review].[All]" allUniqueName="[OperationalSummary].[Packages: Signed off by Quinn / in CNRL Review].[All]" dimensionUniqueName="[OperationalSummary]" displayFolder="" count="0" memberValueDatatype="20" unbalanced="0"/>
    <cacheHierarchy uniqueName="[OperationalSummary].[Packages: In Review by Quinn]" caption="Packages: In Review by Quinn" attribute="1" defaultMemberUniqueName="[OperationalSummary].[Packages: In Review by Quinn].[All]" allUniqueName="[OperationalSummary].[Packages: In Review by Quinn].[All]" dimensionUniqueName="[OperationalSummary]" displayFolder="" count="0" memberValueDatatype="20" unbalanced="0"/>
    <cacheHierarchy uniqueName="[OperationalSummary].[Outstanding]" caption="Outstanding" attribute="1" defaultMemberUniqueName="[OperationalSummary].[Outstanding].[All]" allUniqueName="[OperationalSummary].[Outstanding].[All]" dimensionUniqueName="[OperationalSummary]" displayFolder="" count="0" memberValueDatatype="20" unbalanced="0"/>
    <cacheHierarchy uniqueName="[OperationalSummary].[Packages: Completed and Scanned]" caption="Packages: Completed and Scanned" attribute="1" defaultMemberUniqueName="[OperationalSummary].[Packages: Completed and Scanned].[All]" allUniqueName="[OperationalSummary].[Packages: Completed and Scanned].[All]" dimensionUniqueName="[OperationalSummary]" displayFolder="" count="0" memberValueDatatype="20" unbalanced="0"/>
    <cacheHierarchy uniqueName="[SafetyIncidentsDetails].[Date]" caption="Date" attribute="1" time="1" defaultMemberUniqueName="[SafetyIncidentsDetails].[Date].[All]" allUniqueName="[SafetyIncidentsDetails].[Date].[All]" dimensionUniqueName="[SafetyIncidentsDetails]" displayFolder="" count="0" memberValueDatatype="7" unbalanced="0"/>
    <cacheHierarchy uniqueName="[SafetyIncidentsDetails].[Incident Type]" caption="Incident Type" attribute="1" defaultMemberUniqueName="[SafetyIncidentsDetails].[Incident Type].[All]" allUniqueName="[SafetyIncidentsDetails].[Incident Type].[All]" dimensionUniqueName="[SafetyIncidentsDetails]" displayFolder="" count="0" memberValueDatatype="130" unbalanced="0"/>
    <cacheHierarchy uniqueName="[SafetyIncidentsDetails].[Modified Work Incident]" caption="Modified Work Incident" attribute="1" defaultMemberUniqueName="[SafetyIncidentsDetails].[Modified Work Incident].[All]" allUniqueName="[SafetyIncidentsDetails].[Modified Work Incident].[All]" dimensionUniqueName="[SafetyIncidentsDetails]" displayFolder="" count="0" memberValueDatatype="20" unbalanced="0"/>
    <cacheHierarchy uniqueName="[SafetyIncidentsDetails].[LTI - days lost]" caption="LTI - days lost" attribute="1" defaultMemberUniqueName="[SafetyIncidentsDetails].[LTI - days lost].[All]" allUniqueName="[SafetyIncidentsDetails].[LTI - days lost].[All]" dimensionUniqueName="[SafetyIncidentsDetails]" displayFolder="" count="0" memberValueDatatype="130" unbalanced="0"/>
    <cacheHierarchy uniqueName="[SafetyIncidentsDetails].[Incident Description]" caption="Incident Description" attribute="1" defaultMemberUniqueName="[SafetyIncidentsDetails].[Incident Description].[All]" allUniqueName="[SafetyIncidentsDetails].[Incident Description].[All]" dimensionUniqueName="[SafetyIncidentsDetails]" displayFolder="" count="0" memberValueDatatype="130" unbalanced="0"/>
    <cacheHierarchy uniqueName="[SafetyIncidentsDetails].[Notes]" caption="Notes" attribute="1" defaultMemberUniqueName="[SafetyIncidentsDetails].[Notes].[All]" allUniqueName="[SafetyIncidentsDetails].[Notes].[All]" dimensionUniqueName="[SafetyIncidentsDetails]" displayFolder="" count="0" memberValueDatatype="130" unbalanced="0"/>
    <cacheHierarchy uniqueName="[SafetySummary].[year]" caption="year" attribute="1" defaultMemberUniqueName="[SafetySummary].[year].[All]" allUniqueName="[SafetySummary].[year].[All]" dimensionUniqueName="[SafetySummary]" displayFolder="" count="0" memberValueDatatype="20" unbalanced="0"/>
    <cacheHierarchy uniqueName="[SafetySummary].[month]" caption="month" attribute="1" defaultMemberUniqueName="[SafetySummary].[month].[All]" allUniqueName="[SafetySummary].[month].[All]" dimensionUniqueName="[SafetySummary]" displayFolder="" count="0" memberValueDatatype="20" unbalanced="0"/>
    <cacheHierarchy uniqueName="[SafetySummary].[Representative Date]" caption="Representative Date" attribute="1" time="1" defaultMemberUniqueName="[SafetySummary].[Representative Date].[All]" allUniqueName="[SafetySummary].[Representative Date].[All]" dimensionUniqueName="[SafetySummary]" displayFolder="" count="0" memberValueDatatype="7" unbalanced="0"/>
    <cacheHierarchy uniqueName="[SafetySummary].[Quarter]" caption="Quarter" attribute="1" defaultMemberUniqueName="[SafetySummary].[Quarter].[All]" allUniqueName="[SafetySummary].[Quarter].[All]" dimensionUniqueName="[SafetySummary]" displayFolder="" count="0" memberValueDatatype="130" unbalanced="0"/>
    <cacheHierarchy uniqueName="[SafetySummary].[Quinn Hours]" caption="Quinn Hours" attribute="1" defaultMemberUniqueName="[SafetySummary].[Quinn Hours].[All]" allUniqueName="[SafetySummary].[Quinn Hours].[All]" dimensionUniqueName="[SafetySummary]" displayFolder="" count="0" memberValueDatatype="5" unbalanced="0"/>
    <cacheHierarchy uniqueName="[SafetySummary].[DSP-Subcontractor Hours]" caption="DSP-Subcontractor Hours" attribute="1" defaultMemberUniqueName="[SafetySummary].[DSP-Subcontractor Hours].[All]" allUniqueName="[SafetySummary].[DSP-Subcontractor Hours].[All]" dimensionUniqueName="[SafetySummary]" displayFolder="" count="0" memberValueDatatype="20" unbalanced="0"/>
    <cacheHierarchy uniqueName="[SafetySummary].[Total Exposure Hours]" caption="Total Exposure Hours" attribute="1" defaultMemberUniqueName="[SafetySummary].[Total Exposure Hours].[All]" allUniqueName="[SafetySummary].[Total Exposure Hours].[All]" dimensionUniqueName="[SafetySummary]" displayFolder="" count="0" memberValueDatatype="5" unbalanced="0"/>
    <cacheHierarchy uniqueName="[SafetySummary].[Overtime Exposure Hours]" caption="Overtime Exposure Hours" attribute="1" defaultMemberUniqueName="[SafetySummary].[Overtime Exposure Hours].[All]" allUniqueName="[SafetySummary].[Overtime Exposure Hours].[All]" dimensionUniqueName="[SafetySummary]" displayFolder="" count="0" memberValueDatatype="5" unbalanced="0"/>
    <cacheHierarchy uniqueName="[SafetySummary].[Safety Meetings]" caption="Safety Meetings" attribute="1" defaultMemberUniqueName="[SafetySummary].[Safety Meetings].[All]" allUniqueName="[SafetySummary].[Safety Meetings].[All]" dimensionUniqueName="[SafetySummary]" displayFolder="" count="0" memberValueDatatype="20" unbalanced="0"/>
    <cacheHierarchy uniqueName="[SafetySummary].[Work Site Inspections]" caption="Work Site Inspections" attribute="1" defaultMemberUniqueName="[SafetySummary].[Work Site Inspections].[All]" allUniqueName="[SafetySummary].[Work Site Inspections].[All]" dimensionUniqueName="[SafetySummary]" displayFolder="" count="0" memberValueDatatype="20" unbalanced="0"/>
    <cacheHierarchy uniqueName="[SafetySummary].[Toolbox Meetings]" caption="Toolbox Meetings" attribute="1" defaultMemberUniqueName="[SafetySummary].[Toolbox Meetings].[All]" allUniqueName="[SafetySummary].[Toolbox Meetings].[All]" dimensionUniqueName="[SafetySummary]" displayFolder="" count="0" memberValueDatatype="20" unbalanced="0"/>
    <cacheHierarchy uniqueName="[SafetySummary].[FLRA Cards]" caption="FLRA Cards" attribute="1" defaultMemberUniqueName="[SafetySummary].[FLRA Cards].[All]" allUniqueName="[SafetySummary].[FLRA Cards].[All]" dimensionUniqueName="[SafetySummary]" displayFolder="" count="0" memberValueDatatype="20" unbalanced="0"/>
    <cacheHierarchy uniqueName="[SafetySummary].[BBS Cards]" caption="BBS Cards" attribute="1" defaultMemberUniqueName="[SafetySummary].[BBS Cards].[All]" allUniqueName="[SafetySummary].[BBS Cards].[All]" dimensionUniqueName="[SafetySummary]" displayFolder="" count="0" memberValueDatatype="20" unbalanced="0"/>
    <cacheHierarchy uniqueName="[SafetySummary].[JHA]" caption="JHA" attribute="1" defaultMemberUniqueName="[SafetySummary].[JHA].[All]" allUniqueName="[SafetySummary].[JHA].[All]" dimensionUniqueName="[SafetySummary]" displayFolder="" count="0" memberValueDatatype="20" unbalanced="0"/>
    <cacheHierarchy uniqueName="[SafetySummary].[Near Miss]" caption="Near Miss" attribute="1" defaultMemberUniqueName="[SafetySummary].[Near Miss].[All]" allUniqueName="[SafetySummary].[Near Miss].[All]" dimensionUniqueName="[SafetySummary]" displayFolder="" count="0" memberValueDatatype="20" unbalanced="0"/>
    <cacheHierarchy uniqueName="[SafetySummary].[Lost Time Incident]" caption="Lost Time Incident" attribute="1" defaultMemberUniqueName="[SafetySummary].[Lost Time Incident].[All]" allUniqueName="[SafetySummary].[Lost Time Incident].[All]" dimensionUniqueName="[SafetySummary]" displayFolder="" count="0" memberValueDatatype="20" unbalanced="0"/>
    <cacheHierarchy uniqueName="[SafetySummary].[Medical Aid]" caption="Medical Aid" attribute="1" defaultMemberUniqueName="[SafetySummary].[Medical Aid].[All]" allUniqueName="[SafetySummary].[Medical Aid].[All]" dimensionUniqueName="[SafetySummary]" displayFolder="" count="0" memberValueDatatype="20" unbalanced="0"/>
    <cacheHierarchy uniqueName="[SafetySummary].[First Aid]" caption="First Aid" attribute="1" defaultMemberUniqueName="[SafetySummary].[First Aid].[All]" allUniqueName="[SafetySummary].[First Aid].[All]" dimensionUniqueName="[SafetySummary]" displayFolder="" count="0" memberValueDatatype="20" unbalanced="0"/>
    <cacheHierarchy uniqueName="[SafetySummary].[Property/Equipment Damage]" caption="Property/Equipment Damage" attribute="1" defaultMemberUniqueName="[SafetySummary].[Property/Equipment Damage].[All]" allUniqueName="[SafetySummary].[Property/Equipment Damage].[All]" dimensionUniqueName="[SafetySummary]" displayFolder="" count="0" memberValueDatatype="20" unbalanced="0"/>
    <cacheHierarchy uniqueName="[SafetySummary].[Vehicle Incident]" caption="Vehicle Incident" attribute="1" defaultMemberUniqueName="[SafetySummary].[Vehicle Incident].[All]" allUniqueName="[SafetySummary].[Vehicle Incident].[All]" dimensionUniqueName="[SafetySummary]" displayFolder="" count="0" memberValueDatatype="20" unbalanced="0"/>
    <cacheHierarchy uniqueName="[SafetySummary].[Modified Work Case]" caption="Modified Work Case" attribute="1" defaultMemberUniqueName="[SafetySummary].[Modified Work Case].[All]" allUniqueName="[SafetySummary].[Modified Work Case].[All]" dimensionUniqueName="[SafetySummary]" displayFolder="" count="0" memberValueDatatype="20" unbalanced="0"/>
    <cacheHierarchy uniqueName="[SafetySummary].[Environmental Event]" caption="Environmental Event" attribute="1" defaultMemberUniqueName="[SafetySummary].[Environmental Event].[All]" allUniqueName="[SafetySummary].[Environmental Event].[All]" dimensionUniqueName="[SafetySummary]" displayFolder="" count="0" memberValueDatatype="20" unbalanced="0"/>
    <cacheHierarchy uniqueName="[SafetySummary].[Off the Job Injury/Illness2]" caption="Off the Job Injury/Illness2" attribute="1" defaultMemberUniqueName="[SafetySummary].[Off the Job Injury/Illness2].[All]" allUniqueName="[SafetySummary].[Off the Job Injury/Illness2].[All]" dimensionUniqueName="[SafetySummary]" displayFolder="" count="0" memberValueDatatype="20" unbalanced="0"/>
    <cacheHierarchy uniqueName="[Spend].[year]" caption="year" attribute="1" defaultMemberUniqueName="[Spend].[year].[All]" allUniqueName="[Spend].[year].[All]" dimensionUniqueName="[Spend]" displayFolder="" count="0" memberValueDatatype="20" unbalanced="0"/>
    <cacheHierarchy uniqueName="[Spend].[month]" caption="month" attribute="1" defaultMemberUniqueName="[Spend].[month].[All]" allUniqueName="[Spend].[month].[All]" dimensionUniqueName="[Spend]" displayFolder="" count="0" memberValueDatatype="20" unbalanced="0"/>
    <cacheHierarchy uniqueName="[Spend].[Representative Date]" caption="Representative Date" attribute="1" time="1" defaultMemberUniqueName="[Spend].[Representative Date].[All]" allUniqueName="[Spend].[Representative Date].[All]" dimensionUniqueName="[Spend]" displayFolder="" count="0" memberValueDatatype="7" unbalanced="0"/>
    <cacheHierarchy uniqueName="[Spend].[Quarter]" caption="Quarter" attribute="1" defaultMemberUniqueName="[Spend].[Quarter].[All]" allUniqueName="[Spend].[Quarter].[All]" dimensionUniqueName="[Spend]" displayFolder="" count="0" memberValueDatatype="130" unbalanced="0"/>
    <cacheHierarchy uniqueName="[Spend].[Spend_Operations]" caption="Spend_Operations" attribute="1" defaultMemberUniqueName="[Spend].[Spend_Operations].[All]" allUniqueName="[Spend].[Spend_Operations].[All]" dimensionUniqueName="[Spend]" displayFolder="" count="0" memberValueDatatype="5" unbalanced="0"/>
    <cacheHierarchy uniqueName="[Spend].[Spend_Wells_Servicing]" caption="Spend_Wells_Servicing" attribute="1" defaultMemberUniqueName="[Spend].[Spend_Wells_Servicing].[All]" allUniqueName="[Spend].[Spend_Wells_Servicing].[All]" dimensionUniqueName="[Spend]" displayFolder="" count="0" memberValueDatatype="5" unbalanced="0"/>
    <cacheHierarchy uniqueName="[Spend].[Spend_Turnaround_Outage]" caption="Spend_Turnaround_Outage" attribute="1" defaultMemberUniqueName="[Spend].[Spend_Turnaround_Outage].[All]" allUniqueName="[Spend].[Spend_Turnaround_Outage].[All]" dimensionUniqueName="[Spend]" displayFolder="" count="0" memberValueDatatype="5" unbalanced="0"/>
    <cacheHierarchy uniqueName="[Measures].[otExposurePercent]" caption="otExposurePercent" measure="1" displayFolder="" measureGroup="SafetySummary" count="0"/>
    <cacheHierarchy uniqueName="[Measures].[spendOperations]" caption="spendOperations" measure="1" displayFolder="" measureGroup="Spend" count="0"/>
    <cacheHierarchy uniqueName="[Measures].[spendWellsServicing]" caption="spendWellsServicing" measure="1" displayFolder="" measureGroup="Spend" count="0"/>
    <cacheHierarchy uniqueName="[Measures].[spendTurnaroundOutage]" caption="spendTurnaroundOutage" measure="1" displayFolder="" measureGroup="Spend" count="0"/>
    <cacheHierarchy uniqueName="[Measures].[spendTotal]" caption="spendTotal" measure="1" displayFolder="" measureGroup="Spend" count="0"/>
    <cacheHierarchy uniqueName="[Measures].[spendPYSimple]" caption="spendPYSimple" measure="1" displayFolder="" measureGroup="Spend" count="0"/>
    <cacheHierarchy uniqueName="[Measures].[spendYOYPercent]" caption="spendYOYPercent" measure="1" displayFolder="" measureGroup="Spend" count="0"/>
    <cacheHierarchy uniqueName="[Measures].[buttWeldRepairRate]" caption="buttWeldRepairRate" measure="1" displayFolder="" measureGroup="OperationalSummary" count="0"/>
    <cacheHierarchy uniqueName="[Measures].[Sum of Rework]" caption="Sum of Rework" measure="1" displayFolder="" measureGroup="OperationalSummary" count="0"/>
    <cacheHierarchy uniqueName="[Measures].[Sum of NCRs]" caption="Sum of NCRs" measure="1" displayFolder="" measureGroup="OperationalSummary" count="0"/>
    <cacheHierarchy uniqueName="[Measures].[TRIF]" caption="TRIF" measure="1" displayFolder="" measureGroup="SafetySummary" count="0"/>
    <cacheHierarchy uniqueName="[Measures].[packagesSignedOffHighLow]" caption="packagesSignedOffHighLow" measure="1" displayFolder="" measureGroup="OperationalSummary" count="0"/>
    <cacheHierarchy uniqueName="[Measures].[packagesInReviewByQuinnHighLow]" caption="packagesInReviewByQuinnHighLow" measure="1" displayFolder="" measureGroup="OperationalSummary" count="0"/>
    <cacheHierarchy uniqueName="[Measures].[packagesCompletedAndScannedHighLow]" caption="packagesCompletedAndScannedHighLow" measure="1" displayFolder="" measureGroup="OperationalSummary" count="0"/>
    <cacheHierarchy uniqueName="[Measures].[__XL_Count Spend]" caption="__XL_Count Spend" measure="1" displayFolder="" measureGroup="Spend" count="0" hidden="1"/>
    <cacheHierarchy uniqueName="[Measures].[__XL_Count SafetySummary]" caption="__XL_Count SafetySummary" measure="1" displayFolder="" measureGroup="SafetySummary" count="0" hidden="1"/>
    <cacheHierarchy uniqueName="[Measures].[__XL_Count Calendar]" caption="__XL_Count Calendar" measure="1" displayFolder="" measureGroup="Calendar" count="0" hidden="1"/>
    <cacheHierarchy uniqueName="[Measures].[__XL_Count OperationalSummary]" caption="__XL_Count OperationalSummary" measure="1" displayFolder="" measureGroup="OperationalSummary" count="0" hidden="1"/>
    <cacheHierarchy uniqueName="[Measures].[__XL_Count SafetyIncidentsDetails]" caption="__XL_Count SafetyIncidentsDetails" measure="1" displayFolder="" measureGroup="SafetyIncidentsDetails" count="0" hidden="1"/>
    <cacheHierarchy uniqueName="[Measures].[__No measures defined]" caption="__No measures defined" measure="1" displayFolder="" count="0" hidden="1"/>
    <cacheHierarchy uniqueName="[Measures].[Sum of year]" caption="Sum of year" measure="1" displayFolder="" measureGroup="Spend" count="0" hidden="1">
      <extLst>
        <ext xmlns:x15="http://schemas.microsoft.com/office/spreadsheetml/2010/11/main" uri="{B97F6D7D-B522-45F9-BDA1-12C45D357490}">
          <x15:cacheHierarchy aggregatedColumn="54"/>
        </ext>
      </extLst>
    </cacheHierarchy>
    <cacheHierarchy uniqueName="[Measures].[Sum of month]" caption="Sum of month" measure="1" displayFolder="" measureGroup="Spend" count="0" hidden="1">
      <extLst>
        <ext xmlns:x15="http://schemas.microsoft.com/office/spreadsheetml/2010/11/main" uri="{B97F6D7D-B522-45F9-BDA1-12C45D357490}">
          <x15:cacheHierarchy aggregatedColumn="55"/>
        </ext>
      </extLst>
    </cacheHierarchy>
    <cacheHierarchy uniqueName="[Measures].[Sum of Spend_Operations]" caption="Sum of Spend_Operations" measure="1" displayFolder="" measureGroup="Spend" count="0" hidden="1">
      <extLst>
        <ext xmlns:x15="http://schemas.microsoft.com/office/spreadsheetml/2010/11/main" uri="{B97F6D7D-B522-45F9-BDA1-12C45D357490}">
          <x15:cacheHierarchy aggregatedColumn="58"/>
        </ext>
      </extLst>
    </cacheHierarchy>
    <cacheHierarchy uniqueName="[Measures].[Sum of Spend_Wells_Servicing]" caption="Sum of Spend_Wells_Servicing" measure="1" displayFolder="" measureGroup="Spend" count="0" hidden="1">
      <extLst>
        <ext xmlns:x15="http://schemas.microsoft.com/office/spreadsheetml/2010/11/main" uri="{B97F6D7D-B522-45F9-BDA1-12C45D357490}">
          <x15:cacheHierarchy aggregatedColumn="59"/>
        </ext>
      </extLst>
    </cacheHierarchy>
    <cacheHierarchy uniqueName="[Measures].[Sum of Spend_Turnaround_Outage]" caption="Sum of Spend_Turnaround_Outage" measure="1" displayFolder="" measureGroup="Spend" count="0" hidden="1">
      <extLst>
        <ext xmlns:x15="http://schemas.microsoft.com/office/spreadsheetml/2010/11/main" uri="{B97F6D7D-B522-45F9-BDA1-12C45D357490}">
          <x15:cacheHierarchy aggregatedColumn="60"/>
        </ext>
      </extLst>
    </cacheHierarchy>
    <cacheHierarchy uniqueName="[Measures].[Sum of Total Exposure Hours]" caption="Sum of Total Exposure Hours" measure="1" displayFolder="" measureGroup="SafetySummary" count="0" hidden="1">
      <extLst>
        <ext xmlns:x15="http://schemas.microsoft.com/office/spreadsheetml/2010/11/main" uri="{B97F6D7D-B522-45F9-BDA1-12C45D357490}">
          <x15:cacheHierarchy aggregatedColumn="37"/>
        </ext>
      </extLst>
    </cacheHierarchy>
    <cacheHierarchy uniqueName="[Measures].[Sum of Safety Meetings]" caption="Sum of Safety Meetings" measure="1" displayFolder="" measureGroup="SafetySummary" count="0" hidden="1">
      <extLst>
        <ext xmlns:x15="http://schemas.microsoft.com/office/spreadsheetml/2010/11/main" uri="{B97F6D7D-B522-45F9-BDA1-12C45D357490}">
          <x15:cacheHierarchy aggregatedColumn="39"/>
        </ext>
      </extLst>
    </cacheHierarchy>
    <cacheHierarchy uniqueName="[Measures].[Sum of Work Site Inspections]" caption="Sum of Work Site Inspections" measure="1" displayFolder="" measureGroup="SafetySummary" count="0" hidden="1">
      <extLst>
        <ext xmlns:x15="http://schemas.microsoft.com/office/spreadsheetml/2010/11/main" uri="{B97F6D7D-B522-45F9-BDA1-12C45D357490}">
          <x15:cacheHierarchy aggregatedColumn="40"/>
        </ext>
      </extLst>
    </cacheHierarchy>
    <cacheHierarchy uniqueName="[Measures].[Sum of FLRA Cards]" caption="Sum of FLRA Cards" measure="1" displayFolder="" measureGroup="SafetySummary" count="0" hidden="1">
      <extLst>
        <ext xmlns:x15="http://schemas.microsoft.com/office/spreadsheetml/2010/11/main" uri="{B97F6D7D-B522-45F9-BDA1-12C45D357490}">
          <x15:cacheHierarchy aggregatedColumn="42"/>
        </ext>
      </extLst>
    </cacheHierarchy>
    <cacheHierarchy uniqueName="[Measures].[Sum of Toolbox Meetings]" caption="Sum of Toolbox Meetings" measure="1" displayFolder="" measureGroup="SafetySummary" count="0" hidden="1">
      <extLst>
        <ext xmlns:x15="http://schemas.microsoft.com/office/spreadsheetml/2010/11/main" uri="{B97F6D7D-B522-45F9-BDA1-12C45D357490}">
          <x15:cacheHierarchy aggregatedColumn="41"/>
        </ext>
      </extLst>
    </cacheHierarchy>
    <cacheHierarchy uniqueName="[Measures].[Sum of BBS Cards]" caption="Sum of BBS Cards" measure="1" displayFolder="" measureGroup="SafetySummary" count="0" hidden="1">
      <extLst>
        <ext xmlns:x15="http://schemas.microsoft.com/office/spreadsheetml/2010/11/main" uri="{B97F6D7D-B522-45F9-BDA1-12C45D357490}">
          <x15:cacheHierarchy aggregatedColumn="43"/>
        </ext>
      </extLst>
    </cacheHierarchy>
    <cacheHierarchy uniqueName="[Measures].[Sum of Near Miss]" caption="Sum of Near Miss" measure="1" displayFolder="" measureGroup="SafetySummary" count="0" hidden="1">
      <extLst>
        <ext xmlns:x15="http://schemas.microsoft.com/office/spreadsheetml/2010/11/main" uri="{B97F6D7D-B522-45F9-BDA1-12C45D357490}">
          <x15:cacheHierarchy aggregatedColumn="45"/>
        </ext>
      </extLst>
    </cacheHierarchy>
    <cacheHierarchy uniqueName="[Measures].[Count of JHA]" caption="Count of JHA" measure="1" displayFolder="" measureGroup="SafetySummary" count="0" hidden="1">
      <extLst>
        <ext xmlns:x15="http://schemas.microsoft.com/office/spreadsheetml/2010/11/main" uri="{B97F6D7D-B522-45F9-BDA1-12C45D357490}">
          <x15:cacheHierarchy aggregatedColumn="44"/>
        </ext>
      </extLst>
    </cacheHierarchy>
    <cacheHierarchy uniqueName="[Measures].[Sum of Lost Time Incident]" caption="Sum of Lost Time Incident" measure="1" displayFolder="" measureGroup="SafetySummary" count="0" hidden="1">
      <extLst>
        <ext xmlns:x15="http://schemas.microsoft.com/office/spreadsheetml/2010/11/main" uri="{B97F6D7D-B522-45F9-BDA1-12C45D357490}">
          <x15:cacheHierarchy aggregatedColumn="46"/>
        </ext>
      </extLst>
    </cacheHierarchy>
    <cacheHierarchy uniqueName="[Measures].[Sum of Medical Aid]" caption="Sum of Medical Aid" measure="1" displayFolder="" measureGroup="SafetySummary" count="0" hidden="1">
      <extLst>
        <ext xmlns:x15="http://schemas.microsoft.com/office/spreadsheetml/2010/11/main" uri="{B97F6D7D-B522-45F9-BDA1-12C45D357490}">
          <x15:cacheHierarchy aggregatedColumn="47"/>
        </ext>
      </extLst>
    </cacheHierarchy>
    <cacheHierarchy uniqueName="[Measures].[Sum of First Aid]" caption="Sum of First Aid" measure="1" displayFolder="" measureGroup="SafetySummary" count="0" hidden="1">
      <extLst>
        <ext xmlns:x15="http://schemas.microsoft.com/office/spreadsheetml/2010/11/main" uri="{B97F6D7D-B522-45F9-BDA1-12C45D357490}">
          <x15:cacheHierarchy aggregatedColumn="48"/>
        </ext>
      </extLst>
    </cacheHierarchy>
    <cacheHierarchy uniqueName="[Measures].[Sum of Vehicle Incident]" caption="Sum of Vehicle Incident" measure="1" displayFolder="" measureGroup="SafetySummary" count="0" hidden="1">
      <extLst>
        <ext xmlns:x15="http://schemas.microsoft.com/office/spreadsheetml/2010/11/main" uri="{B97F6D7D-B522-45F9-BDA1-12C45D357490}">
          <x15:cacheHierarchy aggregatedColumn="50"/>
        </ext>
      </extLst>
    </cacheHierarchy>
    <cacheHierarchy uniqueName="[Measures].[Sum of Modified Work Case]" caption="Sum of Modified Work Case" measure="1" displayFolder="" measureGroup="SafetySummary" count="0" hidden="1">
      <extLst>
        <ext xmlns:x15="http://schemas.microsoft.com/office/spreadsheetml/2010/11/main" uri="{B97F6D7D-B522-45F9-BDA1-12C45D357490}">
          <x15:cacheHierarchy aggregatedColumn="51"/>
        </ext>
      </extLst>
    </cacheHierarchy>
    <cacheHierarchy uniqueName="[Measures].[Sum of Environmental Event]" caption="Sum of Environmental Event" measure="1" displayFolder="" measureGroup="SafetySummary" count="0" hidden="1">
      <extLst>
        <ext xmlns:x15="http://schemas.microsoft.com/office/spreadsheetml/2010/11/main" uri="{B97F6D7D-B522-45F9-BDA1-12C45D357490}">
          <x15:cacheHierarchy aggregatedColumn="52"/>
        </ext>
      </extLst>
    </cacheHierarchy>
    <cacheHierarchy uniqueName="[Measures].[Sum of year 2]" caption="Sum of year 2" measure="1" displayFolder="" measureGroup="SafetySummary" count="0" hidden="1">
      <extLst>
        <ext xmlns:x15="http://schemas.microsoft.com/office/spreadsheetml/2010/11/main" uri="{B97F6D7D-B522-45F9-BDA1-12C45D357490}">
          <x15:cacheHierarchy aggregatedColumn="31"/>
        </ext>
      </extLst>
    </cacheHierarchy>
    <cacheHierarchy uniqueName="[Measures].[Sum of Quinn Hours]" caption="Sum of Quinn Hours" measure="1" displayFolder="" measureGroup="SafetySummary" count="0" hidden="1">
      <extLst>
        <ext xmlns:x15="http://schemas.microsoft.com/office/spreadsheetml/2010/11/main" uri="{B97F6D7D-B522-45F9-BDA1-12C45D357490}">
          <x15:cacheHierarchy aggregatedColumn="35"/>
        </ext>
      </extLst>
    </cacheHierarchy>
    <cacheHierarchy uniqueName="[Measures].[Sum of DSP-Subcontractor Hours]" caption="Sum of DSP-Subcontractor Hours" measure="1" displayFolder="" measureGroup="SafetySummary" count="0" hidden="1">
      <extLst>
        <ext xmlns:x15="http://schemas.microsoft.com/office/spreadsheetml/2010/11/main" uri="{B97F6D7D-B522-45F9-BDA1-12C45D357490}">
          <x15:cacheHierarchy aggregatedColumn="36"/>
        </ext>
      </extLst>
    </cacheHierarchy>
    <cacheHierarchy uniqueName="[Measures].[Sum of Overtime Exposure Hours]" caption="Sum of Overtime Exposure Hours" measure="1" displayFolder="" measureGroup="SafetySummary" count="0" hidden="1">
      <extLst>
        <ext xmlns:x15="http://schemas.microsoft.com/office/spreadsheetml/2010/11/main" uri="{B97F6D7D-B522-45F9-BDA1-12C45D357490}">
          <x15:cacheHierarchy aggregatedColumn="38"/>
        </ext>
      </extLst>
    </cacheHierarchy>
    <cacheHierarchy uniqueName="[Measures].[Sum of Total Welds]" caption="Sum of Total Welds" measure="1" displayFolder="" measureGroup="OperationalSummary" count="0" hidden="1">
      <extLst>
        <ext xmlns:x15="http://schemas.microsoft.com/office/spreadsheetml/2010/11/main" uri="{B97F6D7D-B522-45F9-BDA1-12C45D357490}">
          <x15:cacheHierarchy aggregatedColumn="16"/>
        </ext>
      </extLst>
    </cacheHierarchy>
    <cacheHierarchy uniqueName="[Measures].[Sum of Total Butt Welds]" caption="Sum of Total Butt Welds" measure="1" displayFolder="" measureGroup="OperationalSummary" count="0" hidden="1">
      <extLst>
        <ext xmlns:x15="http://schemas.microsoft.com/office/spreadsheetml/2010/11/main" uri="{B97F6D7D-B522-45F9-BDA1-12C45D357490}">
          <x15:cacheHierarchy aggregatedColumn="17"/>
        </ext>
      </extLst>
    </cacheHierarchy>
    <cacheHierarchy uniqueName="[Measures].[Sum of Total Butt Weld Repairs]" caption="Sum of Total Butt Weld Repairs" measure="1" displayFolder="" measureGroup="OperationalSummary" count="0" hidden="1">
      <extLst>
        <ext xmlns:x15="http://schemas.microsoft.com/office/spreadsheetml/2010/11/main" uri="{B97F6D7D-B522-45F9-BDA1-12C45D357490}">
          <x15:cacheHierarchy aggregatedColumn="18"/>
        </ext>
      </extLst>
    </cacheHierarchy>
    <cacheHierarchy uniqueName="[Measures].[Sum of Packages: Signed off by Quinn / in CNRL Review]" caption="Sum of Packages: Signed off by Quinn / in CNRL Review" measure="1" displayFolder="" measureGroup="OperationalSummary" count="0" hidden="1">
      <extLst>
        <ext xmlns:x15="http://schemas.microsoft.com/office/spreadsheetml/2010/11/main" uri="{B97F6D7D-B522-45F9-BDA1-12C45D357490}">
          <x15:cacheHierarchy aggregatedColumn="21"/>
        </ext>
      </extLst>
    </cacheHierarchy>
    <cacheHierarchy uniqueName="[Measures].[Sum of Packages: In Review by Quinn]" caption="Sum of Packages: In Review by Quinn" measure="1" displayFolder="" measureGroup="OperationalSummary" count="0" hidden="1">
      <extLst>
        <ext xmlns:x15="http://schemas.microsoft.com/office/spreadsheetml/2010/11/main" uri="{B97F6D7D-B522-45F9-BDA1-12C45D357490}">
          <x15:cacheHierarchy aggregatedColumn="22"/>
        </ext>
      </extLst>
    </cacheHierarchy>
    <cacheHierarchy uniqueName="[Measures].[Sum of Packages: Completed and Scanned]" caption="Sum of Packages: Completed and Scanned" measure="1" displayFolder="" measureGroup="OperationalSummary" count="0" hidden="1">
      <extLst>
        <ext xmlns:x15="http://schemas.microsoft.com/office/spreadsheetml/2010/11/main" uri="{B97F6D7D-B522-45F9-BDA1-12C45D357490}">
          <x15:cacheHierarchy aggregatedColumn="24"/>
        </ext>
      </extLst>
    </cacheHierarchy>
    <cacheHierarchy uniqueName="[Measures].[Max of Packages: Signed off by Quinn / in CNRL Review]" caption="Max of Packages: Signed off by Quinn / in CNRL Review" measure="1" displayFolder="" measureGroup="OperationalSummary" count="0" hidden="1">
      <extLst>
        <ext xmlns:x15="http://schemas.microsoft.com/office/spreadsheetml/2010/11/main" uri="{B97F6D7D-B522-45F9-BDA1-12C45D357490}">
          <x15:cacheHierarchy aggregatedColumn="21"/>
        </ext>
      </extLst>
    </cacheHierarchy>
    <cacheHierarchy uniqueName="[Measures].[Max of Packages: In Review by Quinn]" caption="Max of Packages: In Review by Quinn" measure="1" displayFolder="" measureGroup="OperationalSummary" count="0" hidden="1">
      <extLst>
        <ext xmlns:x15="http://schemas.microsoft.com/office/spreadsheetml/2010/11/main" uri="{B97F6D7D-B522-45F9-BDA1-12C45D357490}">
          <x15:cacheHierarchy aggregatedColumn="22"/>
        </ext>
      </extLst>
    </cacheHierarchy>
    <cacheHierarchy uniqueName="[Measures].[Max of Packages: Completed and Scanned]" caption="Max of Packages: Completed and Scanned" measure="1" displayFolder="" measureGroup="OperationalSummary" count="0" hidden="1">
      <extLst>
        <ext xmlns:x15="http://schemas.microsoft.com/office/spreadsheetml/2010/11/main" uri="{B97F6D7D-B522-45F9-BDA1-12C45D357490}">
          <x15:cacheHierarchy aggregatedColumn="24"/>
        </ext>
      </extLst>
    </cacheHierarchy>
    <cacheHierarchy uniqueName="[Measures].[Count of Lost Time Incident]" caption="Count of Lost Time Incident" measure="1" displayFolder="" measureGroup="SafetySummary" count="0" hidden="1">
      <extLst>
        <ext xmlns:x15="http://schemas.microsoft.com/office/spreadsheetml/2010/11/main" uri="{B97F6D7D-B522-45F9-BDA1-12C45D357490}">
          <x15:cacheHierarchy aggregatedColumn="46"/>
        </ext>
      </extLst>
    </cacheHierarchy>
    <cacheHierarchy uniqueName="[Measures].[Count of Incident Description]" caption="Count of Incident Description" measure="1" displayFolder="" measureGroup="SafetyIncidentsDetails" count="0" hidden="1">
      <extLst>
        <ext xmlns:x15="http://schemas.microsoft.com/office/spreadsheetml/2010/11/main" uri="{B97F6D7D-B522-45F9-BDA1-12C45D357490}">
          <x15:cacheHierarchy aggregatedColumn="29"/>
        </ext>
      </extLst>
    </cacheHierarchy>
    <cacheHierarchy uniqueName="[Measures].[Sum of NCRs 2]" caption="Sum of NCRs 2" measure="1" displayFolder="" measureGroup="OperationalSummary" count="0" hidden="1">
      <extLst>
        <ext xmlns:x15="http://schemas.microsoft.com/office/spreadsheetml/2010/11/main" uri="{B97F6D7D-B522-45F9-BDA1-12C45D357490}">
          <x15:cacheHierarchy aggregatedColumn="15"/>
        </ext>
      </extLst>
    </cacheHierarchy>
  </cacheHierarchies>
  <kpis count="0"/>
  <extLst>
    <ext xmlns:x14="http://schemas.microsoft.com/office/spreadsheetml/2009/9/main" uri="{725AE2AE-9491-48be-B2B4-4EB974FC3084}">
      <x14:pivotCacheDefinition slicerData="1" pivotCacheId="1165181210"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HoursPivot" cacheId="2" dataOnRows="1" applyNumberFormats="0" applyBorderFormats="0" applyFontFormats="0" applyPatternFormats="0" applyAlignmentFormats="0" applyWidthHeightFormats="1" dataCaption="Values" tag="0689fd29-e1bd-466b-83ab-567b6849f939" updatedVersion="6" minRefreshableVersion="3" itemPrintTitles="1" createdVersion="6" indent="0" showHeaders="0" outline="1" outlineData="1" multipleFieldFilters="0">
  <location ref="C14:I22" firstHeaderRow="0" firstDataRow="2" firstDataCol="1"/>
  <pivotFields count="13">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Col" allDrilled="1" subtotalTop="0" showAll="0" dataSourceSort="1" defaultSubtotal="0">
      <items count="5">
        <item x="0" e="0"/>
        <item x="1" e="0"/>
        <item x="2" e="0"/>
        <item x="3" e="0"/>
        <item x="4" e="0"/>
      </items>
    </pivotField>
    <pivotField axis="axisCol" allDrilled="1" subtotalTop="0" showAll="0" dataSourceSort="1" defaultSubtotal="0" defaultAttributeDrillState="1">
      <items count="3">
        <item x="0"/>
        <item x="1"/>
        <item x="2"/>
      </items>
    </pivotField>
    <pivotField allDrilled="1" subtotalTop="0" showAll="0" dataSourceSort="1" defaultSubtotal="0"/>
    <pivotField subtotalTop="0" showAll="0" dataSourceSort="1" defaultSubtotal="0"/>
    <pivotField subtotalTop="0" showAll="0" dataSourceSort="1" defaultSubtotal="0"/>
    <pivotField allDrilled="1" subtotalTop="0" showAll="0" dataSourceSort="1" defaultSubtotal="0" defaultAttributeDrillState="1"/>
    <pivotField dataField="1" subtotalTop="0" showAll="0" defaultSubtotal="0"/>
  </pivotFields>
  <rowFields count="1">
    <field x="-2"/>
  </rowFields>
  <rowItems count="7">
    <i>
      <x/>
    </i>
    <i i="1">
      <x v="1"/>
    </i>
    <i i="2">
      <x v="2"/>
    </i>
    <i i="3">
      <x v="3"/>
    </i>
    <i i="4">
      <x v="4"/>
    </i>
    <i i="5">
      <x v="5"/>
    </i>
    <i i="6">
      <x v="6"/>
    </i>
  </rowItems>
  <colFields count="2">
    <field x="6"/>
    <field x="7"/>
  </colFields>
  <colItems count="6">
    <i>
      <x/>
    </i>
    <i>
      <x v="1"/>
    </i>
    <i>
      <x v="2"/>
    </i>
    <i>
      <x v="3"/>
    </i>
    <i>
      <x v="4"/>
    </i>
    <i t="grand">
      <x/>
    </i>
  </colItems>
  <dataFields count="7">
    <dataField name="1. TRIF" fld="12" subtotal="count" baseField="0" baseItem="0"/>
    <dataField name="2. Lost Time Incident" fld="0" baseField="0" baseItem="0"/>
    <dataField name="3. Medical Aid" fld="1" baseField="0" baseItem="0"/>
    <dataField name="4. First Aid" fld="2" baseField="0" baseItem="0"/>
    <dataField name="5. Vehicle Incident" fld="3" baseField="0" baseItem="0"/>
    <dataField name="6. Modified Work Case" fld="4" baseField="0" baseItem="0"/>
    <dataField name="7. Environmental Event" fld="5" baseField="0" baseItem="0"/>
  </dataFields>
  <formats count="4">
    <format dxfId="19">
      <pivotArea type="topRight" dataOnly="0" labelOnly="1" outline="0" fieldPosition="0"/>
    </format>
    <format dxfId="18">
      <pivotArea outline="0" collapsedLevelsAreSubtotals="1" fieldPosition="0"/>
    </format>
    <format dxfId="17">
      <pivotArea dataOnly="0" labelOnly="1" fieldPosition="0">
        <references count="1">
          <reference field="6" count="0"/>
        </references>
      </pivotArea>
    </format>
    <format dxfId="16">
      <pivotArea dataOnly="0" labelOnly="1" grandCol="1" outline="0" fieldPosition="0"/>
    </format>
  </formats>
  <pivotHierarchies count="116">
    <pivotHierarchy dragToData="1"/>
    <pivotHierarchy multipleItemSelectionAllowed="1">
      <members count="5" level="1">
        <member name="[Calendar].[Date Hierarchy].[Year].&amp;[2016]"/>
        <member name="[Calendar].[Date Hierarchy].[Year].&amp;[2017]"/>
        <member name="[Calendar].[Date Hierarchy].[Year].&amp;[2018]"/>
        <member name="[Calendar].[Date Hierarchy].[Year].&amp;[2019]"/>
        <member name="[Calendar].[Date Hierarchy].[Year].&amp;[2020]"/>
      </members>
    </pivotHierarchy>
    <pivotHierarchy dragToData="1"/>
    <pivotHierarchy dragToData="1"/>
    <pivotHierarchy dragToData="1"/>
    <pivotHierarchy dragToData="1"/>
    <pivotHierarchy dragToData="1"/>
    <pivotHierarchy dragToData="1"/>
    <pivotHierarchy dragToData="1"/>
    <pivotHierarchy multipleItemSelectionAllowed="1" dragToData="1">
      <members count="35" level="1">
        <member name="[Calendar].[year.quarter].&amp;[2012.Q1]"/>
        <member name="[Calendar].[year.quarter].&amp;[2012.Q2]"/>
        <member name="[Calendar].[year.quarter].&amp;[2012.Q3]"/>
        <member name="[Calendar].[year.quarter].&amp;[2012.Q4]"/>
        <member name="[Calendar].[year.quarter].&amp;[2013.Q1]"/>
        <member name="[Calendar].[year.quarter].&amp;[2013.Q2]"/>
        <member name="[Calendar].[year.quarter].&amp;[2013.Q3]"/>
        <member name="[Calendar].[year.quarter].&amp;[2013.Q4]"/>
        <member name="[Calendar].[year.quarter].&amp;[2014.Q1]"/>
        <member name="[Calendar].[year.quarter].&amp;[2014.Q2]"/>
        <member name="[Calendar].[year.quarter].&amp;[2014.Q3]"/>
        <member name="[Calendar].[year.quarter].&amp;[2014.Q4]"/>
        <member name="[Calendar].[year.quarter].&amp;[2015.Q1]"/>
        <member name="[Calendar].[year.quarter].&amp;[2015.Q2]"/>
        <member name="[Calendar].[year.quarter].&amp;[2015.Q3]"/>
        <member name="[Calendar].[year.quarter].&amp;[2015.Q4]"/>
        <member name="[Calendar].[year.quarter].&amp;[2016.Q1]"/>
        <member name="[Calendar].[year.quarter].&amp;[2016.Q2]"/>
        <member name="[Calendar].[year.quarter].&amp;[2016.Q3]"/>
        <member name="[Calendar].[year.quarter].&amp;[2016.Q4]"/>
        <member name="[Calendar].[year.quarter].&amp;[2017.Q1]"/>
        <member name="[Calendar].[year.quarter].&amp;[2017.Q2]"/>
        <member name="[Calendar].[year.quarter].&amp;[2017.Q3]"/>
        <member name="[Calendar].[year.quarter].&amp;[2017.Q4]"/>
        <member name="[Calendar].[year.quarter].&amp;[2018.Q1]"/>
        <member name="[Calendar].[year.quarter].&amp;[2018.Q2]"/>
        <member name="[Calendar].[year.quarter].&amp;[2018.Q3]"/>
        <member name="[Calendar].[year.quarter].&amp;[2018.Q4]"/>
        <member name="[Calendar].[year.quarter].&amp;[2019.Q1]"/>
        <member name="[Calendar].[year.quarter].&amp;[2019.Q2]"/>
        <member name="[Calendar].[year.quarter].&amp;[2019.Q3]"/>
        <member name="[Calendar].[year.quarter].&amp;[2019.Q4]"/>
        <member name="[Calendar].[year.quarter].&amp;[2020.Q1]"/>
        <member name="[Calendar].[year.quarter].&amp;[2020.Q2]"/>
        <member name="[Calendar].[year.quarter].&amp;[2020.Q3]"/>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1. TRIF"/>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2. Lost Time Incident"/>
    <pivotHierarchy dragToData="1" caption="3. Medical Aid"/>
    <pivotHierarchy dragToData="1" caption="4. First Aid"/>
    <pivotHierarchy dragToData="1" caption="5. Vehicle Incident"/>
    <pivotHierarchy dragToData="1" caption="6. Modified Work Case"/>
    <pivotHierarchy dragToData="1" caption="7. Environmental Event"/>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1" showColStripes="0" showLastColumn="1"/>
  <rowHierarchiesUsage count="1">
    <rowHierarchyUsage hierarchyUsage="-2"/>
  </rowHierarchiesUsage>
  <colHierarchiesUsage count="2">
    <colHierarchyUsage hierarchyUsage="2"/>
    <colHierarchyUsage hierarchyUsage="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afetySummary]"/>
        <x15:activeTabTopLevelEntity name="[Calenda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name="SafetyPivot" cacheId="1" dataOnRows="1" applyNumberFormats="0" applyBorderFormats="0" applyFontFormats="0" applyPatternFormats="0" applyAlignmentFormats="0" applyWidthHeightFormats="1" dataCaption="Values" tag="f1c3feb2-e18d-49dc-9ba4-4f0b74dfee1a" updatedVersion="6" minRefreshableVersion="3" itemPrintTitles="1" createdVersion="6" indent="0" showHeaders="0" outline="1" outlineData="1" multipleFieldFilters="0">
  <location ref="C3:I11" firstHeaderRow="0" firstDataRow="2" firstDataCol="1"/>
  <pivotFields count="14">
    <pivotField allDrilled="1" subtotalTop="0" showAll="0" dataSourceSort="1" defaultSubtotal="0" defaultAttributeDrillState="1">
      <items count="5">
        <item s="1" x="0"/>
        <item s="1" x="1"/>
        <item s="1" x="2"/>
        <item s="1" x="3"/>
        <item s="1"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Col" allDrilled="1" subtotalTop="0" showAll="0" dataSourceSort="1" defaultSubtotal="0">
      <items count="5">
        <item x="0" e="0"/>
        <item x="1" e="0"/>
        <item x="2" e="0"/>
        <item x="3" e="0"/>
        <item x="4" e="0"/>
      </items>
    </pivotField>
    <pivotField axis="axisCol" allDrilled="1" subtotalTop="0" showAll="0" dataSourceSort="1" defaultSubtotal="0" defaultAttributeDrillState="1">
      <items count="3">
        <item x="0"/>
        <item x="1"/>
        <item x="2"/>
      </items>
    </pivotField>
    <pivotField allDrilled="1" subtotalTop="0" showAll="0" dataSourceSort="1" defaultSubtotal="0"/>
    <pivotField subtotalTop="0" showAll="0" dataSourceSort="1" defaultSubtotal="0"/>
    <pivotField subtotalTop="0" showAll="0" dataSourceSort="1" defaultSubtotal="0"/>
    <pivotField allDrilled="1" subtotalTop="0" showAll="0" dataSourceSort="1" defaultSubtotal="0" defaultAttributeDrillState="1"/>
  </pivotFields>
  <rowFields count="1">
    <field x="-2"/>
  </rowFields>
  <rowItems count="7">
    <i>
      <x/>
    </i>
    <i i="1">
      <x v="1"/>
    </i>
    <i i="2">
      <x v="2"/>
    </i>
    <i i="3">
      <x v="3"/>
    </i>
    <i i="4">
      <x v="4"/>
    </i>
    <i i="5">
      <x v="5"/>
    </i>
    <i i="6">
      <x v="6"/>
    </i>
  </rowItems>
  <colFields count="2">
    <field x="8"/>
    <field x="9"/>
  </colFields>
  <colItems count="6">
    <i>
      <x/>
    </i>
    <i>
      <x v="1"/>
    </i>
    <i>
      <x v="2"/>
    </i>
    <i>
      <x v="3"/>
    </i>
    <i>
      <x v="4"/>
    </i>
    <i t="grand">
      <x/>
    </i>
  </colItems>
  <dataFields count="7">
    <dataField name="1. Total Exposure Hours" fld="1" baseField="0" baseItem="0" numFmtId="3"/>
    <dataField name="2. Safety Meetings" fld="2" baseField="0" baseItem="0" numFmtId="1"/>
    <dataField name="3. Work Site Inspections" fld="3" baseField="0" baseItem="0" numFmtId="3"/>
    <dataField name="4. FLRA Cards" fld="4" baseField="0" baseItem="0" numFmtId="3"/>
    <dataField name="5. Toolbox Meetings" fld="5" baseField="0" baseItem="0" numFmtId="3"/>
    <dataField name="6. BBS Cards" fld="6" baseField="0" baseItem="0" numFmtId="3"/>
    <dataField name="7. Near Miss Incidents" fld="7" baseField="0" baseItem="0" numFmtId="3"/>
  </dataFields>
  <formats count="5">
    <format dxfId="24">
      <pivotArea field="0" type="button" dataOnly="0" labelOnly="1" outline="0"/>
    </format>
    <format dxfId="23">
      <pivotArea type="topRight" dataOnly="0" labelOnly="1" outline="0" fieldPosition="0"/>
    </format>
    <format dxfId="22">
      <pivotArea outline="0" collapsedLevelsAreSubtotals="1" fieldPosition="0"/>
    </format>
    <format dxfId="21">
      <pivotArea dataOnly="0" labelOnly="1" fieldPosition="0">
        <references count="1">
          <reference field="8" count="0"/>
        </references>
      </pivotArea>
    </format>
    <format dxfId="20">
      <pivotArea dataOnly="0" labelOnly="1" grandCol="1" outline="0" fieldPosition="0"/>
    </format>
  </formats>
  <pivotHierarchies count="116">
    <pivotHierarchy dragToData="1"/>
    <pivotHierarchy multipleItemSelectionAllowed="1">
      <members count="5" level="1">
        <member name="[Calendar].[Date Hierarchy].[Year].&amp;[2016]"/>
        <member name="[Calendar].[Date Hierarchy].[Year].&amp;[2017]"/>
        <member name="[Calendar].[Date Hierarchy].[Year].&amp;[2018]"/>
        <member name="[Calendar].[Date Hierarchy].[Year].&amp;[2019]"/>
        <member name="[Calendar].[Date Hierarchy].[Year].&amp;[2020]"/>
      </members>
    </pivotHierarchy>
    <pivotHierarchy dragToData="1"/>
    <pivotHierarchy dragToData="1"/>
    <pivotHierarchy dragToData="1"/>
    <pivotHierarchy dragToData="1"/>
    <pivotHierarchy dragToData="1"/>
    <pivotHierarchy dragToData="1"/>
    <pivotHierarchy dragToData="1"/>
    <pivotHierarchy multipleItemSelectionAllowed="1" dragToData="1">
      <members count="35" level="1">
        <member name="[Calendar].[year.quarter].&amp;[2012.Q1]"/>
        <member name="[Calendar].[year.quarter].&amp;[2012.Q2]"/>
        <member name="[Calendar].[year.quarter].&amp;[2012.Q3]"/>
        <member name="[Calendar].[year.quarter].&amp;[2012.Q4]"/>
        <member name="[Calendar].[year.quarter].&amp;[2013.Q1]"/>
        <member name="[Calendar].[year.quarter].&amp;[2013.Q2]"/>
        <member name="[Calendar].[year.quarter].&amp;[2013.Q3]"/>
        <member name="[Calendar].[year.quarter].&amp;[2013.Q4]"/>
        <member name="[Calendar].[year.quarter].&amp;[2014.Q1]"/>
        <member name="[Calendar].[year.quarter].&amp;[2014.Q2]"/>
        <member name="[Calendar].[year.quarter].&amp;[2014.Q3]"/>
        <member name="[Calendar].[year.quarter].&amp;[2014.Q4]"/>
        <member name="[Calendar].[year.quarter].&amp;[2015.Q1]"/>
        <member name="[Calendar].[year.quarter].&amp;[2015.Q2]"/>
        <member name="[Calendar].[year.quarter].&amp;[2015.Q3]"/>
        <member name="[Calendar].[year.quarter].&amp;[2015.Q4]"/>
        <member name="[Calendar].[year.quarter].&amp;[2016.Q1]"/>
        <member name="[Calendar].[year.quarter].&amp;[2016.Q2]"/>
        <member name="[Calendar].[year.quarter].&amp;[2016.Q3]"/>
        <member name="[Calendar].[year.quarter].&amp;[2016.Q4]"/>
        <member name="[Calendar].[year.quarter].&amp;[2017.Q1]"/>
        <member name="[Calendar].[year.quarter].&amp;[2017.Q2]"/>
        <member name="[Calendar].[year.quarter].&amp;[2017.Q3]"/>
        <member name="[Calendar].[year.quarter].&amp;[2017.Q4]"/>
        <member name="[Calendar].[year.quarter].&amp;[2018.Q1]"/>
        <member name="[Calendar].[year.quarter].&amp;[2018.Q2]"/>
        <member name="[Calendar].[year.quarter].&amp;[2018.Q3]"/>
        <member name="[Calendar].[year.quarter].&amp;[2018.Q4]"/>
        <member name="[Calendar].[year.quarter].&amp;[2019.Q1]"/>
        <member name="[Calendar].[year.quarter].&amp;[2019.Q2]"/>
        <member name="[Calendar].[year.quarter].&amp;[2019.Q3]"/>
        <member name="[Calendar].[year.quarter].&amp;[2019.Q4]"/>
        <member name="[Calendar].[year.quarter].&amp;[2020.Q1]"/>
        <member name="[Calendar].[year.quarter].&amp;[2020.Q2]"/>
        <member name="[Calendar].[year.quarter].&amp;[2020.Q3]"/>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caption="1. Total Exposure Hours"/>
    <pivotHierarchy dragToData="1" caption="2. Safety Meetings"/>
    <pivotHierarchy dragToData="1" caption="3. Work Site Inspections"/>
    <pivotHierarchy dragToData="1" caption="4. FLRA Cards"/>
    <pivotHierarchy dragToData="1" caption="5. Toolbox Meetings"/>
    <pivotHierarchy dragToData="1" caption="6. BBS Cards"/>
    <pivotHierarchy dragToData="1" caption="7. Near Miss Incident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1" showColStripes="0" showLastColumn="1"/>
  <rowHierarchiesUsage count="1">
    <rowHierarchyUsage hierarchyUsage="-2"/>
  </rowHierarchiesUsage>
  <colHierarchiesUsage count="2">
    <colHierarchyUsage hierarchyUsage="2"/>
    <colHierarchyUsage hierarchyUsage="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afetySummary]"/>
        <x15:activeTabTopLevelEntity name="[Calenda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name="QualityPivot" cacheId="0" dataOnRows="1" applyNumberFormats="0" applyBorderFormats="0" applyFontFormats="0" applyPatternFormats="0" applyAlignmentFormats="0" applyWidthHeightFormats="1" dataCaption="Values" tag="fcc8d2be-6111-4a95-86e6-eefb88744d99" updatedVersion="6" minRefreshableVersion="3" subtotalHiddenItems="1" itemPrintTitles="1" createdVersion="6" indent="0" showHeaders="0" outline="1" outlineData="1" multipleFieldFilters="0">
  <location ref="C25:I34" firstHeaderRow="0" firstDataRow="2" firstDataCol="1"/>
  <pivotFields count="15">
    <pivotField allDrilled="1" subtotalTop="0" showAll="0" dataSourceSort="1" defaultSubtotal="0" defaultAttributeDrillState="1">
      <items count="5">
        <item s="1" x="0"/>
        <item s="1" x="1"/>
        <item s="1" x="2"/>
        <item s="1" x="3"/>
        <item s="1" x="4"/>
      </items>
    </pivotField>
    <pivotField dataField="1" subtotalTop="0" showAll="0" defaultSubtotal="0"/>
    <pivotField dataField="1" subtotalTop="0" showAll="0" defaultSubtotal="0"/>
    <pivotField dataField="1" subtotalTop="0" showAll="0" defaultSubtotal="0"/>
    <pivotField dataField="1" subtotalTop="0" showAll="0" defaultSubtotal="0"/>
    <pivotField axis="axisCol" allDrilled="1" subtotalTop="0" showAll="0" dataSourceSort="1" defaultSubtotal="0">
      <items count="3">
        <item x="0" e="0"/>
        <item x="1" e="0"/>
        <item x="2"/>
      </items>
    </pivotField>
    <pivotField axis="axisCol" allDrilled="1" subtotalTop="0" showAll="0" dataSourceSort="1" defaultSubtotal="0" defaultAttributeDrillState="1">
      <items count="3">
        <item x="0"/>
        <item x="1"/>
        <item x="2"/>
      </items>
    </pivotField>
    <pivotField allDrilled="1" subtotalTop="0" showAll="0" dataSourceSort="1" defaultSubtotal="0"/>
    <pivotField subtotalTop="0" showAll="0" dataSourceSort="1" defaultSubtotal="0"/>
    <pivotField subtotalTop="0" showAll="0" dataSourceSort="1" defaultSubtotal="0"/>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8">
    <i>
      <x/>
    </i>
    <i i="1">
      <x v="1"/>
    </i>
    <i i="2">
      <x v="2"/>
    </i>
    <i i="3">
      <x v="3"/>
    </i>
    <i i="4">
      <x v="4"/>
    </i>
    <i i="5">
      <x v="5"/>
    </i>
    <i i="6">
      <x v="6"/>
    </i>
    <i i="7">
      <x v="7"/>
    </i>
  </rowItems>
  <colFields count="2">
    <field x="5"/>
    <field x="6"/>
  </colFields>
  <colItems count="6">
    <i>
      <x/>
    </i>
    <i>
      <x v="1"/>
    </i>
    <i>
      <x v="2"/>
      <x/>
    </i>
    <i r="1">
      <x v="1"/>
    </i>
    <i r="1">
      <x v="2"/>
    </i>
    <i t="grand">
      <x/>
    </i>
  </colItems>
  <dataFields count="8">
    <dataField name="1. NCRs" fld="11" subtotal="count" baseField="0" baseItem="0"/>
    <dataField name="2. Total Welds" fld="1" baseField="0" baseItem="0" numFmtId="3"/>
    <dataField name="3. Total Butt Welds" fld="2" baseField="0" baseItem="0" numFmtId="3"/>
    <dataField name="4. Total Butt Weld Repairs" fld="3" baseField="0" baseItem="0"/>
    <dataField name="5. Total Butt Weld Repair Rate" fld="4" subtotal="count" baseField="0" baseItem="0"/>
    <dataField name="6. Max of Packages: Signed off by Quinn / in CNRL Review" fld="12" subtotal="max" baseField="5" baseItem="0"/>
    <dataField name="7. Max of Packages: In Review by Quinn" fld="13" subtotal="max" baseField="5" baseItem="0"/>
    <dataField name="8. Max of Packages: Completed and Scanned" fld="14" subtotal="max" baseField="6" baseItem="0"/>
  </dataFields>
  <formats count="11">
    <format dxfId="35">
      <pivotArea outline="0" fieldPosition="0">
        <references count="1">
          <reference field="4294967294" count="1">
            <x v="1"/>
          </reference>
        </references>
      </pivotArea>
    </format>
    <format dxfId="34">
      <pivotArea outline="0" fieldPosition="0">
        <references count="1">
          <reference field="4294967294" count="1">
            <x v="2"/>
          </reference>
        </references>
      </pivotArea>
    </format>
    <format dxfId="33">
      <pivotArea outline="0" collapsedLevelsAreSubtotals="1" fieldPosition="0"/>
    </format>
    <format dxfId="32">
      <pivotArea dataOnly="0" labelOnly="1" outline="0" fieldPosition="0">
        <references count="1">
          <reference field="4294967294" count="1">
            <x v="5"/>
          </reference>
        </references>
      </pivotArea>
    </format>
    <format dxfId="31">
      <pivotArea dataOnly="0" labelOnly="1" outline="0" fieldPosition="0">
        <references count="1">
          <reference field="4294967294" count="1">
            <x v="7"/>
          </reference>
        </references>
      </pivotArea>
    </format>
    <format dxfId="30">
      <pivotArea outline="0" collapsedLevelsAreSubtotals="1" fieldPosition="0"/>
    </format>
    <format dxfId="29">
      <pivotArea dataOnly="0" labelOnly="1" outline="0" fieldPosition="0">
        <references count="1">
          <reference field="4294967294" count="1">
            <x v="6"/>
          </reference>
        </references>
      </pivotArea>
    </format>
    <format dxfId="28">
      <pivotArea dataOnly="0" labelOnly="1" grandCol="1" outline="0" fieldPosition="0"/>
    </format>
    <format dxfId="27">
      <pivotArea dataOnly="0" labelOnly="1" fieldPosition="0">
        <references count="1">
          <reference field="5" count="0"/>
        </references>
      </pivotArea>
    </format>
    <format dxfId="26">
      <pivotArea dataOnly="0" labelOnly="1" grandCol="1" outline="0" fieldPosition="0"/>
    </format>
    <format dxfId="25">
      <pivotArea dataOnly="0" labelOnly="1" fieldPosition="0">
        <references count="1">
          <reference field="5" count="0"/>
        </references>
      </pivotArea>
    </format>
  </formats>
  <pivotHierarchies count="116">
    <pivotHierarchy dragToData="1"/>
    <pivotHierarchy multipleItemSelectionAllowed="1">
      <members count="3" level="1">
        <member name="[Calendar].[Date Hierarchy].[Year].&amp;[2018]"/>
        <member name="[Calendar].[Date Hierarchy].[Year].&amp;[2019]"/>
        <member name="[Calendar].[Date Hierarchy].[Year].&amp;[2020]"/>
      </members>
    </pivotHierarchy>
    <pivotHierarchy dragToData="1"/>
    <pivotHierarchy dragToData="1"/>
    <pivotHierarchy dragToData="1"/>
    <pivotHierarchy dragToData="1"/>
    <pivotHierarchy dragToData="1"/>
    <pivotHierarchy dragToData="1"/>
    <pivotHierarchy dragToData="1"/>
    <pivotHierarchy multipleItemSelectionAllowed="1" dragToData="1">
      <members count="35" level="1">
        <member name="[Calendar].[year.quarter].&amp;[2012.Q1]"/>
        <member name="[Calendar].[year.quarter].&amp;[2012.Q2]"/>
        <member name="[Calendar].[year.quarter].&amp;[2012.Q3]"/>
        <member name="[Calendar].[year.quarter].&amp;[2012.Q4]"/>
        <member name="[Calendar].[year.quarter].&amp;[2013.Q1]"/>
        <member name="[Calendar].[year.quarter].&amp;[2013.Q2]"/>
        <member name="[Calendar].[year.quarter].&amp;[2013.Q3]"/>
        <member name="[Calendar].[year.quarter].&amp;[2013.Q4]"/>
        <member name="[Calendar].[year.quarter].&amp;[2014.Q1]"/>
        <member name="[Calendar].[year.quarter].&amp;[2014.Q2]"/>
        <member name="[Calendar].[year.quarter].&amp;[2014.Q3]"/>
        <member name="[Calendar].[year.quarter].&amp;[2014.Q4]"/>
        <member name="[Calendar].[year.quarter].&amp;[2015.Q1]"/>
        <member name="[Calendar].[year.quarter].&amp;[2015.Q2]"/>
        <member name="[Calendar].[year.quarter].&amp;[2015.Q3]"/>
        <member name="[Calendar].[year.quarter].&amp;[2015.Q4]"/>
        <member name="[Calendar].[year.quarter].&amp;[2016.Q1]"/>
        <member name="[Calendar].[year.quarter].&amp;[2016.Q2]"/>
        <member name="[Calendar].[year.quarter].&amp;[2016.Q3]"/>
        <member name="[Calendar].[year.quarter].&amp;[2016.Q4]"/>
        <member name="[Calendar].[year.quarter].&amp;[2017.Q1]"/>
        <member name="[Calendar].[year.quarter].&amp;[2017.Q2]"/>
        <member name="[Calendar].[year.quarter].&amp;[2017.Q3]"/>
        <member name="[Calendar].[year.quarter].&amp;[2017.Q4]"/>
        <member name="[Calendar].[year.quarter].&amp;[2018.Q1]"/>
        <member name="[Calendar].[year.quarter].&amp;[2018.Q2]"/>
        <member name="[Calendar].[year.quarter].&amp;[2018.Q3]"/>
        <member name="[Calendar].[year.quarter].&amp;[2018.Q4]"/>
        <member name="[Calendar].[year.quarter].&amp;[2019.Q1]"/>
        <member name="[Calendar].[year.quarter].&amp;[2019.Q2]"/>
        <member name="[Calendar].[year.quarter].&amp;[2019.Q3]"/>
        <member name="[Calendar].[year.quarter].&amp;[2019.Q4]"/>
        <member name="[Calendar].[year.quarter].&amp;[2020.Q1]"/>
        <member name="[Calendar].[year.quarter].&amp;[2020.Q2]"/>
        <member name="[Calendar].[year.quarter].&amp;[2020.Q3]"/>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5. Total Butt Weld Repair Rate"/>
    <pivotHierarchy dragToRow="0" dragToCol="0" dragToPage="0" dragToData="1"/>
    <pivotHierarchy dragToRow="0" dragToCol="0" dragToPage="0" dragToData="1" caption="1. NCRs"/>
    <pivotHierarchy dragToRow="0" dragToCol="0" dragToPage="0" dragToData="1"/>
    <pivotHierarchy dragToRow="0" dragToCol="0" dragToPage="0" dragToData="1" caption="7. Packages: Signed off by Quinn / in CNRL Review"/>
    <pivotHierarchy dragToRow="0" dragToCol="0" dragToPage="0" dragToData="1" caption="8. Packages: In Review by Quinn"/>
    <pivotHierarchy dragToRow="0" dragToCol="0" dragToPage="0" dragToData="1" caption="9. Packages: Completed and Scann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2. Total Welds"/>
    <pivotHierarchy dragToData="1" caption="3. Total Butt Welds"/>
    <pivotHierarchy dragToData="1" caption="4. Total Butt Weld Repairs"/>
    <pivotHierarchy dragToData="1" caption="7. Packages: Signed off by Quinn / in CNRL Review"/>
    <pivotHierarchy dragToData="1" caption="8. Packages: In Review by Quinn"/>
    <pivotHierarchy dragToData="1" caption="9. Sum of Packages: Completed and Scanned"/>
    <pivotHierarchy dragToData="1" caption="6. Max of Packages: Signed off by Quinn / in CNRL Review"/>
    <pivotHierarchy dragToData="1" caption="7. Max of Packages: In Review by Quinn"/>
    <pivotHierarchy dragToData="1" caption="8. Max of Packages: Completed and Scanned"/>
    <pivotHierarchy dragToData="1"/>
    <pivotHierarchy dragToData="1"/>
    <pivotHierarchy dragToData="1"/>
  </pivotHierarchies>
  <pivotTableStyleInfo name="PivotStyleLight16" showRowHeaders="1" showColHeaders="1" showRowStripes="1" showColStripes="0" showLastColumn="1"/>
  <rowHierarchiesUsage count="1">
    <rowHierarchyUsage hierarchyUsage="-2"/>
  </rowHierarchiesUsage>
  <colHierarchiesUsage count="2">
    <colHierarchyUsage hierarchyUsage="2"/>
    <colHierarchyUsage hierarchyUsage="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OperationalSummary]"/>
        <x15:activeTabTopLevelEntity name="[Calenda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name="Hours" cacheId="3" applyNumberFormats="0" applyBorderFormats="0" applyFontFormats="0" applyPatternFormats="0" applyAlignmentFormats="0" applyWidthHeightFormats="1" dataCaption="Values" tag="14a396aa-c002-4859-90a6-af526a7410d9" updatedVersion="6" minRefreshableVersion="3" subtotalHiddenItems="1" itemPrintTitles="1" createdVersion="6" indent="0" outline="1" outlineData="1" multipleFieldFilters="0" chartFormat="3">
  <location ref="B12:D25" firstHeaderRow="0" firstDataRow="1" firstDataCol="1"/>
  <pivotFields count="6">
    <pivotField dataField="1" subtotalTop="0" showAll="0" defaultSubtotal="0"/>
    <pivotField dataField="1" subtotalTop="0" showAll="0" defaultSubtotal="0"/>
    <pivotField axis="axisRow" allDrilled="1" showAll="0" dataSourceSort="1">
      <items count="10">
        <item x="0" e="0"/>
        <item x="1" e="0"/>
        <item x="2" e="0"/>
        <item x="3" e="0"/>
        <item x="4" e="0"/>
        <item x="5" e="0"/>
        <item x="6" e="0"/>
        <item x="7" e="0"/>
        <item x="8"/>
        <item t="default"/>
      </items>
    </pivotField>
    <pivotField axis="axisRow" allDrilled="1" subtotalTop="0" showAll="0" dataSourceSort="1" defaultSubtotal="0">
      <items count="3">
        <item x="0" e="0"/>
        <item x="1" e="0"/>
        <item x="2" e="0"/>
      </items>
    </pivotField>
    <pivotField axis="axisRow" allDrilled="1" subtotalTop="0" showAll="0" dataSourceSort="1" defaultSubtotal="0" defaultAttributeDrillState="1">
      <items count="3">
        <item x="0"/>
        <item x="1"/>
        <item x="2"/>
      </items>
    </pivotField>
    <pivotField allDrilled="1" subtotalTop="0" showAll="0" dataSourceSort="1" defaultSubtotal="0" defaultAttributeDrillState="1"/>
  </pivotFields>
  <rowFields count="3">
    <field x="2"/>
    <field x="3"/>
    <field x="4"/>
  </rowFields>
  <rowItems count="13">
    <i>
      <x/>
    </i>
    <i>
      <x v="1"/>
    </i>
    <i>
      <x v="2"/>
    </i>
    <i>
      <x v="3"/>
    </i>
    <i>
      <x v="4"/>
    </i>
    <i>
      <x v="5"/>
    </i>
    <i>
      <x v="6"/>
    </i>
    <i>
      <x v="7"/>
    </i>
    <i>
      <x v="8"/>
    </i>
    <i r="1">
      <x/>
    </i>
    <i r="1">
      <x v="1"/>
    </i>
    <i r="1">
      <x v="2"/>
    </i>
    <i t="grand">
      <x/>
    </i>
  </rowItems>
  <colFields count="1">
    <field x="-2"/>
  </colFields>
  <colItems count="2">
    <i>
      <x/>
    </i>
    <i i="1">
      <x v="1"/>
    </i>
  </colItems>
  <dataFields count="2">
    <dataField name="Sum of Total Exposure Hours" fld="0" baseField="0" baseItem="0" numFmtId="3"/>
    <dataField name="OT Exposure Percentage" fld="1" subtotal="count" baseField="0" baseItem="0"/>
  </dataFields>
  <chartFormats count="2">
    <chartFormat chart="2" format="11" series="1">
      <pivotArea type="data" outline="0" fieldPosition="0">
        <references count="1">
          <reference field="4294967294" count="1" selected="0">
            <x v="0"/>
          </reference>
        </references>
      </pivotArea>
    </chartFormat>
    <chartFormat chart="2" format="12" series="1">
      <pivotArea type="data" outline="0" fieldPosition="0">
        <references count="1">
          <reference field="4294967294" count="1" selected="0">
            <x v="1"/>
          </reference>
        </references>
      </pivotArea>
    </chartFormat>
  </chartFormats>
  <pivotHierarchies count="116">
    <pivotHierarchy dragToData="1"/>
    <pivotHierarchy multipleItemSelectionAllowed="1"/>
    <pivotHierarchy dragToData="1"/>
    <pivotHierarchy dragToData="1"/>
    <pivotHierarchy dragToData="1"/>
    <pivotHierarchy dragToData="1"/>
    <pivotHierarchy dragToData="1"/>
    <pivotHierarchy dragToData="1"/>
    <pivotHierarchy dragToData="1"/>
    <pivotHierarchy multipleItemSelectionAllowed="1" dragToData="1">
      <members count="35" level="1">
        <member name="[Calendar].[year.quarter].&amp;[2012.Q1]"/>
        <member name="[Calendar].[year.quarter].&amp;[2012.Q2]"/>
        <member name="[Calendar].[year.quarter].&amp;[2012.Q3]"/>
        <member name="[Calendar].[year.quarter].&amp;[2012.Q4]"/>
        <member name="[Calendar].[year.quarter].&amp;[2013.Q1]"/>
        <member name="[Calendar].[year.quarter].&amp;[2013.Q2]"/>
        <member name="[Calendar].[year.quarter].&amp;[2013.Q3]"/>
        <member name="[Calendar].[year.quarter].&amp;[2013.Q4]"/>
        <member name="[Calendar].[year.quarter].&amp;[2014.Q1]"/>
        <member name="[Calendar].[year.quarter].&amp;[2014.Q2]"/>
        <member name="[Calendar].[year.quarter].&amp;[2014.Q3]"/>
        <member name="[Calendar].[year.quarter].&amp;[2014.Q4]"/>
        <member name="[Calendar].[year.quarter].&amp;[2015.Q1]"/>
        <member name="[Calendar].[year.quarter].&amp;[2015.Q2]"/>
        <member name="[Calendar].[year.quarter].&amp;[2015.Q3]"/>
        <member name="[Calendar].[year.quarter].&amp;[2015.Q4]"/>
        <member name="[Calendar].[year.quarter].&amp;[2016.Q1]"/>
        <member name="[Calendar].[year.quarter].&amp;[2016.Q2]"/>
        <member name="[Calendar].[year.quarter].&amp;[2016.Q3]"/>
        <member name="[Calendar].[year.quarter].&amp;[2016.Q4]"/>
        <member name="[Calendar].[year.quarter].&amp;[2017.Q1]"/>
        <member name="[Calendar].[year.quarter].&amp;[2017.Q2]"/>
        <member name="[Calendar].[year.quarter].&amp;[2017.Q3]"/>
        <member name="[Calendar].[year.quarter].&amp;[2017.Q4]"/>
        <member name="[Calendar].[year.quarter].&amp;[2018.Q1]"/>
        <member name="[Calendar].[year.quarter].&amp;[2018.Q2]"/>
        <member name="[Calendar].[year.quarter].&amp;[2018.Q3]"/>
        <member name="[Calendar].[year.quarter].&amp;[2018.Q4]"/>
        <member name="[Calendar].[year.quarter].&amp;[2019.Q1]"/>
        <member name="[Calendar].[year.quarter].&amp;[2019.Q2]"/>
        <member name="[Calendar].[year.quarter].&amp;[2019.Q3]"/>
        <member name="[Calendar].[year.quarter].&amp;[2019.Q4]"/>
        <member name="[Calendar].[year.quarter].&amp;[2020.Q1]"/>
        <member name="[Calendar].[year.quarter].&amp;[2020.Q2]"/>
        <member name="[Calendar].[year.quarter].&amp;[2020.Q3]"/>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Row="0" dragToCol="0" dragToPage="0" dragToData="1" caption="OT Exposure Percentag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3">
    <rowHierarchyUsage hierarchyUsage="2"/>
    <rowHierarchyUsage hierarchyUsage="8"/>
    <rowHierarchyUsage hierarchyUsage="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afetySummary]"/>
        <x15:activeTabTopLevelEntity name="[Spend]"/>
        <x15:activeTabTopLevelEntity name="[Calenda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name="Spend" cacheId="4" applyNumberFormats="0" applyBorderFormats="0" applyFontFormats="0" applyPatternFormats="0" applyAlignmentFormats="0" applyWidthHeightFormats="1" dataCaption="Values" tag="45c219ef-5905-481c-956b-0360eaf683e5" updatedVersion="6" minRefreshableVersion="3" itemPrintTitles="1" createdVersion="6" indent="0" showHeaders="0" outline="1" outlineData="1" multipleFieldFilters="0" chartFormat="3">
  <location ref="K12:O22" firstHeaderRow="0" firstDataRow="1" firstDataCol="1"/>
  <pivotFields count="8">
    <pivotField dataField="1" subtotalTop="0" showAll="0" defaultSubtotal="0"/>
    <pivotField dataField="1" subtotalTop="0" showAll="0" defaultSubtotal="0"/>
    <pivotField dataField="1" subtotalTop="0" showAll="0" defaultSubtotal="0"/>
    <pivotField axis="axisRow" allDrilled="1" showAll="0" dataSourceSort="1">
      <items count="7">
        <item x="0" e="0"/>
        <item x="1" e="0"/>
        <item x="2" e="0"/>
        <item x="3" e="0"/>
        <item x="4" e="0"/>
        <item x="5"/>
        <item t="default"/>
      </items>
    </pivotField>
    <pivotField axis="axisRow" allDrilled="1" subtotalTop="0" showAll="0" dataSourceSort="1" defaultSubtotal="0" defaultAttributeDrillState="1">
      <items count="3">
        <item x="0" e="0"/>
        <item x="1" e="0"/>
        <item x="2" e="0"/>
      </items>
    </pivotField>
    <pivotField dataField="1" subtotalTop="0" showAll="0" defaultSubtotal="0"/>
    <pivotField axis="axisRow" allDrilled="1" subtotalTop="0" showAll="0" dataSourceSort="1" defaultSubtotal="0" defaultAttributeDrillState="1">
      <items count="3">
        <item x="0"/>
        <item x="1"/>
        <item x="2"/>
      </items>
    </pivotField>
    <pivotField allDrilled="1" subtotalTop="0" showAll="0" dataSourceSort="1" defaultSubtotal="0" defaultAttributeDrillState="1"/>
  </pivotFields>
  <rowFields count="3">
    <field x="3"/>
    <field x="4"/>
    <field x="6"/>
  </rowFields>
  <rowItems count="10">
    <i>
      <x/>
    </i>
    <i>
      <x v="1"/>
    </i>
    <i>
      <x v="2"/>
    </i>
    <i>
      <x v="3"/>
    </i>
    <i>
      <x v="4"/>
    </i>
    <i>
      <x v="5"/>
    </i>
    <i r="1">
      <x/>
    </i>
    <i r="1">
      <x v="1"/>
    </i>
    <i r="1">
      <x v="2"/>
    </i>
    <i t="grand">
      <x/>
    </i>
  </rowItems>
  <colFields count="1">
    <field x="-2"/>
  </colFields>
  <colItems count="4">
    <i>
      <x/>
    </i>
    <i i="1">
      <x v="1"/>
    </i>
    <i i="2">
      <x v="2"/>
    </i>
    <i i="3">
      <x v="3"/>
    </i>
  </colItems>
  <dataFields count="4">
    <dataField name="Operations" fld="0" baseField="0" baseItem="0" numFmtId="44"/>
    <dataField name="Wells Servicing" fld="1" baseField="0" baseItem="0" numFmtId="44"/>
    <dataField name="Turnaround / Outage" fld="2" baseField="0" baseItem="0" numFmtId="44"/>
    <dataField name="Relative Overall Spend Change From Previous Year" fld="5" subtotal="count" baseField="0" baseItem="0"/>
  </dataFields>
  <chartFormats count="4">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 chart="2" format="10" series="1">
      <pivotArea type="data" outline="0" fieldPosition="0">
        <references count="1">
          <reference field="4294967294" count="1" selected="0">
            <x v="3"/>
          </reference>
        </references>
      </pivotArea>
    </chartFormat>
  </chartFormats>
  <pivotHierarchies count="116">
    <pivotHierarchy dragToData="1"/>
    <pivotHierarchy multipleItemSelectionAllowed="1"/>
    <pivotHierarchy dragToData="1"/>
    <pivotHierarchy dragToData="1"/>
    <pivotHierarchy dragToData="1"/>
    <pivotHierarchy dragToData="1"/>
    <pivotHierarchy dragToData="1"/>
    <pivotHierarchy dragToData="1"/>
    <pivotHierarchy dragToData="1"/>
    <pivotHierarchy multipleItemSelectionAllowed="1" dragToData="1">
      <members count="35" level="1">
        <member name="[Calendar].[year.quarter].&amp;[2012.Q1]"/>
        <member name="[Calendar].[year.quarter].&amp;[2012.Q2]"/>
        <member name="[Calendar].[year.quarter].&amp;[2012.Q3]"/>
        <member name="[Calendar].[year.quarter].&amp;[2012.Q4]"/>
        <member name="[Calendar].[year.quarter].&amp;[2013.Q1]"/>
        <member name="[Calendar].[year.quarter].&amp;[2013.Q2]"/>
        <member name="[Calendar].[year.quarter].&amp;[2013.Q3]"/>
        <member name="[Calendar].[year.quarter].&amp;[2013.Q4]"/>
        <member name="[Calendar].[year.quarter].&amp;[2014.Q1]"/>
        <member name="[Calendar].[year.quarter].&amp;[2014.Q2]"/>
        <member name="[Calendar].[year.quarter].&amp;[2014.Q3]"/>
        <member name="[Calendar].[year.quarter].&amp;[2014.Q4]"/>
        <member name="[Calendar].[year.quarter].&amp;[2015.Q1]"/>
        <member name="[Calendar].[year.quarter].&amp;[2015.Q2]"/>
        <member name="[Calendar].[year.quarter].&amp;[2015.Q3]"/>
        <member name="[Calendar].[year.quarter].&amp;[2015.Q4]"/>
        <member name="[Calendar].[year.quarter].&amp;[2016.Q1]"/>
        <member name="[Calendar].[year.quarter].&amp;[2016.Q2]"/>
        <member name="[Calendar].[year.quarter].&amp;[2016.Q3]"/>
        <member name="[Calendar].[year.quarter].&amp;[2016.Q4]"/>
        <member name="[Calendar].[year.quarter].&amp;[2017.Q1]"/>
        <member name="[Calendar].[year.quarter].&amp;[2017.Q2]"/>
        <member name="[Calendar].[year.quarter].&amp;[2017.Q3]"/>
        <member name="[Calendar].[year.quarter].&amp;[2017.Q4]"/>
        <member name="[Calendar].[year.quarter].&amp;[2018.Q1]"/>
        <member name="[Calendar].[year.quarter].&amp;[2018.Q2]"/>
        <member name="[Calendar].[year.quarter].&amp;[2018.Q3]"/>
        <member name="[Calendar].[year.quarter].&amp;[2018.Q4]"/>
        <member name="[Calendar].[year.quarter].&amp;[2019.Q1]"/>
        <member name="[Calendar].[year.quarter].&amp;[2019.Q2]"/>
        <member name="[Calendar].[year.quarter].&amp;[2019.Q3]"/>
        <member name="[Calendar].[year.quarter].&amp;[2019.Q4]"/>
        <member name="[Calendar].[year.quarter].&amp;[2020.Q1]"/>
        <member name="[Calendar].[year.quarter].&amp;[2020.Q2]"/>
        <member name="[Calendar].[year.quarter].&amp;[2020.Q3]"/>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Relative Overall Spend Change From Previous Year"/>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caption="Operations"/>
    <pivotHierarchy dragToData="1" caption="Wells Servicing"/>
    <pivotHierarchy dragToData="1" caption="Turnaround / Outag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3">
    <rowHierarchyUsage hierarchyUsage="2"/>
    <rowHierarchyUsage hierarchyUsage="8"/>
    <rowHierarchyUsage hierarchyUsage="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pend]"/>
        <x15:activeTabTopLevelEntity name="[Calendar]"/>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year.quarter" sourceName="[Calendar].[year.quarter]">
  <pivotTables>
    <pivotTable tabId="6" name="Spend"/>
    <pivotTable tabId="6" name="Hours"/>
  </pivotTables>
  <data>
    <olap pivotCacheId="1165181210">
      <levels count="2">
        <level uniqueName="[Calendar].[year.quarter].[(All)]" sourceCaption="(All)" count="0"/>
        <level uniqueName="[Calendar].[year.quarter].[year.quarter]" sourceCaption="year.quarter" count="36" sortOrder="ascending">
          <ranges>
            <range startItem="0">
              <i n="[Calendar].[year.quarter].&amp;[2012.Q1]" c="2012.Q1"/>
              <i n="[Calendar].[year.quarter].&amp;[2012.Q2]" c="2012.Q2"/>
              <i n="[Calendar].[year.quarter].&amp;[2012.Q3]" c="2012.Q3"/>
              <i n="[Calendar].[year.quarter].&amp;[2012.Q4]" c="2012.Q4"/>
              <i n="[Calendar].[year.quarter].&amp;[2013.Q1]" c="2013.Q1"/>
              <i n="[Calendar].[year.quarter].&amp;[2013.Q2]" c="2013.Q2"/>
              <i n="[Calendar].[year.quarter].&amp;[2013.Q3]" c="2013.Q3"/>
              <i n="[Calendar].[year.quarter].&amp;[2013.Q4]" c="2013.Q4"/>
              <i n="[Calendar].[year.quarter].&amp;[2014.Q1]" c="2014.Q1"/>
              <i n="[Calendar].[year.quarter].&amp;[2014.Q2]" c="2014.Q2"/>
              <i n="[Calendar].[year.quarter].&amp;[2014.Q3]" c="2014.Q3"/>
              <i n="[Calendar].[year.quarter].&amp;[2014.Q4]" c="2014.Q4"/>
              <i n="[Calendar].[year.quarter].&amp;[2015.Q1]" c="2015.Q1"/>
              <i n="[Calendar].[year.quarter].&amp;[2015.Q2]" c="2015.Q2"/>
              <i n="[Calendar].[year.quarter].&amp;[2015.Q3]" c="2015.Q3"/>
              <i n="[Calendar].[year.quarter].&amp;[2015.Q4]" c="2015.Q4"/>
              <i n="[Calendar].[year.quarter].&amp;[2016.Q1]" c="2016.Q1"/>
              <i n="[Calendar].[year.quarter].&amp;[2016.Q2]" c="2016.Q2"/>
              <i n="[Calendar].[year.quarter].&amp;[2016.Q3]" c="2016.Q3"/>
              <i n="[Calendar].[year.quarter].&amp;[2016.Q4]" c="2016.Q4"/>
              <i n="[Calendar].[year.quarter].&amp;[2017.Q1]" c="2017.Q1"/>
              <i n="[Calendar].[year.quarter].&amp;[2017.Q2]" c="2017.Q2"/>
              <i n="[Calendar].[year.quarter].&amp;[2017.Q3]" c="2017.Q3"/>
              <i n="[Calendar].[year.quarter].&amp;[2017.Q4]" c="2017.Q4"/>
              <i n="[Calendar].[year.quarter].&amp;[2018.Q1]" c="2018.Q1"/>
              <i n="[Calendar].[year.quarter].&amp;[2018.Q2]" c="2018.Q2"/>
              <i n="[Calendar].[year.quarter].&amp;[2018.Q3]" c="2018.Q3"/>
              <i n="[Calendar].[year.quarter].&amp;[2018.Q4]" c="2018.Q4"/>
              <i n="[Calendar].[year.quarter].&amp;[2019.Q1]" c="2019.Q1"/>
              <i n="[Calendar].[year.quarter].&amp;[2019.Q2]" c="2019.Q2"/>
              <i n="[Calendar].[year.quarter].&amp;[2019.Q3]" c="2019.Q3"/>
              <i n="[Calendar].[year.quarter].&amp;[2019.Q4]" c="2019.Q4"/>
              <i n="[Calendar].[year.quarter].&amp;[2020.Q1]" c="2020.Q1"/>
              <i n="[Calendar].[year.quarter].&amp;[2020.Q2]" c="2020.Q2"/>
              <i n="[Calendar].[year.quarter].&amp;[2020.Q3]" c="2020.Q3"/>
              <i n="[Calendar].[year.quarter].&amp;[2020.Q4]" c="2020.Q4"/>
            </range>
          </ranges>
        </level>
      </levels>
      <selections count="35">
        <selection n="[Calendar].[year.quarter].&amp;[2012.Q1]"/>
        <selection n="[Calendar].[year.quarter].&amp;[2012.Q2]"/>
        <selection n="[Calendar].[year.quarter].&amp;[2012.Q3]"/>
        <selection n="[Calendar].[year.quarter].&amp;[2012.Q4]"/>
        <selection n="[Calendar].[year.quarter].&amp;[2013.Q1]"/>
        <selection n="[Calendar].[year.quarter].&amp;[2013.Q2]"/>
        <selection n="[Calendar].[year.quarter].&amp;[2013.Q3]"/>
        <selection n="[Calendar].[year.quarter].&amp;[2013.Q4]"/>
        <selection n="[Calendar].[year.quarter].&amp;[2014.Q1]"/>
        <selection n="[Calendar].[year.quarter].&amp;[2014.Q2]"/>
        <selection n="[Calendar].[year.quarter].&amp;[2014.Q3]"/>
        <selection n="[Calendar].[year.quarter].&amp;[2014.Q4]"/>
        <selection n="[Calendar].[year.quarter].&amp;[2015.Q1]"/>
        <selection n="[Calendar].[year.quarter].&amp;[2015.Q2]"/>
        <selection n="[Calendar].[year.quarter].&amp;[2015.Q3]"/>
        <selection n="[Calendar].[year.quarter].&amp;[2015.Q4]"/>
        <selection n="[Calendar].[year.quarter].&amp;[2016.Q1]"/>
        <selection n="[Calendar].[year.quarter].&amp;[2016.Q2]"/>
        <selection n="[Calendar].[year.quarter].&amp;[2016.Q3]"/>
        <selection n="[Calendar].[year.quarter].&amp;[2016.Q4]"/>
        <selection n="[Calendar].[year.quarter].&amp;[2017.Q1]"/>
        <selection n="[Calendar].[year.quarter].&amp;[2017.Q2]"/>
        <selection n="[Calendar].[year.quarter].&amp;[2017.Q3]"/>
        <selection n="[Calendar].[year.quarter].&amp;[2017.Q4]"/>
        <selection n="[Calendar].[year.quarter].&amp;[2018.Q1]"/>
        <selection n="[Calendar].[year.quarter].&amp;[2018.Q2]"/>
        <selection n="[Calendar].[year.quarter].&amp;[2018.Q3]"/>
        <selection n="[Calendar].[year.quarter].&amp;[2018.Q4]"/>
        <selection n="[Calendar].[year.quarter].&amp;[2019.Q1]"/>
        <selection n="[Calendar].[year.quarter].&amp;[2019.Q2]"/>
        <selection n="[Calendar].[year.quarter].&amp;[2019.Q3]"/>
        <selection n="[Calendar].[year.quarter].&amp;[2019.Q4]"/>
        <selection n="[Calendar].[year.quarter].&amp;[2020.Q1]"/>
        <selection n="[Calendar].[year.quarter].&amp;[2020.Q2]"/>
        <selection n="[Calendar].[year.quarter].&amp;[2020.Q3]"/>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Date_Hierarchy" sourceName="[Calendar].[Date Hierarchy]">
  <pivotTables>
    <pivotTable tabId="5" name="SafetyPivot"/>
    <pivotTable tabId="5" name="HoursPivot"/>
  </pivotTables>
  <data>
    <olap pivotCacheId="2062570143">
      <levels count="4">
        <level uniqueName="[Calendar].[Date Hierarchy].[(All)]" sourceCaption="(All)" count="0"/>
        <level uniqueName="[Calendar].[Date Hierarchy].[Year]" sourceCaption="Year" count="9">
          <ranges>
            <range startItem="0">
              <i n="[Calendar].[Date Hierarchy].[Year].&amp;[2012]" c="2012"/>
              <i n="[Calendar].[Date Hierarchy].[Year].&amp;[2013]" c="2013"/>
              <i n="[Calendar].[Date Hierarchy].[Year].&amp;[2014]" c="2014"/>
              <i n="[Calendar].[Date Hierarchy].[Year].&amp;[2015]" c="2015"/>
              <i n="[Calendar].[Date Hierarchy].[Year].&amp;[2016]" c="2016"/>
              <i n="[Calendar].[Date Hierarchy].[Year].&amp;[2017]" c="2017"/>
              <i n="[Calendar].[Date Hierarchy].[Year].&amp;[2018]" c="2018"/>
              <i n="[Calendar].[Date Hierarchy].[Year].&amp;[2019]" c="2019"/>
              <i n="[Calendar].[Date Hierarchy].[Year].&amp;[2020]" c="2020"/>
            </range>
          </ranges>
        </level>
        <level uniqueName="[Calendar].[Date Hierarchy].[Month]" sourceCaption="Month" count="0"/>
        <level uniqueName="[Calendar].[Date Hierarchy].[DateColumn]" sourceCaption="DateColumn" count="0"/>
      </levels>
      <selections count="5">
        <selection n="[Calendar].[Date Hierarchy].[Year].&amp;[2016]"/>
        <selection n="[Calendar].[Date Hierarchy].[Year].&amp;[2017]"/>
        <selection n="[Calendar].[Date Hierarchy].[Year].&amp;[2018]"/>
        <selection n="[Calendar].[Date Hierarchy].[Year].&amp;[2019]"/>
        <selection n="[Calendar].[Date Hierarchy].[Year].&amp;[2020]"/>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year.quarter1" sourceName="[Calendar].[year.quarter]">
  <pivotTables>
    <pivotTable tabId="5" name="SafetyPivot"/>
    <pivotTable tabId="5" name="HoursPivot"/>
  </pivotTables>
  <data>
    <olap pivotCacheId="2062570143">
      <levels count="2">
        <level uniqueName="[Calendar].[year.quarter].[(All)]" sourceCaption="(All)" count="0"/>
        <level uniqueName="[Calendar].[year.quarter].[year.quarter]" sourceCaption="year.quarter" count="36">
          <ranges>
            <range startItem="0">
              <i n="[Calendar].[year.quarter].&amp;[2016.Q1]" c="2016.Q1"/>
              <i n="[Calendar].[year.quarter].&amp;[2016.Q2]" c="2016.Q2"/>
              <i n="[Calendar].[year.quarter].&amp;[2016.Q3]" c="2016.Q3"/>
              <i n="[Calendar].[year.quarter].&amp;[2016.Q4]" c="2016.Q4"/>
              <i n="[Calendar].[year.quarter].&amp;[2017.Q1]" c="2017.Q1"/>
              <i n="[Calendar].[year.quarter].&amp;[2017.Q2]" c="2017.Q2"/>
              <i n="[Calendar].[year.quarter].&amp;[2017.Q3]" c="2017.Q3"/>
              <i n="[Calendar].[year.quarter].&amp;[2017.Q4]" c="2017.Q4"/>
              <i n="[Calendar].[year.quarter].&amp;[2018.Q1]" c="2018.Q1"/>
              <i n="[Calendar].[year.quarter].&amp;[2018.Q2]" c="2018.Q2"/>
              <i n="[Calendar].[year.quarter].&amp;[2018.Q3]" c="2018.Q3"/>
              <i n="[Calendar].[year.quarter].&amp;[2018.Q4]" c="2018.Q4"/>
              <i n="[Calendar].[year.quarter].&amp;[2019.Q1]" c="2019.Q1"/>
              <i n="[Calendar].[year.quarter].&amp;[2019.Q2]" c="2019.Q2"/>
              <i n="[Calendar].[year.quarter].&amp;[2019.Q3]" c="2019.Q3"/>
              <i n="[Calendar].[year.quarter].&amp;[2019.Q4]" c="2019.Q4"/>
              <i n="[Calendar].[year.quarter].&amp;[2020.Q1]" c="2020.Q1"/>
              <i n="[Calendar].[year.quarter].&amp;[2020.Q2]" c="2020.Q2"/>
              <i n="[Calendar].[year.quarter].&amp;[2020.Q3]" c="2020.Q3"/>
              <i n="[Calendar].[year.quarter].&amp;[2020.Q4]" c="2020.Q4"/>
              <i n="[Calendar].[year.quarter].&amp;[2012.Q1]" c="2012.Q1" nd="1"/>
              <i n="[Calendar].[year.quarter].&amp;[2012.Q2]" c="2012.Q2" nd="1"/>
              <i n="[Calendar].[year.quarter].&amp;[2012.Q3]" c="2012.Q3" nd="1"/>
              <i n="[Calendar].[year.quarter].&amp;[2012.Q4]" c="2012.Q4" nd="1"/>
              <i n="[Calendar].[year.quarter].&amp;[2013.Q1]" c="2013.Q1" nd="1"/>
              <i n="[Calendar].[year.quarter].&amp;[2013.Q2]" c="2013.Q2" nd="1"/>
              <i n="[Calendar].[year.quarter].&amp;[2013.Q3]" c="2013.Q3" nd="1"/>
              <i n="[Calendar].[year.quarter].&amp;[2013.Q4]" c="2013.Q4" nd="1"/>
              <i n="[Calendar].[year.quarter].&amp;[2014.Q1]" c="2014.Q1" nd="1"/>
              <i n="[Calendar].[year.quarter].&amp;[2014.Q2]" c="2014.Q2" nd="1"/>
              <i n="[Calendar].[year.quarter].&amp;[2014.Q3]" c="2014.Q3" nd="1"/>
              <i n="[Calendar].[year.quarter].&amp;[2014.Q4]" c="2014.Q4" nd="1"/>
              <i n="[Calendar].[year.quarter].&amp;[2015.Q1]" c="2015.Q1" nd="1"/>
              <i n="[Calendar].[year.quarter].&amp;[2015.Q2]" c="2015.Q2" nd="1"/>
              <i n="[Calendar].[year.quarter].&amp;[2015.Q3]" c="2015.Q3" nd="1"/>
              <i n="[Calendar].[year.quarter].&amp;[2015.Q4]" c="2015.Q4" nd="1"/>
            </range>
          </ranges>
        </level>
      </levels>
      <selections count="35">
        <selection n="[Calendar].[year.quarter].&amp;[2012.Q1]"/>
        <selection n="[Calendar].[year.quarter].&amp;[2012.Q2]"/>
        <selection n="[Calendar].[year.quarter].&amp;[2012.Q3]"/>
        <selection n="[Calendar].[year.quarter].&amp;[2012.Q4]"/>
        <selection n="[Calendar].[year.quarter].&amp;[2013.Q1]"/>
        <selection n="[Calendar].[year.quarter].&amp;[2013.Q2]"/>
        <selection n="[Calendar].[year.quarter].&amp;[2013.Q3]"/>
        <selection n="[Calendar].[year.quarter].&amp;[2013.Q4]"/>
        <selection n="[Calendar].[year.quarter].&amp;[2014.Q1]"/>
        <selection n="[Calendar].[year.quarter].&amp;[2014.Q2]"/>
        <selection n="[Calendar].[year.quarter].&amp;[2014.Q3]"/>
        <selection n="[Calendar].[year.quarter].&amp;[2014.Q4]"/>
        <selection n="[Calendar].[year.quarter].&amp;[2015.Q1]"/>
        <selection n="[Calendar].[year.quarter].&amp;[2015.Q2]"/>
        <selection n="[Calendar].[year.quarter].&amp;[2015.Q3]"/>
        <selection n="[Calendar].[year.quarter].&amp;[2015.Q4]"/>
        <selection n="[Calendar].[year.quarter].&amp;[2016.Q1]"/>
        <selection n="[Calendar].[year.quarter].&amp;[2016.Q2]"/>
        <selection n="[Calendar].[year.quarter].&amp;[2016.Q3]"/>
        <selection n="[Calendar].[year.quarter].&amp;[2016.Q4]"/>
        <selection n="[Calendar].[year.quarter].&amp;[2017.Q1]"/>
        <selection n="[Calendar].[year.quarter].&amp;[2017.Q2]"/>
        <selection n="[Calendar].[year.quarter].&amp;[2017.Q3]"/>
        <selection n="[Calendar].[year.quarter].&amp;[2017.Q4]"/>
        <selection n="[Calendar].[year.quarter].&amp;[2018.Q1]"/>
        <selection n="[Calendar].[year.quarter].&amp;[2018.Q2]"/>
        <selection n="[Calendar].[year.quarter].&amp;[2018.Q3]"/>
        <selection n="[Calendar].[year.quarter].&amp;[2018.Q4]"/>
        <selection n="[Calendar].[year.quarter].&amp;[2019.Q1]"/>
        <selection n="[Calendar].[year.quarter].&amp;[2019.Q2]"/>
        <selection n="[Calendar].[year.quarter].&amp;[2019.Q3]"/>
        <selection n="[Calendar].[year.quarter].&amp;[2019.Q4]"/>
        <selection n="[Calendar].[year.quarter].&amp;[2020.Q1]"/>
        <selection n="[Calendar].[year.quarter].&amp;[2020.Q2]"/>
        <selection n="[Calendar].[year.quarter].&amp;[2020.Q3]"/>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year.quarter2" sourceName="[Calendar].[year.quarter]">
  <pivotTables>
    <pivotTable tabId="5" name="QualityPivot"/>
  </pivotTables>
  <data>
    <olap pivotCacheId="404220167">
      <levels count="2">
        <level uniqueName="[Calendar].[year.quarter].[(All)]" sourceCaption="(All)" count="0"/>
        <level uniqueName="[Calendar].[year.quarter].[year.quarter]" sourceCaption="year.quarter" count="36">
          <ranges>
            <range startItem="0">
              <i n="[Calendar].[year.quarter].&amp;[2018.Q1]" c="2018.Q1"/>
              <i n="[Calendar].[year.quarter].&amp;[2018.Q2]" c="2018.Q2"/>
              <i n="[Calendar].[year.quarter].&amp;[2018.Q3]" c="2018.Q3"/>
              <i n="[Calendar].[year.quarter].&amp;[2018.Q4]" c="2018.Q4"/>
              <i n="[Calendar].[year.quarter].&amp;[2019.Q1]" c="2019.Q1"/>
              <i n="[Calendar].[year.quarter].&amp;[2019.Q2]" c="2019.Q2"/>
              <i n="[Calendar].[year.quarter].&amp;[2019.Q3]" c="2019.Q3"/>
              <i n="[Calendar].[year.quarter].&amp;[2019.Q4]" c="2019.Q4"/>
              <i n="[Calendar].[year.quarter].&amp;[2020.Q1]" c="2020.Q1"/>
              <i n="[Calendar].[year.quarter].&amp;[2020.Q2]" c="2020.Q2"/>
              <i n="[Calendar].[year.quarter].&amp;[2020.Q3]" c="2020.Q3"/>
              <i n="[Calendar].[year.quarter].&amp;[2012.Q1]" c="2012.Q1" nd="1"/>
              <i n="[Calendar].[year.quarter].&amp;[2012.Q2]" c="2012.Q2" nd="1"/>
              <i n="[Calendar].[year.quarter].&amp;[2012.Q3]" c="2012.Q3" nd="1"/>
              <i n="[Calendar].[year.quarter].&amp;[2012.Q4]" c="2012.Q4" nd="1"/>
              <i n="[Calendar].[year.quarter].&amp;[2013.Q1]" c="2013.Q1" nd="1"/>
              <i n="[Calendar].[year.quarter].&amp;[2013.Q2]" c="2013.Q2" nd="1"/>
              <i n="[Calendar].[year.quarter].&amp;[2013.Q3]" c="2013.Q3" nd="1"/>
              <i n="[Calendar].[year.quarter].&amp;[2013.Q4]" c="2013.Q4" nd="1"/>
              <i n="[Calendar].[year.quarter].&amp;[2014.Q1]" c="2014.Q1" nd="1"/>
              <i n="[Calendar].[year.quarter].&amp;[2014.Q2]" c="2014.Q2" nd="1"/>
              <i n="[Calendar].[year.quarter].&amp;[2014.Q3]" c="2014.Q3" nd="1"/>
              <i n="[Calendar].[year.quarter].&amp;[2014.Q4]" c="2014.Q4" nd="1"/>
              <i n="[Calendar].[year.quarter].&amp;[2015.Q1]" c="2015.Q1" nd="1"/>
              <i n="[Calendar].[year.quarter].&amp;[2015.Q2]" c="2015.Q2" nd="1"/>
              <i n="[Calendar].[year.quarter].&amp;[2015.Q3]" c="2015.Q3" nd="1"/>
              <i n="[Calendar].[year.quarter].&amp;[2015.Q4]" c="2015.Q4" nd="1"/>
              <i n="[Calendar].[year.quarter].&amp;[2016.Q1]" c="2016.Q1" nd="1"/>
              <i n="[Calendar].[year.quarter].&amp;[2016.Q2]" c="2016.Q2" nd="1"/>
              <i n="[Calendar].[year.quarter].&amp;[2016.Q3]" c="2016.Q3" nd="1"/>
              <i n="[Calendar].[year.quarter].&amp;[2016.Q4]" c="2016.Q4" nd="1"/>
              <i n="[Calendar].[year.quarter].&amp;[2017.Q1]" c="2017.Q1" nd="1"/>
              <i n="[Calendar].[year.quarter].&amp;[2017.Q2]" c="2017.Q2" nd="1"/>
              <i n="[Calendar].[year.quarter].&amp;[2017.Q3]" c="2017.Q3" nd="1"/>
              <i n="[Calendar].[year.quarter].&amp;[2017.Q4]" c="2017.Q4" nd="1"/>
              <i n="[Calendar].[year.quarter].&amp;[2020.Q4]" c="2020.Q4" nd="1"/>
            </range>
          </ranges>
        </level>
      </levels>
      <selections count="35">
        <selection n="[Calendar].[year.quarter].&amp;[2012.Q1]"/>
        <selection n="[Calendar].[year.quarter].&amp;[2012.Q2]"/>
        <selection n="[Calendar].[year.quarter].&amp;[2012.Q3]"/>
        <selection n="[Calendar].[year.quarter].&amp;[2012.Q4]"/>
        <selection n="[Calendar].[year.quarter].&amp;[2013.Q1]"/>
        <selection n="[Calendar].[year.quarter].&amp;[2013.Q2]"/>
        <selection n="[Calendar].[year.quarter].&amp;[2013.Q3]"/>
        <selection n="[Calendar].[year.quarter].&amp;[2013.Q4]"/>
        <selection n="[Calendar].[year.quarter].&amp;[2014.Q1]"/>
        <selection n="[Calendar].[year.quarter].&amp;[2014.Q2]"/>
        <selection n="[Calendar].[year.quarter].&amp;[2014.Q3]"/>
        <selection n="[Calendar].[year.quarter].&amp;[2014.Q4]"/>
        <selection n="[Calendar].[year.quarter].&amp;[2015.Q1]"/>
        <selection n="[Calendar].[year.quarter].&amp;[2015.Q2]"/>
        <selection n="[Calendar].[year.quarter].&amp;[2015.Q3]"/>
        <selection n="[Calendar].[year.quarter].&amp;[2015.Q4]"/>
        <selection n="[Calendar].[year.quarter].&amp;[2016.Q1]"/>
        <selection n="[Calendar].[year.quarter].&amp;[2016.Q2]"/>
        <selection n="[Calendar].[year.quarter].&amp;[2016.Q3]"/>
        <selection n="[Calendar].[year.quarter].&amp;[2016.Q4]"/>
        <selection n="[Calendar].[year.quarter].&amp;[2017.Q1]"/>
        <selection n="[Calendar].[year.quarter].&amp;[2017.Q2]"/>
        <selection n="[Calendar].[year.quarter].&amp;[2017.Q3]"/>
        <selection n="[Calendar].[year.quarter].&amp;[2017.Q4]"/>
        <selection n="[Calendar].[year.quarter].&amp;[2018.Q1]"/>
        <selection n="[Calendar].[year.quarter].&amp;[2018.Q2]"/>
        <selection n="[Calendar].[year.quarter].&amp;[2018.Q3]"/>
        <selection n="[Calendar].[year.quarter].&amp;[2018.Q4]"/>
        <selection n="[Calendar].[year.quarter].&amp;[2019.Q1]"/>
        <selection n="[Calendar].[year.quarter].&amp;[2019.Q2]"/>
        <selection n="[Calendar].[year.quarter].&amp;[2019.Q3]"/>
        <selection n="[Calendar].[year.quarter].&amp;[2019.Q4]"/>
        <selection n="[Calendar].[year.quarter].&amp;[2020.Q1]"/>
        <selection n="[Calendar].[year.quarter].&amp;[2020.Q2]"/>
        <selection n="[Calendar].[year.quarter].&amp;[2020.Q3]"/>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Date_Hierarchy1" sourceName="[Calendar].[Date Hierarchy]">
  <pivotTables>
    <pivotTable tabId="5" name="QualityPivot"/>
  </pivotTables>
  <data>
    <olap pivotCacheId="404220167">
      <levels count="4">
        <level uniqueName="[Calendar].[Date Hierarchy].[(All)]" sourceCaption="(All)" count="0"/>
        <level uniqueName="[Calendar].[Date Hierarchy].[Year]" sourceCaption="Year" count="9">
          <ranges>
            <range startItem="0">
              <i n="[Calendar].[Date Hierarchy].[Year].&amp;[2013]" c="2013"/>
              <i n="[Calendar].[Date Hierarchy].[Year].&amp;[2014]" c="2014"/>
              <i n="[Calendar].[Date Hierarchy].[Year].&amp;[2015]" c="2015"/>
              <i n="[Calendar].[Date Hierarchy].[Year].&amp;[2016]" c="2016"/>
              <i n="[Calendar].[Date Hierarchy].[Year].&amp;[2017]" c="2017"/>
              <i n="[Calendar].[Date Hierarchy].[Year].&amp;[2018]" c="2018"/>
              <i n="[Calendar].[Date Hierarchy].[Year].&amp;[2019]" c="2019"/>
              <i n="[Calendar].[Date Hierarchy].[Year].&amp;[2020]" c="2020"/>
              <i n="[Calendar].[Date Hierarchy].[Year].&amp;[2012]" c="2012" nd="1"/>
            </range>
          </ranges>
        </level>
        <level uniqueName="[Calendar].[Date Hierarchy].[Month]" sourceCaption="Month" count="0"/>
        <level uniqueName="[Calendar].[Date Hierarchy].[DateColumn]" sourceCaption="DateColumn" count="0"/>
      </levels>
      <selections count="3">
        <selection n="[Calendar].[Date Hierarchy].[Year].&amp;[2018]"/>
        <selection n="[Calendar].[Date Hierarchy].[Year].&amp;[2019]"/>
        <selection n="[Calendar].[Date Hierarchy].[Year].&amp;[2020]"/>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Year" cache="Slicer_Date_Hierarchy" caption="Year" level="1" rowHeight="241300"/>
  <slicer name="year.quarter 1" cache="Slicer_year.quarter1" caption="year.quarter" startItem="7" level="1" rowHeight="241300"/>
  <slicer name="year.quarter 2" cache="Slicer_year.quarter2" caption="year.quarter" level="1" rowHeight="241300"/>
  <slicer name="Year 1" cache="Slicer_Date_Hierarchy1" caption="Year"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year.quarter" cache="Slicer_year.quarter" caption="year.quarter" startItem="17" level="1" rowHeight="241300"/>
</slicers>
</file>

<file path=xl/tables/table1.xml><?xml version="1.0" encoding="utf-8"?>
<table xmlns="http://schemas.openxmlformats.org/spreadsheetml/2006/main" id="1" name="SafetySummary" displayName="SafetySummary" ref="A1:W109" totalsRowShown="0">
  <autoFilter ref="A1:W109"/>
  <tableColumns count="23">
    <tableColumn id="1" name="year"/>
    <tableColumn id="2" name="month"/>
    <tableColumn id="3" name="Representative Date" dataDxfId="15">
      <calculatedColumnFormula>DATE(SafetySummary[[#This Row],[year]],SafetySummary[[#This Row],[month]],1)</calculatedColumnFormula>
    </tableColumn>
    <tableColumn id="4" name="Quarter" dataDxfId="14">
      <calculatedColumnFormula>"Q" &amp; ROUNDUP(SafetySummary[[#This Row],[month]]/3,0)</calculatedColumnFormula>
    </tableColumn>
    <tableColumn id="23" name="Quinn Hours" dataDxfId="13"/>
    <tableColumn id="22" name="DSP-Subcontractor Hours" dataDxfId="12"/>
    <tableColumn id="24" name="Total Exposure Hours" dataDxfId="11">
      <calculatedColumnFormula>SafetySummary[[#This Row],[Quinn Hours]]+SafetySummary[[#This Row],[DSP-Subcontractor Hours]]</calculatedColumnFormula>
    </tableColumn>
    <tableColumn id="20" name="Overtime Exposure Hours" dataDxfId="10"/>
    <tableColumn id="6" name="Safety Meetings"/>
    <tableColumn id="7" name="Work Site Inspections"/>
    <tableColumn id="8" name="Toolbox Meetings"/>
    <tableColumn id="9" name="FLRA Cards"/>
    <tableColumn id="10" name="BBS Cards"/>
    <tableColumn id="11" name="JHA"/>
    <tableColumn id="12" name="Near Miss"/>
    <tableColumn id="13" name="Lost Time Incident"/>
    <tableColumn id="14" name="Medical Aid"/>
    <tableColumn id="15" name="First Aid"/>
    <tableColumn id="19" name="Property/Equipment Damage"/>
    <tableColumn id="16" name="Vehicle Incident"/>
    <tableColumn id="17" name="Modified Work Case"/>
    <tableColumn id="18" name="Environmental Event"/>
    <tableColumn id="21" name="Off the Job Injury/Illness2"/>
  </tableColumns>
  <tableStyleInfo name="TableStyleMedium2" showFirstColumn="0" showLastColumn="0" showRowStripes="1" showColumnStripes="0"/>
</table>
</file>

<file path=xl/tables/table2.xml><?xml version="1.0" encoding="utf-8"?>
<table xmlns="http://schemas.openxmlformats.org/spreadsheetml/2006/main" id="2" name="OperationalSummary" displayName="OperationalSummary" ref="A1:O109" totalsRowShown="0">
  <autoFilter ref="A1:O109">
    <filterColumn colId="0">
      <filters>
        <filter val="2020"/>
      </filters>
    </filterColumn>
  </autoFilter>
  <tableColumns count="15">
    <tableColumn id="1" name="year"/>
    <tableColumn id="2" name="month"/>
    <tableColumn id="3" name="Representative Date" dataDxfId="9">
      <calculatedColumnFormula>DATE(OperationalSummary[[#This Row],[year]],OperationalSummary[[#This Row],[month]],1)</calculatedColumnFormula>
    </tableColumn>
    <tableColumn id="12" name="Quarter" dataDxfId="8">
      <calculatedColumnFormula>"Q" &amp; ROUNDUP(OperationalSummary[[#This Row],[month]]/3,0)</calculatedColumnFormula>
    </tableColumn>
    <tableColumn id="4" name="Rework"/>
    <tableColumn id="5" name="NCRs"/>
    <tableColumn id="6" name="Total Welds"/>
    <tableColumn id="7" name="Total Butt Welds"/>
    <tableColumn id="8" name="Total Butt Weld Repairs"/>
    <tableColumn id="14" name="Total Socket Welds"/>
    <tableColumn id="13" name="Total Attachment Welds"/>
    <tableColumn id="9" name="Packages: Signed off by Quinn / in CNRL Review"/>
    <tableColumn id="10" name="Packages: In Review by Quinn"/>
    <tableColumn id="15" name="Outstanding"/>
    <tableColumn id="11" name="Packages: Completed and Scanned"/>
  </tableColumns>
  <tableStyleInfo name="TableStyleMedium2" showFirstColumn="0" showLastColumn="0" showRowStripes="1" showColumnStripes="0"/>
</table>
</file>

<file path=xl/tables/table3.xml><?xml version="1.0" encoding="utf-8"?>
<table xmlns="http://schemas.openxmlformats.org/spreadsheetml/2006/main" id="4" name="Spend" displayName="Spend" ref="A1:G109" totalsRowShown="0" headerRowDxfId="7" headerRowBorderDxfId="6" tableBorderDxfId="5" totalsRowBorderDxfId="4">
  <autoFilter ref="A1:G109"/>
  <tableColumns count="7">
    <tableColumn id="1" name="year"/>
    <tableColumn id="2" name="month"/>
    <tableColumn id="3" name="Representative Date" dataDxfId="3">
      <calculatedColumnFormula>DATE(SafetySummary[[#This Row],[year]],SafetySummary[[#This Row],[month]],1)</calculatedColumnFormula>
    </tableColumn>
    <tableColumn id="4" name="Quarter">
      <calculatedColumnFormula>"Q" &amp; ROUNDUP(SafetySummary[[#This Row],[month]]/3,0)</calculatedColumnFormula>
    </tableColumn>
    <tableColumn id="5" name="Spend_Operations" dataDxfId="2"/>
    <tableColumn id="6" name="Spend_Wells_Servicing" dataDxfId="1"/>
    <tableColumn id="7" name="Spend_Turnaround_Outag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1" dT="2020-09-14T19:03:09.82" personId="{FB7933B8-BBB3-4DA4-81DB-910C79586B7D}" id="{5117F404-89FD-4F28-B4AE-A55D1B5A167F}">
    <text>Total welds invlovled mutliple types of welds which was broken down in 2019</text>
  </threadedComment>
  <threadedComment ref="N1" dT="2020-09-14T18:57:29.67" personId="{FB7933B8-BBB3-4DA4-81DB-910C79586B7D}" id="{47906F16-94BC-4DEC-9EC5-B4C7EDDC73CD}">
    <text>- Outstanding involves both packages pending CNRL &amp; QUINN review.
- This category is later divided into two (Signed off/CNRL Review and In Review by QUINN).</text>
  </threadedComment>
</ThreadedComments>
</file>

<file path=xl/worksheets/_rels/sheet1.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ivotTable" Target="../pivotTables/pivotTable3.xml"/><Relationship Id="rId7" Type="http://schemas.openxmlformats.org/officeDocument/2006/relationships/vmlDrawing" Target="../drawings/vmlDrawing1.v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1.xml"/><Relationship Id="rId5" Type="http://schemas.openxmlformats.org/officeDocument/2006/relationships/customProperty" Target="../customProperty1.bin"/><Relationship Id="rId10" Type="http://schemas.openxmlformats.org/officeDocument/2006/relationships/comments" Target="../comments1.xml"/><Relationship Id="rId4" Type="http://schemas.openxmlformats.org/officeDocument/2006/relationships/printerSettings" Target="../printerSettings/printerSettings1.bin"/><Relationship Id="rId9" Type="http://schemas.microsoft.com/office/2007/relationships/slicer" Target="../slicers/slicer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microsoft.com/office/2007/relationships/slicer" Target="../slicers/slicer2.x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6" Type="http://schemas.microsoft.com/office/2017/10/relationships/threadedComment" Target="../threadedComments/threadedComment1.xml"/><Relationship Id="rId5" Type="http://schemas.openxmlformats.org/officeDocument/2006/relationships/comments" Target="../comments3.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5.bin"/><Relationship Id="rId1" Type="http://schemas.openxmlformats.org/officeDocument/2006/relationships/printerSettings" Target="../printerSettings/printerSettings4.bin"/><Relationship Id="rId5" Type="http://schemas.openxmlformats.org/officeDocument/2006/relationships/comments" Target="../comments4.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O52"/>
  <sheetViews>
    <sheetView tabSelected="1" topLeftCell="A25" workbookViewId="0">
      <selection activeCell="B35" sqref="B35"/>
    </sheetView>
  </sheetViews>
  <sheetFormatPr defaultRowHeight="15" outlineLevelCol="1" x14ac:dyDescent="0.25"/>
  <cols>
    <col min="1" max="1" width="3" customWidth="1"/>
    <col min="2" max="2" width="20" customWidth="1"/>
    <col min="3" max="3" width="30.28515625" customWidth="1"/>
    <col min="4" max="9" width="10.7109375" style="18" customWidth="1"/>
    <col min="10" max="10" width="9.140625" hidden="1" customWidth="1" outlineLevel="1"/>
    <col min="11" max="11" width="11" hidden="1" customWidth="1" outlineLevel="1"/>
    <col min="12" max="12" width="9.140625" hidden="1" customWidth="1" outlineLevel="1"/>
    <col min="13" max="13" width="11.28515625" hidden="1" customWidth="1" outlineLevel="1"/>
    <col min="14" max="14" width="6.85546875" bestFit="1" customWidth="1" collapsed="1"/>
    <col min="15" max="15" width="4.42578125" customWidth="1"/>
    <col min="16" max="16" width="105.5703125" customWidth="1"/>
    <col min="17" max="25" width="6.85546875" bestFit="1" customWidth="1"/>
    <col min="26" max="27" width="2.5703125" customWidth="1"/>
    <col min="28" max="32" width="6.85546875" bestFit="1" customWidth="1"/>
    <col min="33" max="33" width="11.28515625" bestFit="1" customWidth="1"/>
    <col min="34" max="34" width="6.85546875" bestFit="1" customWidth="1"/>
    <col min="35" max="35" width="15" customWidth="1"/>
    <col min="36" max="36" width="12.28515625" customWidth="1"/>
    <col min="37" max="38" width="2.5703125" customWidth="1"/>
    <col min="39" max="39" width="11.28515625" bestFit="1" customWidth="1"/>
  </cols>
  <sheetData>
    <row r="1" spans="1:41" x14ac:dyDescent="0.25">
      <c r="V1" s="59" t="s">
        <v>70</v>
      </c>
      <c r="W1" s="60"/>
      <c r="X1" s="60"/>
      <c r="Y1" s="60"/>
      <c r="Z1" s="60"/>
      <c r="AA1" s="60"/>
      <c r="AB1" s="60"/>
      <c r="AC1" s="60"/>
      <c r="AD1" s="60"/>
      <c r="AE1" s="60"/>
      <c r="AI1" s="58" t="s">
        <v>80</v>
      </c>
      <c r="AJ1" s="58"/>
      <c r="AK1" s="58"/>
      <c r="AL1" s="58"/>
      <c r="AM1" s="58"/>
      <c r="AN1" s="58"/>
      <c r="AO1" s="58"/>
    </row>
    <row r="2" spans="1:41" ht="18.75" x14ac:dyDescent="0.3">
      <c r="A2" s="31" t="s">
        <v>58</v>
      </c>
      <c r="B2" s="31"/>
      <c r="H2" s="42"/>
    </row>
    <row r="3" spans="1:41" x14ac:dyDescent="0.25">
      <c r="B3" s="61" t="s">
        <v>71</v>
      </c>
      <c r="D3" s="18">
        <v>2016</v>
      </c>
      <c r="E3" s="18">
        <v>2017</v>
      </c>
      <c r="F3" s="18">
        <v>2018</v>
      </c>
      <c r="G3" s="18">
        <v>2019</v>
      </c>
      <c r="H3" s="18">
        <v>2020</v>
      </c>
      <c r="I3" s="18" t="s">
        <v>38</v>
      </c>
    </row>
    <row r="4" spans="1:41" s="18" customFormat="1" x14ac:dyDescent="0.25">
      <c r="B4" s="62"/>
      <c r="C4"/>
      <c r="D4"/>
      <c r="E4"/>
      <c r="F4"/>
      <c r="G4"/>
      <c r="H4"/>
      <c r="J4"/>
      <c r="K4"/>
    </row>
    <row r="5" spans="1:41" x14ac:dyDescent="0.25">
      <c r="B5" s="63" t="s">
        <v>120</v>
      </c>
      <c r="C5" s="15" t="s">
        <v>45</v>
      </c>
      <c r="D5" s="19">
        <v>210544</v>
      </c>
      <c r="E5" s="19">
        <v>214925</v>
      </c>
      <c r="F5" s="19">
        <v>288661</v>
      </c>
      <c r="G5" s="19">
        <v>248407.00000000003</v>
      </c>
      <c r="H5" s="19">
        <v>140327.75000000017</v>
      </c>
      <c r="I5" s="19">
        <v>1102864.75</v>
      </c>
    </row>
    <row r="6" spans="1:41" x14ac:dyDescent="0.25">
      <c r="B6" s="64"/>
      <c r="C6" s="15" t="s">
        <v>52</v>
      </c>
      <c r="D6" s="20">
        <v>14</v>
      </c>
      <c r="E6" s="20">
        <v>23</v>
      </c>
      <c r="F6" s="20">
        <v>15</v>
      </c>
      <c r="G6" s="20">
        <v>20</v>
      </c>
      <c r="H6" s="20">
        <v>12</v>
      </c>
      <c r="I6" s="20">
        <v>84</v>
      </c>
    </row>
    <row r="7" spans="1:41" x14ac:dyDescent="0.25">
      <c r="B7" s="64"/>
      <c r="C7" s="15" t="s">
        <v>46</v>
      </c>
      <c r="D7" s="19">
        <v>244</v>
      </c>
      <c r="E7" s="19">
        <v>336</v>
      </c>
      <c r="F7" s="19">
        <v>573</v>
      </c>
      <c r="G7" s="19">
        <v>253</v>
      </c>
      <c r="H7" s="19">
        <v>120</v>
      </c>
      <c r="I7" s="19">
        <v>1526</v>
      </c>
    </row>
    <row r="8" spans="1:41" x14ac:dyDescent="0.25">
      <c r="B8" s="64"/>
      <c r="C8" s="15" t="s">
        <v>47</v>
      </c>
      <c r="D8" s="19">
        <v>5971</v>
      </c>
      <c r="E8" s="19">
        <v>5982</v>
      </c>
      <c r="F8" s="19">
        <v>7424</v>
      </c>
      <c r="G8" s="19">
        <v>7058</v>
      </c>
      <c r="H8" s="19">
        <v>3445</v>
      </c>
      <c r="I8" s="19">
        <v>29880</v>
      </c>
    </row>
    <row r="9" spans="1:41" x14ac:dyDescent="0.25">
      <c r="B9" s="64"/>
      <c r="C9" s="15" t="s">
        <v>48</v>
      </c>
      <c r="D9" s="19">
        <v>1427</v>
      </c>
      <c r="E9" s="19">
        <v>1826</v>
      </c>
      <c r="F9" s="19">
        <v>2063</v>
      </c>
      <c r="G9" s="19">
        <v>1908</v>
      </c>
      <c r="H9" s="19">
        <v>1253</v>
      </c>
      <c r="I9" s="19">
        <v>8477</v>
      </c>
    </row>
    <row r="10" spans="1:41" x14ac:dyDescent="0.25">
      <c r="B10" s="64"/>
      <c r="C10" s="15" t="s">
        <v>49</v>
      </c>
      <c r="D10" s="19">
        <v>1658</v>
      </c>
      <c r="E10" s="19">
        <v>2033</v>
      </c>
      <c r="F10" s="19">
        <v>2740</v>
      </c>
      <c r="G10" s="19">
        <v>2099</v>
      </c>
      <c r="H10" s="19">
        <v>1249</v>
      </c>
      <c r="I10" s="19">
        <v>9779</v>
      </c>
    </row>
    <row r="11" spans="1:41" x14ac:dyDescent="0.25">
      <c r="B11" s="64"/>
      <c r="C11" s="15" t="s">
        <v>50</v>
      </c>
      <c r="D11" s="19">
        <v>15</v>
      </c>
      <c r="E11" s="19">
        <v>5</v>
      </c>
      <c r="F11" s="19">
        <v>6</v>
      </c>
      <c r="G11" s="19">
        <v>1</v>
      </c>
      <c r="H11" s="19">
        <v>2</v>
      </c>
      <c r="I11" s="19">
        <v>29</v>
      </c>
    </row>
    <row r="13" spans="1:41" ht="18.75" x14ac:dyDescent="0.3">
      <c r="A13" s="31" t="s">
        <v>59</v>
      </c>
      <c r="B13" s="31"/>
      <c r="C13" s="34"/>
      <c r="D13" s="28"/>
      <c r="E13" s="28"/>
      <c r="F13" s="28"/>
      <c r="G13" s="28"/>
      <c r="H13" s="28"/>
      <c r="I13" s="28"/>
    </row>
    <row r="14" spans="1:41" x14ac:dyDescent="0.25">
      <c r="B14" s="61" t="s">
        <v>72</v>
      </c>
      <c r="D14" s="18">
        <v>2016</v>
      </c>
      <c r="E14" s="18">
        <v>2017</v>
      </c>
      <c r="F14" s="18">
        <v>2018</v>
      </c>
      <c r="G14" s="18">
        <v>2019</v>
      </c>
      <c r="H14" s="18">
        <v>2020</v>
      </c>
      <c r="I14" s="18" t="s">
        <v>38</v>
      </c>
    </row>
    <row r="15" spans="1:41" s="18" customFormat="1" x14ac:dyDescent="0.25">
      <c r="B15" s="62"/>
      <c r="C15"/>
      <c r="D15"/>
      <c r="E15"/>
      <c r="F15"/>
      <c r="G15"/>
      <c r="H15"/>
      <c r="J15"/>
      <c r="K15"/>
    </row>
    <row r="16" spans="1:41" x14ac:dyDescent="0.25">
      <c r="B16" s="63" t="s">
        <v>79</v>
      </c>
      <c r="C16" s="15" t="s">
        <v>61</v>
      </c>
      <c r="D16" s="32">
        <v>0</v>
      </c>
      <c r="E16" s="32">
        <v>0</v>
      </c>
      <c r="F16" s="32">
        <v>0.69285424771617921</v>
      </c>
      <c r="G16" s="32">
        <v>1.610260580418426</v>
      </c>
      <c r="H16" s="32">
        <v>4.2757045559413536</v>
      </c>
      <c r="I16" s="32">
        <v>1.0880753963711325</v>
      </c>
    </row>
    <row r="17" spans="1:16" x14ac:dyDescent="0.25">
      <c r="B17" s="64"/>
      <c r="C17" s="15" t="s">
        <v>62</v>
      </c>
      <c r="D17" s="21">
        <v>0</v>
      </c>
      <c r="E17" s="21">
        <v>0</v>
      </c>
      <c r="F17" s="21">
        <v>0</v>
      </c>
      <c r="G17" s="21">
        <v>0</v>
      </c>
      <c r="H17" s="21">
        <v>0</v>
      </c>
      <c r="I17" s="21">
        <v>0</v>
      </c>
    </row>
    <row r="18" spans="1:16" x14ac:dyDescent="0.25">
      <c r="B18" s="64"/>
      <c r="C18" s="15" t="s">
        <v>63</v>
      </c>
      <c r="D18" s="21">
        <v>0</v>
      </c>
      <c r="E18" s="21">
        <v>0</v>
      </c>
      <c r="F18" s="21">
        <v>1</v>
      </c>
      <c r="G18" s="21">
        <v>2</v>
      </c>
      <c r="H18" s="21">
        <v>3</v>
      </c>
      <c r="I18" s="21">
        <v>6</v>
      </c>
      <c r="P18" s="47"/>
    </row>
    <row r="19" spans="1:16" x14ac:dyDescent="0.25">
      <c r="B19" s="64"/>
      <c r="C19" s="15" t="s">
        <v>64</v>
      </c>
      <c r="D19" s="21">
        <v>3</v>
      </c>
      <c r="E19" s="21">
        <v>7</v>
      </c>
      <c r="F19" s="21">
        <v>7</v>
      </c>
      <c r="G19" s="21">
        <v>9</v>
      </c>
      <c r="H19" s="21">
        <v>0</v>
      </c>
      <c r="I19" s="21">
        <v>26</v>
      </c>
    </row>
    <row r="20" spans="1:16" x14ac:dyDescent="0.25">
      <c r="B20" s="64"/>
      <c r="C20" s="15" t="s">
        <v>65</v>
      </c>
      <c r="D20" s="21">
        <v>21</v>
      </c>
      <c r="E20" s="21">
        <v>18</v>
      </c>
      <c r="F20" s="21">
        <v>4</v>
      </c>
      <c r="G20" s="21">
        <v>9</v>
      </c>
      <c r="H20" s="21">
        <v>4</v>
      </c>
      <c r="I20" s="21">
        <v>56</v>
      </c>
    </row>
    <row r="21" spans="1:16" x14ac:dyDescent="0.25">
      <c r="B21" s="64"/>
      <c r="C21" s="15" t="s">
        <v>66</v>
      </c>
      <c r="D21" s="21">
        <v>0</v>
      </c>
      <c r="E21" s="21">
        <v>0</v>
      </c>
      <c r="F21" s="21">
        <v>0</v>
      </c>
      <c r="G21" s="21">
        <v>1</v>
      </c>
      <c r="H21" s="21">
        <v>0</v>
      </c>
      <c r="I21" s="21">
        <v>1</v>
      </c>
    </row>
    <row r="22" spans="1:16" x14ac:dyDescent="0.25">
      <c r="B22" s="64"/>
      <c r="C22" s="15" t="s">
        <v>119</v>
      </c>
      <c r="D22" s="21">
        <v>0</v>
      </c>
      <c r="E22" s="21">
        <v>1</v>
      </c>
      <c r="F22" s="21">
        <v>2</v>
      </c>
      <c r="G22" s="21">
        <v>2</v>
      </c>
      <c r="H22" s="21">
        <v>0</v>
      </c>
      <c r="I22" s="21">
        <v>5</v>
      </c>
    </row>
    <row r="24" spans="1:16" ht="18.75" x14ac:dyDescent="0.3">
      <c r="A24" s="31" t="s">
        <v>60</v>
      </c>
      <c r="B24" s="31"/>
      <c r="C24" s="34"/>
      <c r="D24" s="28"/>
      <c r="E24" s="28"/>
      <c r="F24" s="28"/>
      <c r="G24" s="28"/>
      <c r="H24" s="28"/>
      <c r="I24" s="28"/>
    </row>
    <row r="25" spans="1:16" x14ac:dyDescent="0.25">
      <c r="B25" s="61" t="s">
        <v>73</v>
      </c>
      <c r="D25" s="4">
        <v>2018</v>
      </c>
      <c r="E25" s="4">
        <v>2019</v>
      </c>
      <c r="F25" s="4">
        <v>2020</v>
      </c>
      <c r="G25" s="4"/>
      <c r="H25" s="4"/>
      <c r="I25" s="4" t="s">
        <v>38</v>
      </c>
    </row>
    <row r="26" spans="1:16" x14ac:dyDescent="0.25">
      <c r="B26" s="62"/>
      <c r="F26" s="18" t="s">
        <v>67</v>
      </c>
      <c r="G26" s="18" t="s">
        <v>68</v>
      </c>
      <c r="H26" s="18" t="s">
        <v>69</v>
      </c>
      <c r="I26" s="4"/>
    </row>
    <row r="27" spans="1:16" x14ac:dyDescent="0.25">
      <c r="B27" s="43" t="s">
        <v>74</v>
      </c>
      <c r="C27" s="15" t="s">
        <v>81</v>
      </c>
      <c r="D27" s="37">
        <v>2</v>
      </c>
      <c r="E27" s="37">
        <v>0</v>
      </c>
      <c r="F27" s="37">
        <v>0</v>
      </c>
      <c r="G27" s="37">
        <v>0</v>
      </c>
      <c r="H27" s="37">
        <v>0</v>
      </c>
      <c r="I27" s="37">
        <v>2</v>
      </c>
    </row>
    <row r="28" spans="1:16" x14ac:dyDescent="0.25">
      <c r="B28" s="44"/>
      <c r="C28" s="15" t="s">
        <v>82</v>
      </c>
      <c r="D28" s="38">
        <v>2866</v>
      </c>
      <c r="E28" s="38">
        <v>3983</v>
      </c>
      <c r="F28" s="38">
        <v>533</v>
      </c>
      <c r="G28" s="38">
        <v>198</v>
      </c>
      <c r="H28" s="38">
        <v>210</v>
      </c>
      <c r="I28" s="38">
        <v>7790</v>
      </c>
    </row>
    <row r="29" spans="1:16" x14ac:dyDescent="0.25">
      <c r="B29" s="43"/>
      <c r="C29" s="15" t="s">
        <v>83</v>
      </c>
      <c r="D29" s="38">
        <v>1157</v>
      </c>
      <c r="E29" s="38">
        <v>1593</v>
      </c>
      <c r="F29" s="38">
        <v>204</v>
      </c>
      <c r="G29" s="38">
        <v>161</v>
      </c>
      <c r="H29" s="38">
        <v>135</v>
      </c>
      <c r="I29" s="38">
        <v>3250</v>
      </c>
    </row>
    <row r="30" spans="1:16" x14ac:dyDescent="0.25">
      <c r="B30" s="44"/>
      <c r="C30" s="15" t="s">
        <v>84</v>
      </c>
      <c r="D30" s="37">
        <v>30</v>
      </c>
      <c r="E30" s="37">
        <v>36</v>
      </c>
      <c r="F30" s="37">
        <v>3</v>
      </c>
      <c r="G30" s="37">
        <v>3</v>
      </c>
      <c r="H30" s="37">
        <v>0</v>
      </c>
      <c r="I30" s="37">
        <v>72</v>
      </c>
    </row>
    <row r="31" spans="1:16" x14ac:dyDescent="0.25">
      <c r="B31" s="43" t="s">
        <v>75</v>
      </c>
      <c r="C31" s="15" t="s">
        <v>85</v>
      </c>
      <c r="D31" s="39">
        <v>2.5929127052722559E-2</v>
      </c>
      <c r="E31" s="39">
        <v>2.2598870056497175E-2</v>
      </c>
      <c r="F31" s="39">
        <v>1.4705882352941176E-2</v>
      </c>
      <c r="G31" s="39">
        <v>1.8633540372670808E-2</v>
      </c>
      <c r="H31" s="39">
        <v>0</v>
      </c>
      <c r="I31" s="39">
        <v>2.2153846153846152E-2</v>
      </c>
    </row>
    <row r="32" spans="1:16" s="35" customFormat="1" ht="30" x14ac:dyDescent="0.25">
      <c r="B32" s="45" t="s">
        <v>77</v>
      </c>
      <c r="C32" s="29" t="s">
        <v>86</v>
      </c>
      <c r="D32" s="37">
        <v>196</v>
      </c>
      <c r="E32" s="37">
        <v>531</v>
      </c>
      <c r="F32" s="37">
        <v>425</v>
      </c>
      <c r="G32" s="37">
        <v>256</v>
      </c>
      <c r="H32" s="37">
        <v>269</v>
      </c>
      <c r="I32" s="37">
        <v>531</v>
      </c>
      <c r="J32"/>
      <c r="K32"/>
      <c r="L32"/>
      <c r="M32"/>
      <c r="N32"/>
      <c r="O32"/>
    </row>
    <row r="33" spans="1:16" ht="30" x14ac:dyDescent="0.25">
      <c r="B33" s="46" t="s">
        <v>77</v>
      </c>
      <c r="C33" s="29" t="s">
        <v>87</v>
      </c>
      <c r="D33" s="37">
        <v>60</v>
      </c>
      <c r="E33" s="37">
        <v>110</v>
      </c>
      <c r="F33" s="37">
        <v>112</v>
      </c>
      <c r="G33" s="37">
        <v>146</v>
      </c>
      <c r="H33" s="37">
        <v>147</v>
      </c>
      <c r="I33" s="37">
        <v>147</v>
      </c>
    </row>
    <row r="34" spans="1:16" ht="30" x14ac:dyDescent="0.25">
      <c r="B34" s="45" t="s">
        <v>78</v>
      </c>
      <c r="C34" s="29" t="s">
        <v>88</v>
      </c>
      <c r="D34" s="37">
        <v>162</v>
      </c>
      <c r="E34" s="37">
        <v>278</v>
      </c>
      <c r="F34" s="37">
        <v>148</v>
      </c>
      <c r="G34" s="37">
        <v>235</v>
      </c>
      <c r="H34" s="37">
        <v>328</v>
      </c>
      <c r="I34" s="37">
        <v>328</v>
      </c>
    </row>
    <row r="35" spans="1:16" x14ac:dyDescent="0.25">
      <c r="D35"/>
      <c r="E35"/>
      <c r="F35"/>
      <c r="G35"/>
      <c r="H35"/>
      <c r="I35"/>
    </row>
    <row r="37" spans="1:16" ht="18.75" x14ac:dyDescent="0.3">
      <c r="A37" s="31" t="s">
        <v>76</v>
      </c>
      <c r="B37" s="31"/>
      <c r="O37" s="31" t="s">
        <v>89</v>
      </c>
      <c r="P37" s="31"/>
    </row>
    <row r="38" spans="1:16" x14ac:dyDescent="0.25">
      <c r="B38" s="41" t="s">
        <v>100</v>
      </c>
      <c r="P38" s="57" t="s">
        <v>90</v>
      </c>
    </row>
    <row r="39" spans="1:16" x14ac:dyDescent="0.25">
      <c r="B39" s="41" t="s">
        <v>101</v>
      </c>
      <c r="P39" s="57" t="s">
        <v>91</v>
      </c>
    </row>
    <row r="40" spans="1:16" x14ac:dyDescent="0.25">
      <c r="B40" s="41" t="s">
        <v>102</v>
      </c>
      <c r="P40" s="57" t="s">
        <v>94</v>
      </c>
    </row>
    <row r="41" spans="1:16" x14ac:dyDescent="0.25">
      <c r="B41" s="41" t="s">
        <v>103</v>
      </c>
      <c r="P41" s="57" t="s">
        <v>92</v>
      </c>
    </row>
    <row r="42" spans="1:16" x14ac:dyDescent="0.25">
      <c r="B42" s="41" t="s">
        <v>104</v>
      </c>
      <c r="C42" s="34"/>
      <c r="D42" s="28"/>
      <c r="E42" s="28"/>
      <c r="F42" s="28"/>
      <c r="G42" s="28"/>
      <c r="H42" s="28"/>
      <c r="I42" s="28"/>
      <c r="P42" s="57" t="s">
        <v>109</v>
      </c>
    </row>
    <row r="43" spans="1:16" x14ac:dyDescent="0.25">
      <c r="B43" s="41" t="s">
        <v>105</v>
      </c>
      <c r="C43" s="36"/>
      <c r="D43" s="28"/>
      <c r="E43" s="28"/>
      <c r="F43" s="28"/>
      <c r="G43" s="28"/>
      <c r="H43" s="28"/>
      <c r="I43" s="28"/>
      <c r="P43" s="57" t="s">
        <v>93</v>
      </c>
    </row>
    <row r="44" spans="1:16" x14ac:dyDescent="0.25">
      <c r="B44" s="41" t="s">
        <v>118</v>
      </c>
      <c r="C44" s="36"/>
      <c r="D44" s="28"/>
      <c r="E44" s="28"/>
      <c r="F44" s="28"/>
      <c r="G44" s="28"/>
      <c r="H44" s="28"/>
      <c r="I44" s="28"/>
      <c r="P44" s="57" t="s">
        <v>110</v>
      </c>
    </row>
    <row r="45" spans="1:16" x14ac:dyDescent="0.25">
      <c r="B45" s="41" t="s">
        <v>106</v>
      </c>
      <c r="C45" s="36"/>
      <c r="D45" s="28"/>
      <c r="E45" s="28"/>
      <c r="F45" s="28"/>
      <c r="G45" s="28"/>
      <c r="H45" s="28"/>
      <c r="I45" s="28"/>
      <c r="P45" s="57" t="s">
        <v>111</v>
      </c>
    </row>
    <row r="46" spans="1:16" x14ac:dyDescent="0.25">
      <c r="B46" s="41" t="s">
        <v>107</v>
      </c>
      <c r="C46" s="36"/>
      <c r="D46" s="28"/>
      <c r="E46" s="28"/>
      <c r="F46" s="28"/>
      <c r="G46" s="28"/>
      <c r="H46" s="28"/>
      <c r="I46" s="28"/>
      <c r="P46" s="57" t="s">
        <v>117</v>
      </c>
    </row>
    <row r="47" spans="1:16" x14ac:dyDescent="0.25">
      <c r="B47" s="41" t="s">
        <v>108</v>
      </c>
      <c r="C47" s="36"/>
      <c r="D47" s="28"/>
      <c r="E47" s="28"/>
      <c r="F47" s="28"/>
      <c r="G47" s="28"/>
      <c r="H47" s="28"/>
      <c r="I47" s="28"/>
      <c r="P47" s="57" t="s">
        <v>112</v>
      </c>
    </row>
    <row r="48" spans="1:16" x14ac:dyDescent="0.25">
      <c r="C48" s="36"/>
      <c r="D48" s="28"/>
      <c r="E48" s="28"/>
      <c r="F48" s="28"/>
      <c r="G48" s="28"/>
      <c r="H48" s="28"/>
      <c r="I48" s="28"/>
      <c r="P48" s="57" t="s">
        <v>113</v>
      </c>
    </row>
    <row r="49" spans="16:16" x14ac:dyDescent="0.25">
      <c r="P49" s="57" t="s">
        <v>114</v>
      </c>
    </row>
    <row r="50" spans="16:16" x14ac:dyDescent="0.25">
      <c r="P50" s="56" t="s">
        <v>116</v>
      </c>
    </row>
    <row r="51" spans="16:16" x14ac:dyDescent="0.25">
      <c r="P51" s="56" t="s">
        <v>115</v>
      </c>
    </row>
    <row r="52" spans="16:16" x14ac:dyDescent="0.25">
      <c r="P52" s="56"/>
    </row>
  </sheetData>
  <mergeCells count="7">
    <mergeCell ref="AI1:AO1"/>
    <mergeCell ref="V1:AE1"/>
    <mergeCell ref="B3:B4"/>
    <mergeCell ref="B14:B15"/>
    <mergeCell ref="B25:B26"/>
    <mergeCell ref="B5:B11"/>
    <mergeCell ref="B16:B22"/>
  </mergeCells>
  <pageMargins left="0.7" right="0.7" top="1.25" bottom="0.75" header="0.4" footer="0.3"/>
  <pageSetup paperSize="3" scale="81" orientation="landscape" r:id="rId4"/>
  <headerFooter>
    <oddHeader>&amp;L&amp;G&amp;C&amp;"-,Bold"&amp;14&amp;U
Canadian Natural and Quinn Contracting Dashboard - Q3 2020 Review
MGSA #CTR009439 | Local Agreement # CTR009440
&amp;"-,Regular"&amp;10&amp;UReview Held on October 21, 2020 / Data Up to September 30, 2020&amp;R
&amp;G</oddHeader>
    <oddFooter>&amp;L&amp;8&amp;Z&amp;F
Printed on &amp;D at &amp;T&amp;R&amp;8Page &amp;P of &amp;N</oddFooter>
  </headerFooter>
  <customProperties>
    <customPr name="_pios_id" r:id="rId5"/>
  </customProperties>
  <drawing r:id="rId6"/>
  <legacyDrawing r:id="rId7"/>
  <legacyDrawingHF r:id="rId8"/>
  <extLst>
    <ext xmlns:x14="http://schemas.microsoft.com/office/spreadsheetml/2009/9/main" uri="{A8765BA9-456A-4dab-B4F3-ACF838C121DE}">
      <x14:slicerList>
        <x14:slicer r:id="rId9"/>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3" sqref="Q23"/>
    </sheetView>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4"/>
  <sheetViews>
    <sheetView workbookViewId="0">
      <selection activeCell="G7" sqref="G7"/>
    </sheetView>
  </sheetViews>
  <sheetFormatPr defaultRowHeight="15" x14ac:dyDescent="0.25"/>
  <cols>
    <col min="1" max="1" width="2.5703125" customWidth="1"/>
    <col min="2" max="2" width="31.28515625" customWidth="1"/>
    <col min="3" max="3" width="26.7109375" bestFit="1" customWidth="1"/>
    <col min="4" max="4" width="22.85546875" bestFit="1" customWidth="1"/>
    <col min="5" max="5" width="9" customWidth="1"/>
    <col min="6" max="6" width="7.5703125" bestFit="1" customWidth="1"/>
    <col min="7" max="7" width="15.28515625" bestFit="1" customWidth="1"/>
    <col min="11" max="11" width="12.28515625" customWidth="1"/>
    <col min="12" max="13" width="15.28515625" bestFit="1" customWidth="1"/>
    <col min="14" max="14" width="19.7109375" bestFit="1" customWidth="1"/>
    <col min="15" max="15" width="39.85546875" customWidth="1"/>
  </cols>
  <sheetData>
    <row r="1" spans="2:15" x14ac:dyDescent="0.25">
      <c r="E1" s="65" t="s">
        <v>55</v>
      </c>
      <c r="F1" s="65"/>
      <c r="G1" s="65"/>
      <c r="H1" s="65"/>
      <c r="I1" s="65"/>
      <c r="J1" s="65"/>
      <c r="K1" s="65"/>
      <c r="L1" s="65"/>
      <c r="M1" s="65"/>
      <c r="N1" s="65"/>
      <c r="O1" s="65"/>
    </row>
    <row r="2" spans="2:15" x14ac:dyDescent="0.25">
      <c r="B2" s="22" t="s">
        <v>57</v>
      </c>
      <c r="C2" s="27">
        <f>310430+13080</f>
        <v>323510</v>
      </c>
      <c r="E2" s="65"/>
      <c r="F2" s="65"/>
      <c r="G2" s="65"/>
      <c r="H2" s="65"/>
      <c r="I2" s="65"/>
      <c r="J2" s="65"/>
      <c r="K2" s="65"/>
      <c r="L2" s="65"/>
      <c r="M2" s="65"/>
      <c r="N2" s="65"/>
      <c r="O2" s="65"/>
    </row>
    <row r="3" spans="2:15" x14ac:dyDescent="0.25">
      <c r="B3" s="23" t="s">
        <v>53</v>
      </c>
      <c r="C3" s="24">
        <f>ROUND(GETPIVOTDATA("[Measures].[Sum of Total Exposure Hours]",$B$12,"[Calendar].[Year]","[Calendar].[Year].&amp;[2020]")/8*12,0)</f>
        <v>210492</v>
      </c>
      <c r="D3" s="2">
        <f>GETPIVOTDATA("[Measures].[Sum of Total Exposure Hours]",$B$12,"[Calendar].[Year]","[Calendar].[Year].&amp;[2020]")+12000*4</f>
        <v>188327.75000000017</v>
      </c>
      <c r="E3" s="65"/>
      <c r="F3" s="65"/>
      <c r="G3" s="65"/>
      <c r="H3" s="65"/>
      <c r="I3" s="65"/>
      <c r="J3" s="65"/>
      <c r="K3" s="65"/>
      <c r="L3" s="65"/>
      <c r="M3" s="65"/>
      <c r="N3" s="65"/>
      <c r="O3" s="65"/>
    </row>
    <row r="4" spans="2:15" x14ac:dyDescent="0.25">
      <c r="B4" s="25" t="s">
        <v>54</v>
      </c>
      <c r="C4" s="26">
        <f>C3/C2</f>
        <v>0.65065067540416066</v>
      </c>
      <c r="D4" s="30">
        <f>D3/C2</f>
        <v>0.58213888287842774</v>
      </c>
    </row>
    <row r="5" spans="2:15" x14ac:dyDescent="0.25">
      <c r="B5" s="49"/>
      <c r="C5" s="50"/>
      <c r="D5" s="30"/>
    </row>
    <row r="6" spans="2:15" x14ac:dyDescent="0.25">
      <c r="B6" s="49"/>
      <c r="C6" s="53" t="s">
        <v>97</v>
      </c>
      <c r="D6" s="54" t="s">
        <v>98</v>
      </c>
      <c r="G6" s="13"/>
    </row>
    <row r="7" spans="2:15" x14ac:dyDescent="0.25">
      <c r="B7" s="55" t="s">
        <v>95</v>
      </c>
      <c r="C7" s="51">
        <f>55748+68245+64945</f>
        <v>188938</v>
      </c>
      <c r="D7" s="52">
        <v>13894912.479999999</v>
      </c>
      <c r="G7" s="13"/>
    </row>
    <row r="8" spans="2:15" x14ac:dyDescent="0.25">
      <c r="B8" s="55" t="s">
        <v>96</v>
      </c>
      <c r="C8" s="51">
        <f>64116+34946+41266</f>
        <v>140328</v>
      </c>
      <c r="D8" s="52">
        <v>8156826.2599999998</v>
      </c>
    </row>
    <row r="9" spans="2:15" x14ac:dyDescent="0.25">
      <c r="B9" s="55" t="s">
        <v>99</v>
      </c>
      <c r="C9" s="48">
        <f>(C8-C7)/C7</f>
        <v>-0.25728016598037451</v>
      </c>
      <c r="D9" s="48">
        <f>(D8-D7)/D7</f>
        <v>-0.41296310633544914</v>
      </c>
    </row>
    <row r="11" spans="2:15" x14ac:dyDescent="0.25">
      <c r="B11" t="s">
        <v>44</v>
      </c>
      <c r="K11" t="s">
        <v>43</v>
      </c>
    </row>
    <row r="12" spans="2:15" x14ac:dyDescent="0.25">
      <c r="B12" s="14" t="s">
        <v>37</v>
      </c>
      <c r="C12" t="s">
        <v>42</v>
      </c>
      <c r="D12" t="s">
        <v>51</v>
      </c>
      <c r="L12" t="s">
        <v>39</v>
      </c>
      <c r="M12" t="s">
        <v>40</v>
      </c>
      <c r="N12" t="s">
        <v>41</v>
      </c>
      <c r="O12" t="s">
        <v>56</v>
      </c>
    </row>
    <row r="13" spans="2:15" x14ac:dyDescent="0.25">
      <c r="B13" s="15">
        <v>2012</v>
      </c>
      <c r="C13" s="2">
        <v>294667</v>
      </c>
      <c r="D13" s="16"/>
      <c r="K13" s="15">
        <v>2015</v>
      </c>
      <c r="L13" s="13">
        <v>11747565.959999999</v>
      </c>
      <c r="M13" s="13">
        <v>2342418</v>
      </c>
      <c r="N13" s="13">
        <v>2801087.0399999996</v>
      </c>
      <c r="O13" s="16" t="e">
        <v>#NUM!</v>
      </c>
    </row>
    <row r="14" spans="2:15" x14ac:dyDescent="0.25">
      <c r="B14" s="15">
        <v>2013</v>
      </c>
      <c r="C14" s="2">
        <v>366973</v>
      </c>
      <c r="D14" s="16"/>
      <c r="K14" s="15">
        <v>2016</v>
      </c>
      <c r="L14" s="13">
        <v>7578731.04</v>
      </c>
      <c r="M14" s="13">
        <v>2780334</v>
      </c>
      <c r="N14" s="13">
        <v>3586352.0399999996</v>
      </c>
      <c r="O14" s="16">
        <v>-0.1743911869176325</v>
      </c>
    </row>
    <row r="15" spans="2:15" x14ac:dyDescent="0.25">
      <c r="B15" s="15">
        <v>2014</v>
      </c>
      <c r="C15" s="2">
        <v>501678</v>
      </c>
      <c r="D15" s="16"/>
      <c r="K15" s="15">
        <v>2017</v>
      </c>
      <c r="L15" s="13">
        <v>10749239.760000004</v>
      </c>
      <c r="M15" s="13">
        <v>1428636.4800000002</v>
      </c>
      <c r="N15" s="13">
        <v>3234566.52</v>
      </c>
      <c r="O15" s="16">
        <v>0.10519769122602718</v>
      </c>
    </row>
    <row r="16" spans="2:15" x14ac:dyDescent="0.25">
      <c r="B16" s="15">
        <v>2015</v>
      </c>
      <c r="C16" s="2">
        <v>214572</v>
      </c>
      <c r="D16" s="16"/>
      <c r="K16" s="15">
        <v>2018</v>
      </c>
      <c r="L16" s="13">
        <v>8663751.959999999</v>
      </c>
      <c r="M16" s="13">
        <v>4307384.04</v>
      </c>
      <c r="N16" s="13">
        <v>5938895.04</v>
      </c>
      <c r="O16" s="16">
        <v>0.22693276688607114</v>
      </c>
    </row>
    <row r="17" spans="2:15" x14ac:dyDescent="0.25">
      <c r="B17" s="15">
        <v>2016</v>
      </c>
      <c r="C17" s="2">
        <v>210544</v>
      </c>
      <c r="D17" s="16">
        <v>0.14202257010411126</v>
      </c>
      <c r="K17" s="15">
        <v>2019</v>
      </c>
      <c r="L17" s="13">
        <v>10906339.41</v>
      </c>
      <c r="M17" s="13">
        <v>3195040.73</v>
      </c>
      <c r="N17" s="13">
        <v>4261838.7300000004</v>
      </c>
      <c r="O17" s="16">
        <v>-2.8916513613506903E-2</v>
      </c>
    </row>
    <row r="18" spans="2:15" x14ac:dyDescent="0.25">
      <c r="B18" s="15">
        <v>2017</v>
      </c>
      <c r="C18" s="2">
        <v>214925</v>
      </c>
      <c r="D18" s="16">
        <v>0.13594974991276026</v>
      </c>
      <c r="K18" s="15">
        <v>2020</v>
      </c>
      <c r="L18" s="13">
        <v>5921718.6000000006</v>
      </c>
      <c r="M18" s="13">
        <v>611779.4800000001</v>
      </c>
      <c r="N18" s="13">
        <v>1623328.1800000002</v>
      </c>
      <c r="O18" s="16">
        <v>-0.41296310633544908</v>
      </c>
    </row>
    <row r="19" spans="2:15" x14ac:dyDescent="0.25">
      <c r="B19" s="15">
        <v>2018</v>
      </c>
      <c r="C19" s="2">
        <v>288661</v>
      </c>
      <c r="D19" s="16">
        <v>0.16325031784688615</v>
      </c>
      <c r="K19" s="33" t="s">
        <v>67</v>
      </c>
      <c r="L19" s="13">
        <v>2460514.44</v>
      </c>
      <c r="M19" s="13">
        <v>341409.55000000005</v>
      </c>
      <c r="N19" s="13">
        <v>601815.89</v>
      </c>
      <c r="O19" s="16">
        <v>-0.25555459353007931</v>
      </c>
    </row>
    <row r="20" spans="2:15" x14ac:dyDescent="0.25">
      <c r="B20" s="15">
        <v>2019</v>
      </c>
      <c r="C20" s="2">
        <v>248407.00000000003</v>
      </c>
      <c r="D20" s="16">
        <v>0.11874061520005473</v>
      </c>
      <c r="E20" s="2"/>
      <c r="K20" s="33" t="s">
        <v>68</v>
      </c>
      <c r="L20" s="13">
        <v>1651411.96</v>
      </c>
      <c r="M20" s="13">
        <v>158939.88</v>
      </c>
      <c r="N20" s="13">
        <v>647232.29</v>
      </c>
      <c r="O20" s="16">
        <v>-0.44279551395616717</v>
      </c>
    </row>
    <row r="21" spans="2:15" x14ac:dyDescent="0.25">
      <c r="B21" s="15">
        <v>2020</v>
      </c>
      <c r="C21" s="2">
        <v>140327.75000000017</v>
      </c>
      <c r="D21" s="16">
        <v>3.7667175594278346E-2</v>
      </c>
      <c r="E21" s="2"/>
      <c r="K21" s="33" t="s">
        <v>69</v>
      </c>
      <c r="L21" s="13">
        <v>1809792.2000000002</v>
      </c>
      <c r="M21" s="13">
        <v>111430.04999999999</v>
      </c>
      <c r="N21" s="13">
        <v>374280</v>
      </c>
      <c r="O21" s="16">
        <v>-0.53269078987257268</v>
      </c>
    </row>
    <row r="22" spans="2:15" x14ac:dyDescent="0.25">
      <c r="B22" s="33" t="s">
        <v>67</v>
      </c>
      <c r="C22" s="2">
        <v>64116.250000000102</v>
      </c>
      <c r="D22" s="16">
        <v>6.9393484491061044E-2</v>
      </c>
      <c r="E22" s="2"/>
      <c r="K22" s="15" t="s">
        <v>38</v>
      </c>
      <c r="L22" s="13">
        <v>55567346.729999989</v>
      </c>
      <c r="M22" s="13">
        <v>14665592.729999999</v>
      </c>
      <c r="N22" s="13">
        <v>21446067.549999997</v>
      </c>
      <c r="O22" s="16">
        <v>0.15970289567981133</v>
      </c>
    </row>
    <row r="23" spans="2:15" x14ac:dyDescent="0.25">
      <c r="B23" s="33" t="s">
        <v>68</v>
      </c>
      <c r="C23" s="2">
        <v>34946.000000000073</v>
      </c>
      <c r="D23" s="16">
        <v>1.8457048016940383E-3</v>
      </c>
      <c r="E23" s="2"/>
    </row>
    <row r="24" spans="2:15" x14ac:dyDescent="0.25">
      <c r="B24" s="33" t="s">
        <v>69</v>
      </c>
      <c r="C24" s="2">
        <v>41265.5</v>
      </c>
      <c r="D24" s="16">
        <v>1.8708121796658227E-2</v>
      </c>
      <c r="E24" s="2"/>
    </row>
    <row r="25" spans="2:15" x14ac:dyDescent="0.25">
      <c r="B25" s="15" t="s">
        <v>38</v>
      </c>
      <c r="C25" s="2">
        <v>2480754.75</v>
      </c>
      <c r="D25" s="16">
        <v>5.6848324083628179E-2</v>
      </c>
      <c r="E25" s="2"/>
    </row>
    <row r="33" spans="12:12" x14ac:dyDescent="0.25">
      <c r="L33" s="13"/>
    </row>
    <row r="34" spans="12:12" x14ac:dyDescent="0.25">
      <c r="L34" s="13"/>
    </row>
  </sheetData>
  <mergeCells count="1">
    <mergeCell ref="E1:O3"/>
  </mergeCells>
  <pageMargins left="0.7" right="0.7" top="0.75" bottom="0.75" header="0.3" footer="0.3"/>
  <customProperties>
    <customPr name="_pios_id" r:id="rId3"/>
  </customProperties>
  <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59999389629810485"/>
  </sheetPr>
  <dimension ref="A1:W109"/>
  <sheetViews>
    <sheetView workbookViewId="0">
      <pane xSplit="4" ySplit="1" topLeftCell="K98" activePane="bottomRight" state="frozen"/>
      <selection activeCell="F76" sqref="F76"/>
      <selection pane="topRight" activeCell="F76" sqref="F76"/>
      <selection pane="bottomLeft" activeCell="F76" sqref="F76"/>
      <selection pane="bottomRight" activeCell="R120" sqref="R120"/>
    </sheetView>
  </sheetViews>
  <sheetFormatPr defaultRowHeight="15" x14ac:dyDescent="0.25"/>
  <cols>
    <col min="3" max="3" width="21.28515625" customWidth="1"/>
    <col min="4" max="4" width="10" customWidth="1"/>
    <col min="5" max="5" width="16.5703125" style="17" bestFit="1" customWidth="1"/>
    <col min="6" max="6" width="20.85546875" style="17" customWidth="1"/>
    <col min="7" max="7" width="24.42578125" style="17" bestFit="1" customWidth="1"/>
    <col min="8" max="8" width="16.85546875" style="2" customWidth="1"/>
    <col min="9" max="9" width="17.5703125" customWidth="1"/>
    <col min="10" max="10" width="22.42578125" customWidth="1"/>
    <col min="11" max="11" width="19.140625" customWidth="1"/>
    <col min="12" max="12" width="12.7109375" customWidth="1"/>
    <col min="13" max="13" width="11.7109375" customWidth="1"/>
    <col min="14" max="14" width="9.140625" customWidth="1"/>
    <col min="15" max="15" width="12.140625" bestFit="1" customWidth="1"/>
    <col min="16" max="16" width="19.7109375" bestFit="1" customWidth="1"/>
    <col min="17" max="17" width="13.85546875" bestFit="1" customWidth="1"/>
    <col min="18" max="18" width="10.5703125" bestFit="1" customWidth="1"/>
    <col min="19" max="19" width="20.85546875" customWidth="1"/>
    <col min="20" max="20" width="17.85546875" bestFit="1" customWidth="1"/>
    <col min="21" max="21" width="21.7109375" bestFit="1" customWidth="1"/>
    <col min="22" max="22" width="22" bestFit="1" customWidth="1"/>
    <col min="23" max="23" width="22" customWidth="1"/>
  </cols>
  <sheetData>
    <row r="1" spans="1:23" x14ac:dyDescent="0.25">
      <c r="A1" t="s">
        <v>0</v>
      </c>
      <c r="B1" t="s">
        <v>1</v>
      </c>
      <c r="C1" t="s">
        <v>2</v>
      </c>
      <c r="D1" t="s">
        <v>3</v>
      </c>
      <c r="E1" s="17" t="s">
        <v>34</v>
      </c>
      <c r="F1" s="17" t="s">
        <v>35</v>
      </c>
      <c r="G1" s="17" t="s">
        <v>36</v>
      </c>
      <c r="H1" s="2" t="s">
        <v>30</v>
      </c>
      <c r="I1" t="s">
        <v>4</v>
      </c>
      <c r="J1" t="s">
        <v>5</v>
      </c>
      <c r="K1" t="s">
        <v>6</v>
      </c>
      <c r="L1" t="s">
        <v>7</v>
      </c>
      <c r="M1" t="s">
        <v>8</v>
      </c>
      <c r="N1" t="s">
        <v>9</v>
      </c>
      <c r="O1" t="s">
        <v>10</v>
      </c>
      <c r="P1" t="s">
        <v>11</v>
      </c>
      <c r="Q1" t="s">
        <v>12</v>
      </c>
      <c r="R1" t="s">
        <v>13</v>
      </c>
      <c r="S1" t="s">
        <v>26</v>
      </c>
      <c r="T1" t="s">
        <v>14</v>
      </c>
      <c r="U1" t="s">
        <v>15</v>
      </c>
      <c r="V1" t="s">
        <v>16</v>
      </c>
      <c r="W1" t="s">
        <v>27</v>
      </c>
    </row>
    <row r="2" spans="1:23" x14ac:dyDescent="0.25">
      <c r="A2">
        <v>2012</v>
      </c>
      <c r="B2">
        <v>1</v>
      </c>
      <c r="C2" s="1">
        <f>DATE(SafetySummary[[#This Row],[year]],SafetySummary[[#This Row],[month]],1)</f>
        <v>40909</v>
      </c>
      <c r="D2" t="str">
        <f>"Q" &amp; ROUNDUP(SafetySummary[[#This Row],[month]]/3,0)</f>
        <v>Q1</v>
      </c>
      <c r="E2" s="12">
        <v>25764</v>
      </c>
      <c r="G2" s="17">
        <f>SafetySummary[[#This Row],[Quinn Hours]]+SafetySummary[[#This Row],[DSP-Subcontractor Hours]]</f>
        <v>25764</v>
      </c>
    </row>
    <row r="3" spans="1:23" x14ac:dyDescent="0.25">
      <c r="A3">
        <v>2012</v>
      </c>
      <c r="B3">
        <v>2</v>
      </c>
      <c r="C3" s="1">
        <f>DATE(SafetySummary[[#This Row],[year]],SafetySummary[[#This Row],[month]],1)</f>
        <v>40940</v>
      </c>
      <c r="D3" t="str">
        <f>"Q" &amp; ROUNDUP(SafetySummary[[#This Row],[month]]/3,0)</f>
        <v>Q1</v>
      </c>
      <c r="E3" s="12">
        <v>27135</v>
      </c>
      <c r="G3" s="17">
        <f>SafetySummary[[#This Row],[Quinn Hours]]+SafetySummary[[#This Row],[DSP-Subcontractor Hours]]</f>
        <v>27135</v>
      </c>
    </row>
    <row r="4" spans="1:23" x14ac:dyDescent="0.25">
      <c r="A4">
        <v>2012</v>
      </c>
      <c r="B4">
        <v>3</v>
      </c>
      <c r="C4" s="1">
        <f>DATE(SafetySummary[[#This Row],[year]],SafetySummary[[#This Row],[month]],1)</f>
        <v>40969</v>
      </c>
      <c r="D4" t="str">
        <f>"Q" &amp; ROUNDUP(SafetySummary[[#This Row],[month]]/3,0)</f>
        <v>Q1</v>
      </c>
      <c r="E4" s="12">
        <v>28391</v>
      </c>
      <c r="G4" s="17">
        <f>SafetySummary[[#This Row],[Quinn Hours]]+SafetySummary[[#This Row],[DSP-Subcontractor Hours]]</f>
        <v>28391</v>
      </c>
    </row>
    <row r="5" spans="1:23" x14ac:dyDescent="0.25">
      <c r="A5">
        <v>2012</v>
      </c>
      <c r="B5">
        <v>4</v>
      </c>
      <c r="C5" s="1">
        <f>DATE(SafetySummary[[#This Row],[year]],SafetySummary[[#This Row],[month]],1)</f>
        <v>41000</v>
      </c>
      <c r="D5" t="str">
        <f>"Q" &amp; ROUNDUP(SafetySummary[[#This Row],[month]]/3,0)</f>
        <v>Q2</v>
      </c>
      <c r="E5" s="12">
        <v>22308</v>
      </c>
      <c r="G5" s="17">
        <f>SafetySummary[[#This Row],[Quinn Hours]]+SafetySummary[[#This Row],[DSP-Subcontractor Hours]]</f>
        <v>22308</v>
      </c>
    </row>
    <row r="6" spans="1:23" x14ac:dyDescent="0.25">
      <c r="A6">
        <v>2012</v>
      </c>
      <c r="B6">
        <v>5</v>
      </c>
      <c r="C6" s="1">
        <f>DATE(SafetySummary[[#This Row],[year]],SafetySummary[[#This Row],[month]],1)</f>
        <v>41030</v>
      </c>
      <c r="D6" t="str">
        <f>"Q" &amp; ROUNDUP(SafetySummary[[#This Row],[month]]/3,0)</f>
        <v>Q2</v>
      </c>
      <c r="E6" s="12">
        <v>25514</v>
      </c>
      <c r="G6" s="17">
        <f>SafetySummary[[#This Row],[Quinn Hours]]+SafetySummary[[#This Row],[DSP-Subcontractor Hours]]</f>
        <v>25514</v>
      </c>
    </row>
    <row r="7" spans="1:23" x14ac:dyDescent="0.25">
      <c r="A7">
        <v>2012</v>
      </c>
      <c r="B7">
        <v>6</v>
      </c>
      <c r="C7" s="1">
        <f>DATE(SafetySummary[[#This Row],[year]],SafetySummary[[#This Row],[month]],1)</f>
        <v>41061</v>
      </c>
      <c r="D7" t="str">
        <f>"Q" &amp; ROUNDUP(SafetySummary[[#This Row],[month]]/3,0)</f>
        <v>Q2</v>
      </c>
      <c r="E7" s="12">
        <v>22478</v>
      </c>
      <c r="G7" s="17">
        <f>SafetySummary[[#This Row],[Quinn Hours]]+SafetySummary[[#This Row],[DSP-Subcontractor Hours]]</f>
        <v>22478</v>
      </c>
    </row>
    <row r="8" spans="1:23" x14ac:dyDescent="0.25">
      <c r="A8">
        <v>2012</v>
      </c>
      <c r="B8">
        <v>7</v>
      </c>
      <c r="C8" s="1">
        <f>DATE(SafetySummary[[#This Row],[year]],SafetySummary[[#This Row],[month]],1)</f>
        <v>41091</v>
      </c>
      <c r="D8" t="str">
        <f>"Q" &amp; ROUNDUP(SafetySummary[[#This Row],[month]]/3,0)</f>
        <v>Q3</v>
      </c>
      <c r="E8" s="12">
        <v>21384</v>
      </c>
      <c r="G8" s="17">
        <f>SafetySummary[[#This Row],[Quinn Hours]]+SafetySummary[[#This Row],[DSP-Subcontractor Hours]]</f>
        <v>21384</v>
      </c>
    </row>
    <row r="9" spans="1:23" x14ac:dyDescent="0.25">
      <c r="A9">
        <v>2012</v>
      </c>
      <c r="B9">
        <v>8</v>
      </c>
      <c r="C9" s="1">
        <f>DATE(SafetySummary[[#This Row],[year]],SafetySummary[[#This Row],[month]],1)</f>
        <v>41122</v>
      </c>
      <c r="D9" t="str">
        <f>"Q" &amp; ROUNDUP(SafetySummary[[#This Row],[month]]/3,0)</f>
        <v>Q3</v>
      </c>
      <c r="E9" s="12">
        <v>23328</v>
      </c>
      <c r="G9" s="17">
        <f>SafetySummary[[#This Row],[Quinn Hours]]+SafetySummary[[#This Row],[DSP-Subcontractor Hours]]</f>
        <v>23328</v>
      </c>
    </row>
    <row r="10" spans="1:23" x14ac:dyDescent="0.25">
      <c r="A10">
        <v>2012</v>
      </c>
      <c r="B10">
        <v>9</v>
      </c>
      <c r="C10" s="1">
        <f>DATE(SafetySummary[[#This Row],[year]],SafetySummary[[#This Row],[month]],1)</f>
        <v>41153</v>
      </c>
      <c r="D10" t="str">
        <f>"Q" &amp; ROUNDUP(SafetySummary[[#This Row],[month]]/3,0)</f>
        <v>Q3</v>
      </c>
      <c r="E10" s="12">
        <v>22017</v>
      </c>
      <c r="G10" s="17">
        <f>SafetySummary[[#This Row],[Quinn Hours]]+SafetySummary[[#This Row],[DSP-Subcontractor Hours]]</f>
        <v>22017</v>
      </c>
    </row>
    <row r="11" spans="1:23" x14ac:dyDescent="0.25">
      <c r="A11">
        <v>2012</v>
      </c>
      <c r="B11">
        <v>10</v>
      </c>
      <c r="C11" s="1">
        <f>DATE(SafetySummary[[#This Row],[year]],SafetySummary[[#This Row],[month]],1)</f>
        <v>41183</v>
      </c>
      <c r="D11" t="str">
        <f>"Q" &amp; ROUNDUP(SafetySummary[[#This Row],[month]]/3,0)</f>
        <v>Q4</v>
      </c>
      <c r="E11" s="12">
        <v>26315</v>
      </c>
      <c r="G11" s="17">
        <f>SafetySummary[[#This Row],[Quinn Hours]]+SafetySummary[[#This Row],[DSP-Subcontractor Hours]]</f>
        <v>26315</v>
      </c>
    </row>
    <row r="12" spans="1:23" x14ac:dyDescent="0.25">
      <c r="A12">
        <v>2012</v>
      </c>
      <c r="B12">
        <v>11</v>
      </c>
      <c r="C12" s="1">
        <f>DATE(SafetySummary[[#This Row],[year]],SafetySummary[[#This Row],[month]],1)</f>
        <v>41214</v>
      </c>
      <c r="D12" t="str">
        <f>"Q" &amp; ROUNDUP(SafetySummary[[#This Row],[month]]/3,0)</f>
        <v>Q4</v>
      </c>
      <c r="E12" s="12">
        <v>30596</v>
      </c>
      <c r="G12" s="17">
        <f>SafetySummary[[#This Row],[Quinn Hours]]+SafetySummary[[#This Row],[DSP-Subcontractor Hours]]</f>
        <v>30596</v>
      </c>
    </row>
    <row r="13" spans="1:23" x14ac:dyDescent="0.25">
      <c r="A13">
        <v>2012</v>
      </c>
      <c r="B13">
        <v>12</v>
      </c>
      <c r="C13" s="1">
        <f>DATE(SafetySummary[[#This Row],[year]],SafetySummary[[#This Row],[month]],1)</f>
        <v>41244</v>
      </c>
      <c r="D13" t="str">
        <f>"Q" &amp; ROUNDUP(SafetySummary[[#This Row],[month]]/3,0)</f>
        <v>Q4</v>
      </c>
      <c r="E13" s="12">
        <v>19437</v>
      </c>
      <c r="G13" s="17">
        <f>SafetySummary[[#This Row],[Quinn Hours]]+SafetySummary[[#This Row],[DSP-Subcontractor Hours]]</f>
        <v>19437</v>
      </c>
    </row>
    <row r="14" spans="1:23" x14ac:dyDescent="0.25">
      <c r="A14">
        <v>2013</v>
      </c>
      <c r="B14">
        <v>1</v>
      </c>
      <c r="C14" s="1">
        <f>DATE(SafetySummary[[#This Row],[year]],SafetySummary[[#This Row],[month]],1)</f>
        <v>41275</v>
      </c>
      <c r="D14" t="str">
        <f>"Q" &amp; ROUNDUP(SafetySummary[[#This Row],[month]]/3,0)</f>
        <v>Q1</v>
      </c>
      <c r="E14" s="12">
        <v>25390</v>
      </c>
      <c r="F14" s="17">
        <v>0</v>
      </c>
      <c r="G14" s="17">
        <f>SafetySummary[[#This Row],[Quinn Hours]]+SafetySummary[[#This Row],[DSP-Subcontractor Hours]]</f>
        <v>25390</v>
      </c>
    </row>
    <row r="15" spans="1:23" x14ac:dyDescent="0.25">
      <c r="A15">
        <v>2013</v>
      </c>
      <c r="B15">
        <v>2</v>
      </c>
      <c r="C15" s="1">
        <f>DATE(SafetySummary[[#This Row],[year]],SafetySummary[[#This Row],[month]],1)</f>
        <v>41306</v>
      </c>
      <c r="D15" t="str">
        <f>"Q" &amp; ROUNDUP(SafetySummary[[#This Row],[month]]/3,0)</f>
        <v>Q1</v>
      </c>
      <c r="E15" s="12">
        <v>25561</v>
      </c>
      <c r="F15" s="17">
        <v>0</v>
      </c>
      <c r="G15" s="17">
        <f>SafetySummary[[#This Row],[Quinn Hours]]+SafetySummary[[#This Row],[DSP-Subcontractor Hours]]</f>
        <v>25561</v>
      </c>
    </row>
    <row r="16" spans="1:23" x14ac:dyDescent="0.25">
      <c r="A16">
        <v>2013</v>
      </c>
      <c r="B16">
        <v>3</v>
      </c>
      <c r="C16" s="1">
        <f>DATE(SafetySummary[[#This Row],[year]],SafetySummary[[#This Row],[month]],1)</f>
        <v>41334</v>
      </c>
      <c r="D16" t="str">
        <f>"Q" &amp; ROUNDUP(SafetySummary[[#This Row],[month]]/3,0)</f>
        <v>Q1</v>
      </c>
      <c r="E16" s="12">
        <v>27031</v>
      </c>
      <c r="F16" s="17">
        <v>0</v>
      </c>
      <c r="G16" s="17">
        <f>SafetySummary[[#This Row],[Quinn Hours]]+SafetySummary[[#This Row],[DSP-Subcontractor Hours]]</f>
        <v>27031</v>
      </c>
    </row>
    <row r="17" spans="1:7" x14ac:dyDescent="0.25">
      <c r="A17">
        <v>2013</v>
      </c>
      <c r="B17">
        <v>4</v>
      </c>
      <c r="C17" s="1">
        <f>DATE(SafetySummary[[#This Row],[year]],SafetySummary[[#This Row],[month]],1)</f>
        <v>41365</v>
      </c>
      <c r="D17" t="str">
        <f>"Q" &amp; ROUNDUP(SafetySummary[[#This Row],[month]]/3,0)</f>
        <v>Q2</v>
      </c>
      <c r="E17" s="12">
        <v>30084</v>
      </c>
      <c r="F17" s="17">
        <v>0</v>
      </c>
      <c r="G17" s="17">
        <f>SafetySummary[[#This Row],[Quinn Hours]]+SafetySummary[[#This Row],[DSP-Subcontractor Hours]]</f>
        <v>30084</v>
      </c>
    </row>
    <row r="18" spans="1:7" x14ac:dyDescent="0.25">
      <c r="A18">
        <v>2013</v>
      </c>
      <c r="B18">
        <v>5</v>
      </c>
      <c r="C18" s="1">
        <f>DATE(SafetySummary[[#This Row],[year]],SafetySummary[[#This Row],[month]],1)</f>
        <v>41395</v>
      </c>
      <c r="D18" t="str">
        <f>"Q" &amp; ROUNDUP(SafetySummary[[#This Row],[month]]/3,0)</f>
        <v>Q2</v>
      </c>
      <c r="E18" s="12">
        <v>31848</v>
      </c>
      <c r="F18" s="17">
        <v>0</v>
      </c>
      <c r="G18" s="17">
        <f>SafetySummary[[#This Row],[Quinn Hours]]+SafetySummary[[#This Row],[DSP-Subcontractor Hours]]</f>
        <v>31848</v>
      </c>
    </row>
    <row r="19" spans="1:7" x14ac:dyDescent="0.25">
      <c r="A19">
        <v>2013</v>
      </c>
      <c r="B19">
        <v>6</v>
      </c>
      <c r="C19" s="1">
        <f>DATE(SafetySummary[[#This Row],[year]],SafetySummary[[#This Row],[month]],1)</f>
        <v>41426</v>
      </c>
      <c r="D19" t="str">
        <f>"Q" &amp; ROUNDUP(SafetySummary[[#This Row],[month]]/3,0)</f>
        <v>Q2</v>
      </c>
      <c r="E19" s="12">
        <v>27494</v>
      </c>
      <c r="F19" s="17">
        <v>0</v>
      </c>
      <c r="G19" s="17">
        <f>SafetySummary[[#This Row],[Quinn Hours]]+SafetySummary[[#This Row],[DSP-Subcontractor Hours]]</f>
        <v>27494</v>
      </c>
    </row>
    <row r="20" spans="1:7" x14ac:dyDescent="0.25">
      <c r="A20">
        <v>2013</v>
      </c>
      <c r="B20">
        <v>7</v>
      </c>
      <c r="C20" s="1">
        <f>DATE(SafetySummary[[#This Row],[year]],SafetySummary[[#This Row],[month]],1)</f>
        <v>41456</v>
      </c>
      <c r="D20" t="str">
        <f>"Q" &amp; ROUNDUP(SafetySummary[[#This Row],[month]]/3,0)</f>
        <v>Q3</v>
      </c>
      <c r="E20" s="12">
        <v>25051</v>
      </c>
      <c r="F20" s="17">
        <v>0</v>
      </c>
      <c r="G20" s="17">
        <f>SafetySummary[[#This Row],[Quinn Hours]]+SafetySummary[[#This Row],[DSP-Subcontractor Hours]]</f>
        <v>25051</v>
      </c>
    </row>
    <row r="21" spans="1:7" x14ac:dyDescent="0.25">
      <c r="A21">
        <v>2013</v>
      </c>
      <c r="B21">
        <v>8</v>
      </c>
      <c r="C21" s="1">
        <f>DATE(SafetySummary[[#This Row],[year]],SafetySummary[[#This Row],[month]],1)</f>
        <v>41487</v>
      </c>
      <c r="D21" t="str">
        <f>"Q" &amp; ROUNDUP(SafetySummary[[#This Row],[month]]/3,0)</f>
        <v>Q3</v>
      </c>
      <c r="E21" s="12">
        <v>29323</v>
      </c>
      <c r="F21" s="17">
        <v>0</v>
      </c>
      <c r="G21" s="17">
        <f>SafetySummary[[#This Row],[Quinn Hours]]+SafetySummary[[#This Row],[DSP-Subcontractor Hours]]</f>
        <v>29323</v>
      </c>
    </row>
    <row r="22" spans="1:7" x14ac:dyDescent="0.25">
      <c r="A22">
        <v>2013</v>
      </c>
      <c r="B22">
        <v>9</v>
      </c>
      <c r="C22" s="1">
        <f>DATE(SafetySummary[[#This Row],[year]],SafetySummary[[#This Row],[month]],1)</f>
        <v>41518</v>
      </c>
      <c r="D22" t="str">
        <f>"Q" &amp; ROUNDUP(SafetySummary[[#This Row],[month]]/3,0)</f>
        <v>Q3</v>
      </c>
      <c r="E22" s="12">
        <v>45464</v>
      </c>
      <c r="F22" s="17">
        <v>0</v>
      </c>
      <c r="G22" s="17">
        <f>SafetySummary[[#This Row],[Quinn Hours]]+SafetySummary[[#This Row],[DSP-Subcontractor Hours]]</f>
        <v>45464</v>
      </c>
    </row>
    <row r="23" spans="1:7" x14ac:dyDescent="0.25">
      <c r="A23">
        <v>2013</v>
      </c>
      <c r="B23">
        <v>10</v>
      </c>
      <c r="C23" s="1">
        <f>DATE(SafetySummary[[#This Row],[year]],SafetySummary[[#This Row],[month]],1)</f>
        <v>41548</v>
      </c>
      <c r="D23" t="str">
        <f>"Q" &amp; ROUNDUP(SafetySummary[[#This Row],[month]]/3,0)</f>
        <v>Q4</v>
      </c>
      <c r="E23" s="12">
        <v>44855</v>
      </c>
      <c r="F23" s="17">
        <v>0</v>
      </c>
      <c r="G23" s="17">
        <f>SafetySummary[[#This Row],[Quinn Hours]]+SafetySummary[[#This Row],[DSP-Subcontractor Hours]]</f>
        <v>44855</v>
      </c>
    </row>
    <row r="24" spans="1:7" x14ac:dyDescent="0.25">
      <c r="A24">
        <v>2013</v>
      </c>
      <c r="B24">
        <v>11</v>
      </c>
      <c r="C24" s="1">
        <f>DATE(SafetySummary[[#This Row],[year]],SafetySummary[[#This Row],[month]],1)</f>
        <v>41579</v>
      </c>
      <c r="D24" t="str">
        <f>"Q" &amp; ROUNDUP(SafetySummary[[#This Row],[month]]/3,0)</f>
        <v>Q4</v>
      </c>
      <c r="E24" s="12">
        <v>29067</v>
      </c>
      <c r="F24" s="17">
        <v>0</v>
      </c>
      <c r="G24" s="17">
        <f>SafetySummary[[#This Row],[Quinn Hours]]+SafetySummary[[#This Row],[DSP-Subcontractor Hours]]</f>
        <v>29067</v>
      </c>
    </row>
    <row r="25" spans="1:7" x14ac:dyDescent="0.25">
      <c r="A25">
        <v>2013</v>
      </c>
      <c r="B25">
        <v>12</v>
      </c>
      <c r="C25" s="1">
        <f>DATE(SafetySummary[[#This Row],[year]],SafetySummary[[#This Row],[month]],1)</f>
        <v>41609</v>
      </c>
      <c r="D25" t="str">
        <f>"Q" &amp; ROUNDUP(SafetySummary[[#This Row],[month]]/3,0)</f>
        <v>Q4</v>
      </c>
      <c r="E25" s="12">
        <v>25805</v>
      </c>
      <c r="F25" s="17">
        <v>0</v>
      </c>
      <c r="G25" s="17">
        <f>SafetySummary[[#This Row],[Quinn Hours]]+SafetySummary[[#This Row],[DSP-Subcontractor Hours]]</f>
        <v>25805</v>
      </c>
    </row>
    <row r="26" spans="1:7" x14ac:dyDescent="0.25">
      <c r="A26">
        <v>2014</v>
      </c>
      <c r="B26">
        <v>1</v>
      </c>
      <c r="C26" s="1">
        <f>DATE(SafetySummary[[#This Row],[year]],SafetySummary[[#This Row],[month]],1)</f>
        <v>41640</v>
      </c>
      <c r="D26" t="str">
        <f>"Q" &amp; ROUNDUP(SafetySummary[[#This Row],[month]]/3,0)</f>
        <v>Q1</v>
      </c>
      <c r="E26" s="12">
        <f t="shared" ref="E26:E37" si="0">SUM(C26:D26)</f>
        <v>41640</v>
      </c>
      <c r="G26" s="17">
        <f>SafetySummary[[#This Row],[Quinn Hours]]+SafetySummary[[#This Row],[DSP-Subcontractor Hours]]</f>
        <v>41640</v>
      </c>
    </row>
    <row r="27" spans="1:7" x14ac:dyDescent="0.25">
      <c r="A27">
        <v>2014</v>
      </c>
      <c r="B27">
        <v>2</v>
      </c>
      <c r="C27" s="1">
        <f>DATE(SafetySummary[[#This Row],[year]],SafetySummary[[#This Row],[month]],1)</f>
        <v>41671</v>
      </c>
      <c r="D27" t="str">
        <f>"Q" &amp; ROUNDUP(SafetySummary[[#This Row],[month]]/3,0)</f>
        <v>Q1</v>
      </c>
      <c r="E27" s="12">
        <f t="shared" si="0"/>
        <v>41671</v>
      </c>
      <c r="G27" s="17">
        <f>SafetySummary[[#This Row],[Quinn Hours]]+SafetySummary[[#This Row],[DSP-Subcontractor Hours]]</f>
        <v>41671</v>
      </c>
    </row>
    <row r="28" spans="1:7" x14ac:dyDescent="0.25">
      <c r="A28">
        <v>2014</v>
      </c>
      <c r="B28">
        <v>3</v>
      </c>
      <c r="C28" s="1">
        <f>DATE(SafetySummary[[#This Row],[year]],SafetySummary[[#This Row],[month]],1)</f>
        <v>41699</v>
      </c>
      <c r="D28" t="str">
        <f>"Q" &amp; ROUNDUP(SafetySummary[[#This Row],[month]]/3,0)</f>
        <v>Q1</v>
      </c>
      <c r="E28" s="12">
        <f t="shared" si="0"/>
        <v>41699</v>
      </c>
      <c r="G28" s="17">
        <f>SafetySummary[[#This Row],[Quinn Hours]]+SafetySummary[[#This Row],[DSP-Subcontractor Hours]]</f>
        <v>41699</v>
      </c>
    </row>
    <row r="29" spans="1:7" x14ac:dyDescent="0.25">
      <c r="A29">
        <v>2014</v>
      </c>
      <c r="B29">
        <v>4</v>
      </c>
      <c r="C29" s="1">
        <f>DATE(SafetySummary[[#This Row],[year]],SafetySummary[[#This Row],[month]],1)</f>
        <v>41730</v>
      </c>
      <c r="D29" t="str">
        <f>"Q" &amp; ROUNDUP(SafetySummary[[#This Row],[month]]/3,0)</f>
        <v>Q2</v>
      </c>
      <c r="E29" s="12">
        <f t="shared" si="0"/>
        <v>41730</v>
      </c>
      <c r="G29" s="17">
        <f>SafetySummary[[#This Row],[Quinn Hours]]+SafetySummary[[#This Row],[DSP-Subcontractor Hours]]</f>
        <v>41730</v>
      </c>
    </row>
    <row r="30" spans="1:7" x14ac:dyDescent="0.25">
      <c r="A30">
        <v>2014</v>
      </c>
      <c r="B30">
        <v>5</v>
      </c>
      <c r="C30" s="1">
        <f>DATE(SafetySummary[[#This Row],[year]],SafetySummary[[#This Row],[month]],1)</f>
        <v>41760</v>
      </c>
      <c r="D30" t="str">
        <f>"Q" &amp; ROUNDUP(SafetySummary[[#This Row],[month]]/3,0)</f>
        <v>Q2</v>
      </c>
      <c r="E30" s="12">
        <f t="shared" si="0"/>
        <v>41760</v>
      </c>
      <c r="G30" s="17">
        <f>SafetySummary[[#This Row],[Quinn Hours]]+SafetySummary[[#This Row],[DSP-Subcontractor Hours]]</f>
        <v>41760</v>
      </c>
    </row>
    <row r="31" spans="1:7" x14ac:dyDescent="0.25">
      <c r="A31">
        <v>2014</v>
      </c>
      <c r="B31">
        <v>6</v>
      </c>
      <c r="C31" s="1">
        <f>DATE(SafetySummary[[#This Row],[year]],SafetySummary[[#This Row],[month]],1)</f>
        <v>41791</v>
      </c>
      <c r="D31" t="str">
        <f>"Q" &amp; ROUNDUP(SafetySummary[[#This Row],[month]]/3,0)</f>
        <v>Q2</v>
      </c>
      <c r="E31" s="12">
        <f t="shared" si="0"/>
        <v>41791</v>
      </c>
      <c r="G31" s="17">
        <f>SafetySummary[[#This Row],[Quinn Hours]]+SafetySummary[[#This Row],[DSP-Subcontractor Hours]]</f>
        <v>41791</v>
      </c>
    </row>
    <row r="32" spans="1:7" x14ac:dyDescent="0.25">
      <c r="A32">
        <v>2014</v>
      </c>
      <c r="B32">
        <v>7</v>
      </c>
      <c r="C32" s="1">
        <f>DATE(SafetySummary[[#This Row],[year]],SafetySummary[[#This Row],[month]],1)</f>
        <v>41821</v>
      </c>
      <c r="D32" t="str">
        <f>"Q" &amp; ROUNDUP(SafetySummary[[#This Row],[month]]/3,0)</f>
        <v>Q3</v>
      </c>
      <c r="E32" s="12">
        <f t="shared" si="0"/>
        <v>41821</v>
      </c>
      <c r="G32" s="17">
        <f>SafetySummary[[#This Row],[Quinn Hours]]+SafetySummary[[#This Row],[DSP-Subcontractor Hours]]</f>
        <v>41821</v>
      </c>
    </row>
    <row r="33" spans="1:7" x14ac:dyDescent="0.25">
      <c r="A33">
        <v>2014</v>
      </c>
      <c r="B33">
        <v>8</v>
      </c>
      <c r="C33" s="1">
        <f>DATE(SafetySummary[[#This Row],[year]],SafetySummary[[#This Row],[month]],1)</f>
        <v>41852</v>
      </c>
      <c r="D33" t="str">
        <f>"Q" &amp; ROUNDUP(SafetySummary[[#This Row],[month]]/3,0)</f>
        <v>Q3</v>
      </c>
      <c r="E33" s="12">
        <f t="shared" si="0"/>
        <v>41852</v>
      </c>
      <c r="G33" s="17">
        <f>SafetySummary[[#This Row],[Quinn Hours]]+SafetySummary[[#This Row],[DSP-Subcontractor Hours]]</f>
        <v>41852</v>
      </c>
    </row>
    <row r="34" spans="1:7" x14ac:dyDescent="0.25">
      <c r="A34">
        <v>2014</v>
      </c>
      <c r="B34">
        <v>9</v>
      </c>
      <c r="C34" s="1">
        <f>DATE(SafetySummary[[#This Row],[year]],SafetySummary[[#This Row],[month]],1)</f>
        <v>41883</v>
      </c>
      <c r="D34" t="str">
        <f>"Q" &amp; ROUNDUP(SafetySummary[[#This Row],[month]]/3,0)</f>
        <v>Q3</v>
      </c>
      <c r="E34" s="12">
        <f t="shared" si="0"/>
        <v>41883</v>
      </c>
      <c r="G34" s="17">
        <f>SafetySummary[[#This Row],[Quinn Hours]]+SafetySummary[[#This Row],[DSP-Subcontractor Hours]]</f>
        <v>41883</v>
      </c>
    </row>
    <row r="35" spans="1:7" x14ac:dyDescent="0.25">
      <c r="A35">
        <v>2014</v>
      </c>
      <c r="B35">
        <v>10</v>
      </c>
      <c r="C35" s="1">
        <f>DATE(SafetySummary[[#This Row],[year]],SafetySummary[[#This Row],[month]],1)</f>
        <v>41913</v>
      </c>
      <c r="D35" t="str">
        <f>"Q" &amp; ROUNDUP(SafetySummary[[#This Row],[month]]/3,0)</f>
        <v>Q4</v>
      </c>
      <c r="E35" s="12">
        <f t="shared" si="0"/>
        <v>41913</v>
      </c>
      <c r="G35" s="17">
        <f>SafetySummary[[#This Row],[Quinn Hours]]+SafetySummary[[#This Row],[DSP-Subcontractor Hours]]</f>
        <v>41913</v>
      </c>
    </row>
    <row r="36" spans="1:7" x14ac:dyDescent="0.25">
      <c r="A36">
        <v>2014</v>
      </c>
      <c r="B36">
        <v>11</v>
      </c>
      <c r="C36" s="1">
        <f>DATE(SafetySummary[[#This Row],[year]],SafetySummary[[#This Row],[month]],1)</f>
        <v>41944</v>
      </c>
      <c r="D36" t="str">
        <f>"Q" &amp; ROUNDUP(SafetySummary[[#This Row],[month]]/3,0)</f>
        <v>Q4</v>
      </c>
      <c r="E36" s="12">
        <f t="shared" si="0"/>
        <v>41944</v>
      </c>
      <c r="G36" s="17">
        <f>SafetySummary[[#This Row],[Quinn Hours]]+SafetySummary[[#This Row],[DSP-Subcontractor Hours]]</f>
        <v>41944</v>
      </c>
    </row>
    <row r="37" spans="1:7" x14ac:dyDescent="0.25">
      <c r="A37">
        <v>2014</v>
      </c>
      <c r="B37">
        <v>12</v>
      </c>
      <c r="C37" s="1">
        <f>DATE(SafetySummary[[#This Row],[year]],SafetySummary[[#This Row],[month]],1)</f>
        <v>41974</v>
      </c>
      <c r="D37" t="str">
        <f>"Q" &amp; ROUNDUP(SafetySummary[[#This Row],[month]]/3,0)</f>
        <v>Q4</v>
      </c>
      <c r="E37" s="12">
        <f t="shared" si="0"/>
        <v>41974</v>
      </c>
      <c r="G37" s="17">
        <f>SafetySummary[[#This Row],[Quinn Hours]]+SafetySummary[[#This Row],[DSP-Subcontractor Hours]]</f>
        <v>41974</v>
      </c>
    </row>
    <row r="38" spans="1:7" x14ac:dyDescent="0.25">
      <c r="A38">
        <v>2015</v>
      </c>
      <c r="B38">
        <v>1</v>
      </c>
      <c r="C38" s="1">
        <f>DATE(SafetySummary[[#This Row],[year]],SafetySummary[[#This Row],[month]],1)</f>
        <v>42005</v>
      </c>
      <c r="D38" t="str">
        <f>"Q" &amp; ROUNDUP(SafetySummary[[#This Row],[month]]/3,0)</f>
        <v>Q1</v>
      </c>
      <c r="E38" s="12">
        <v>19595</v>
      </c>
      <c r="F38" s="12">
        <v>1709</v>
      </c>
      <c r="G38" s="17">
        <f>SafetySummary[[#This Row],[Quinn Hours]]+SafetySummary[[#This Row],[DSP-Subcontractor Hours]]</f>
        <v>21304</v>
      </c>
    </row>
    <row r="39" spans="1:7" x14ac:dyDescent="0.25">
      <c r="A39">
        <v>2015</v>
      </c>
      <c r="B39">
        <v>2</v>
      </c>
      <c r="C39" s="1">
        <f>DATE(SafetySummary[[#This Row],[year]],SafetySummary[[#This Row],[month]],1)</f>
        <v>42036</v>
      </c>
      <c r="D39" t="str">
        <f>"Q" &amp; ROUNDUP(SafetySummary[[#This Row],[month]]/3,0)</f>
        <v>Q1</v>
      </c>
      <c r="E39" s="12">
        <v>18620</v>
      </c>
      <c r="F39" s="12">
        <v>1999</v>
      </c>
      <c r="G39" s="17">
        <f>SafetySummary[[#This Row],[Quinn Hours]]+SafetySummary[[#This Row],[DSP-Subcontractor Hours]]</f>
        <v>20619</v>
      </c>
    </row>
    <row r="40" spans="1:7" x14ac:dyDescent="0.25">
      <c r="A40">
        <v>2015</v>
      </c>
      <c r="B40">
        <v>3</v>
      </c>
      <c r="C40" s="1">
        <f>DATE(SafetySummary[[#This Row],[year]],SafetySummary[[#This Row],[month]],1)</f>
        <v>42064</v>
      </c>
      <c r="D40" t="str">
        <f>"Q" &amp; ROUNDUP(SafetySummary[[#This Row],[month]]/3,0)</f>
        <v>Q1</v>
      </c>
      <c r="E40" s="12">
        <v>21173</v>
      </c>
      <c r="F40" s="12">
        <v>2694</v>
      </c>
      <c r="G40" s="17">
        <f>SafetySummary[[#This Row],[Quinn Hours]]+SafetySummary[[#This Row],[DSP-Subcontractor Hours]]</f>
        <v>23867</v>
      </c>
    </row>
    <row r="41" spans="1:7" x14ac:dyDescent="0.25">
      <c r="A41">
        <v>2015</v>
      </c>
      <c r="B41">
        <v>4</v>
      </c>
      <c r="C41" s="1">
        <f>DATE(SafetySummary[[#This Row],[year]],SafetySummary[[#This Row],[month]],1)</f>
        <v>42095</v>
      </c>
      <c r="D41" t="str">
        <f>"Q" &amp; ROUNDUP(SafetySummary[[#This Row],[month]]/3,0)</f>
        <v>Q2</v>
      </c>
      <c r="E41" s="12">
        <v>19225</v>
      </c>
      <c r="F41" s="12">
        <v>1922</v>
      </c>
      <c r="G41" s="17">
        <f>SafetySummary[[#This Row],[Quinn Hours]]+SafetySummary[[#This Row],[DSP-Subcontractor Hours]]</f>
        <v>21147</v>
      </c>
    </row>
    <row r="42" spans="1:7" x14ac:dyDescent="0.25">
      <c r="A42">
        <v>2015</v>
      </c>
      <c r="B42">
        <v>5</v>
      </c>
      <c r="C42" s="1">
        <f>DATE(SafetySummary[[#This Row],[year]],SafetySummary[[#This Row],[month]],1)</f>
        <v>42125</v>
      </c>
      <c r="D42" t="str">
        <f>"Q" &amp; ROUNDUP(SafetySummary[[#This Row],[month]]/3,0)</f>
        <v>Q2</v>
      </c>
      <c r="E42" s="12">
        <v>10580</v>
      </c>
      <c r="F42" s="12">
        <v>1536</v>
      </c>
      <c r="G42" s="17">
        <f>SafetySummary[[#This Row],[Quinn Hours]]+SafetySummary[[#This Row],[DSP-Subcontractor Hours]]</f>
        <v>12116</v>
      </c>
    </row>
    <row r="43" spans="1:7" x14ac:dyDescent="0.25">
      <c r="A43">
        <v>2015</v>
      </c>
      <c r="B43">
        <v>6</v>
      </c>
      <c r="C43" s="1">
        <f>DATE(SafetySummary[[#This Row],[year]],SafetySummary[[#This Row],[month]],1)</f>
        <v>42156</v>
      </c>
      <c r="D43" t="str">
        <f>"Q" &amp; ROUNDUP(SafetySummary[[#This Row],[month]]/3,0)</f>
        <v>Q2</v>
      </c>
      <c r="E43" s="12">
        <v>19298</v>
      </c>
      <c r="F43" s="12">
        <v>2566</v>
      </c>
      <c r="G43" s="17">
        <f>SafetySummary[[#This Row],[Quinn Hours]]+SafetySummary[[#This Row],[DSP-Subcontractor Hours]]</f>
        <v>21864</v>
      </c>
    </row>
    <row r="44" spans="1:7" x14ac:dyDescent="0.25">
      <c r="A44">
        <v>2015</v>
      </c>
      <c r="B44">
        <v>7</v>
      </c>
      <c r="C44" s="1">
        <f>DATE(SafetySummary[[#This Row],[year]],SafetySummary[[#This Row],[month]],1)</f>
        <v>42186</v>
      </c>
      <c r="D44" t="str">
        <f>"Q" &amp; ROUNDUP(SafetySummary[[#This Row],[month]]/3,0)</f>
        <v>Q3</v>
      </c>
      <c r="E44" s="12">
        <v>15275</v>
      </c>
      <c r="F44" s="12">
        <v>1509</v>
      </c>
      <c r="G44" s="17">
        <f>SafetySummary[[#This Row],[Quinn Hours]]+SafetySummary[[#This Row],[DSP-Subcontractor Hours]]</f>
        <v>16784</v>
      </c>
    </row>
    <row r="45" spans="1:7" x14ac:dyDescent="0.25">
      <c r="A45">
        <v>2015</v>
      </c>
      <c r="B45">
        <v>8</v>
      </c>
      <c r="C45" s="1">
        <f>DATE(SafetySummary[[#This Row],[year]],SafetySummary[[#This Row],[month]],1)</f>
        <v>42217</v>
      </c>
      <c r="D45" t="str">
        <f>"Q" &amp; ROUNDUP(SafetySummary[[#This Row],[month]]/3,0)</f>
        <v>Q3</v>
      </c>
      <c r="E45" s="12">
        <v>19186</v>
      </c>
      <c r="F45" s="12">
        <v>2200</v>
      </c>
      <c r="G45" s="17">
        <f>SafetySummary[[#This Row],[Quinn Hours]]+SafetySummary[[#This Row],[DSP-Subcontractor Hours]]</f>
        <v>21386</v>
      </c>
    </row>
    <row r="46" spans="1:7" x14ac:dyDescent="0.25">
      <c r="A46">
        <v>2015</v>
      </c>
      <c r="B46">
        <v>9</v>
      </c>
      <c r="C46" s="1">
        <f>DATE(SafetySummary[[#This Row],[year]],SafetySummary[[#This Row],[month]],1)</f>
        <v>42248</v>
      </c>
      <c r="D46" t="str">
        <f>"Q" &amp; ROUNDUP(SafetySummary[[#This Row],[month]]/3,0)</f>
        <v>Q3</v>
      </c>
      <c r="E46" s="12">
        <v>12323</v>
      </c>
      <c r="F46" s="12">
        <v>1987</v>
      </c>
      <c r="G46" s="17">
        <f>SafetySummary[[#This Row],[Quinn Hours]]+SafetySummary[[#This Row],[DSP-Subcontractor Hours]]</f>
        <v>14310</v>
      </c>
    </row>
    <row r="47" spans="1:7" x14ac:dyDescent="0.25">
      <c r="A47">
        <v>2015</v>
      </c>
      <c r="B47">
        <v>10</v>
      </c>
      <c r="C47" s="1">
        <f>DATE(SafetySummary[[#This Row],[year]],SafetySummary[[#This Row],[month]],1)</f>
        <v>42278</v>
      </c>
      <c r="D47" t="str">
        <f>"Q" &amp; ROUNDUP(SafetySummary[[#This Row],[month]]/3,0)</f>
        <v>Q4</v>
      </c>
      <c r="E47" s="12">
        <v>12221</v>
      </c>
      <c r="F47" s="12">
        <v>1987</v>
      </c>
      <c r="G47" s="17">
        <f>SafetySummary[[#This Row],[Quinn Hours]]+SafetySummary[[#This Row],[DSP-Subcontractor Hours]]</f>
        <v>14208</v>
      </c>
    </row>
    <row r="48" spans="1:7" x14ac:dyDescent="0.25">
      <c r="A48">
        <v>2015</v>
      </c>
      <c r="B48">
        <v>11</v>
      </c>
      <c r="C48" s="1">
        <f>DATE(SafetySummary[[#This Row],[year]],SafetySummary[[#This Row],[month]],1)</f>
        <v>42309</v>
      </c>
      <c r="D48" t="str">
        <f>"Q" &amp; ROUNDUP(SafetySummary[[#This Row],[month]]/3,0)</f>
        <v>Q4</v>
      </c>
      <c r="E48" s="12">
        <v>10975</v>
      </c>
      <c r="F48" s="12">
        <v>1993</v>
      </c>
      <c r="G48" s="17">
        <f>SafetySummary[[#This Row],[Quinn Hours]]+SafetySummary[[#This Row],[DSP-Subcontractor Hours]]</f>
        <v>12968</v>
      </c>
    </row>
    <row r="49" spans="1:23" x14ac:dyDescent="0.25">
      <c r="A49">
        <v>2015</v>
      </c>
      <c r="B49">
        <v>12</v>
      </c>
      <c r="C49" s="1">
        <f>DATE(SafetySummary[[#This Row],[year]],SafetySummary[[#This Row],[month]],1)</f>
        <v>42339</v>
      </c>
      <c r="D49" t="str">
        <f>"Q" &amp; ROUNDUP(SafetySummary[[#This Row],[month]]/3,0)</f>
        <v>Q4</v>
      </c>
      <c r="E49" s="12">
        <v>12571</v>
      </c>
      <c r="F49" s="12">
        <v>1428</v>
      </c>
      <c r="G49" s="17">
        <f>SafetySummary[[#This Row],[Quinn Hours]]+SafetySummary[[#This Row],[DSP-Subcontractor Hours]]</f>
        <v>13999</v>
      </c>
    </row>
    <row r="50" spans="1:23" x14ac:dyDescent="0.25">
      <c r="A50">
        <v>2016</v>
      </c>
      <c r="B50">
        <v>1</v>
      </c>
      <c r="C50" s="1">
        <f>DATE(SafetySummary[[#This Row],[year]],SafetySummary[[#This Row],[month]],1)</f>
        <v>42370</v>
      </c>
      <c r="D50" t="str">
        <f>"Q" &amp; ROUNDUP(SafetySummary[[#This Row],[month]]/3,0)</f>
        <v>Q1</v>
      </c>
      <c r="E50" s="12">
        <v>17334</v>
      </c>
      <c r="F50" s="12">
        <v>2245</v>
      </c>
      <c r="G50" s="12">
        <f>SafetySummary[[#This Row],[Quinn Hours]]+SafetySummary[[#This Row],[DSP-Subcontractor Hours]]</f>
        <v>19579</v>
      </c>
      <c r="H50" s="2">
        <v>3566</v>
      </c>
    </row>
    <row r="51" spans="1:23" x14ac:dyDescent="0.25">
      <c r="A51">
        <v>2016</v>
      </c>
      <c r="B51">
        <v>2</v>
      </c>
      <c r="C51" s="1">
        <f>DATE(SafetySummary[[#This Row],[year]],SafetySummary[[#This Row],[month]],1)</f>
        <v>42401</v>
      </c>
      <c r="D51" t="str">
        <f>"Q" &amp; ROUNDUP(SafetySummary[[#This Row],[month]]/3,0)</f>
        <v>Q1</v>
      </c>
      <c r="E51" s="12">
        <v>16792</v>
      </c>
      <c r="F51" s="12">
        <v>2120</v>
      </c>
      <c r="G51" s="12">
        <f>SafetySummary[[#This Row],[Quinn Hours]]+SafetySummary[[#This Row],[DSP-Subcontractor Hours]]</f>
        <v>18912</v>
      </c>
      <c r="H51" s="2">
        <v>3485</v>
      </c>
      <c r="I51">
        <v>2</v>
      </c>
      <c r="J51">
        <v>18</v>
      </c>
      <c r="K51">
        <v>124</v>
      </c>
      <c r="L51">
        <v>614</v>
      </c>
      <c r="M51">
        <v>150</v>
      </c>
      <c r="O51">
        <v>1</v>
      </c>
      <c r="P51">
        <v>0</v>
      </c>
      <c r="Q51">
        <v>0</v>
      </c>
      <c r="R51">
        <v>1</v>
      </c>
      <c r="T51">
        <v>2</v>
      </c>
      <c r="U51">
        <v>0</v>
      </c>
      <c r="V51">
        <v>0</v>
      </c>
      <c r="W51">
        <v>0</v>
      </c>
    </row>
    <row r="52" spans="1:23" x14ac:dyDescent="0.25">
      <c r="A52">
        <v>2016</v>
      </c>
      <c r="B52">
        <v>3</v>
      </c>
      <c r="C52" s="1">
        <f>DATE(SafetySummary[[#This Row],[year]],SafetySummary[[#This Row],[month]],1)</f>
        <v>42430</v>
      </c>
      <c r="D52" t="str">
        <f>"Q" &amp; ROUNDUP(SafetySummary[[#This Row],[month]]/3,0)</f>
        <v>Q1</v>
      </c>
      <c r="E52" s="12">
        <v>18011</v>
      </c>
      <c r="F52" s="12">
        <v>2562</v>
      </c>
      <c r="G52" s="12">
        <f>SafetySummary[[#This Row],[Quinn Hours]]+SafetySummary[[#This Row],[DSP-Subcontractor Hours]]</f>
        <v>20573</v>
      </c>
      <c r="H52" s="2">
        <v>3697</v>
      </c>
      <c r="I52">
        <v>2</v>
      </c>
      <c r="J52">
        <v>18</v>
      </c>
      <c r="K52">
        <v>124</v>
      </c>
      <c r="L52">
        <v>614</v>
      </c>
      <c r="M52">
        <v>150</v>
      </c>
      <c r="O52">
        <v>1</v>
      </c>
      <c r="P52">
        <v>0</v>
      </c>
      <c r="Q52">
        <v>0</v>
      </c>
      <c r="R52">
        <v>1</v>
      </c>
      <c r="T52">
        <v>2</v>
      </c>
      <c r="U52">
        <v>0</v>
      </c>
      <c r="V52">
        <v>0</v>
      </c>
      <c r="W52">
        <v>0</v>
      </c>
    </row>
    <row r="53" spans="1:23" x14ac:dyDescent="0.25">
      <c r="A53">
        <v>2016</v>
      </c>
      <c r="B53">
        <v>4</v>
      </c>
      <c r="C53" s="1">
        <f>DATE(SafetySummary[[#This Row],[year]],SafetySummary[[#This Row],[month]],1)</f>
        <v>42461</v>
      </c>
      <c r="D53" t="str">
        <f>"Q" &amp; ROUNDUP(SafetySummary[[#This Row],[month]]/3,0)</f>
        <v>Q2</v>
      </c>
      <c r="E53" s="12">
        <v>17066</v>
      </c>
      <c r="F53" s="12">
        <v>1972</v>
      </c>
      <c r="G53" s="12">
        <f>SafetySummary[[#This Row],[Quinn Hours]]+SafetySummary[[#This Row],[DSP-Subcontractor Hours]]</f>
        <v>19038</v>
      </c>
      <c r="H53" s="2">
        <v>2965</v>
      </c>
      <c r="I53">
        <v>1</v>
      </c>
      <c r="J53">
        <v>18</v>
      </c>
      <c r="K53">
        <v>128</v>
      </c>
      <c r="L53">
        <v>526</v>
      </c>
      <c r="M53">
        <v>136</v>
      </c>
      <c r="O53">
        <v>1</v>
      </c>
      <c r="P53">
        <v>0</v>
      </c>
      <c r="Q53">
        <v>0</v>
      </c>
      <c r="R53">
        <v>0</v>
      </c>
      <c r="T53">
        <v>1</v>
      </c>
      <c r="U53">
        <v>0</v>
      </c>
      <c r="V53">
        <v>0</v>
      </c>
      <c r="W53">
        <v>1</v>
      </c>
    </row>
    <row r="54" spans="1:23" x14ac:dyDescent="0.25">
      <c r="A54">
        <v>2016</v>
      </c>
      <c r="B54">
        <v>5</v>
      </c>
      <c r="C54" s="1">
        <f>DATE(SafetySummary[[#This Row],[year]],SafetySummary[[#This Row],[month]],1)</f>
        <v>42491</v>
      </c>
      <c r="D54" t="str">
        <f>"Q" &amp; ROUNDUP(SafetySummary[[#This Row],[month]]/3,0)</f>
        <v>Q2</v>
      </c>
      <c r="E54" s="12">
        <v>16495</v>
      </c>
      <c r="F54" s="12">
        <v>1919</v>
      </c>
      <c r="G54" s="12">
        <f>SafetySummary[[#This Row],[Quinn Hours]]+SafetySummary[[#This Row],[DSP-Subcontractor Hours]]</f>
        <v>18414</v>
      </c>
      <c r="H54" s="2">
        <v>2095</v>
      </c>
      <c r="I54">
        <v>1</v>
      </c>
      <c r="J54">
        <v>19</v>
      </c>
      <c r="K54">
        <v>98</v>
      </c>
      <c r="L54">
        <v>511</v>
      </c>
      <c r="M54">
        <v>131</v>
      </c>
      <c r="O54">
        <v>5</v>
      </c>
      <c r="P54">
        <v>0</v>
      </c>
      <c r="Q54">
        <v>0</v>
      </c>
      <c r="R54">
        <v>1</v>
      </c>
      <c r="T54">
        <v>3</v>
      </c>
      <c r="U54">
        <v>0</v>
      </c>
      <c r="V54">
        <v>0</v>
      </c>
      <c r="W54">
        <v>0</v>
      </c>
    </row>
    <row r="55" spans="1:23" x14ac:dyDescent="0.25">
      <c r="A55">
        <v>2016</v>
      </c>
      <c r="B55">
        <v>6</v>
      </c>
      <c r="C55" s="1">
        <f>DATE(SafetySummary[[#This Row],[year]],SafetySummary[[#This Row],[month]],1)</f>
        <v>42522</v>
      </c>
      <c r="D55" t="str">
        <f>"Q" &amp; ROUNDUP(SafetySummary[[#This Row],[month]]/3,0)</f>
        <v>Q2</v>
      </c>
      <c r="E55" s="12">
        <v>15330</v>
      </c>
      <c r="F55" s="12">
        <v>1863</v>
      </c>
      <c r="G55" s="12">
        <f>SafetySummary[[#This Row],[Quinn Hours]]+SafetySummary[[#This Row],[DSP-Subcontractor Hours]]</f>
        <v>17193</v>
      </c>
      <c r="H55" s="2">
        <v>1576</v>
      </c>
      <c r="I55">
        <v>1</v>
      </c>
      <c r="J55">
        <v>23</v>
      </c>
      <c r="K55">
        <v>164</v>
      </c>
      <c r="L55">
        <v>587</v>
      </c>
      <c r="M55">
        <v>154</v>
      </c>
      <c r="O55">
        <v>0</v>
      </c>
      <c r="P55">
        <v>0</v>
      </c>
      <c r="Q55">
        <v>0</v>
      </c>
      <c r="R55">
        <v>0</v>
      </c>
      <c r="T55">
        <v>1</v>
      </c>
      <c r="U55">
        <v>0</v>
      </c>
      <c r="V55">
        <v>0</v>
      </c>
      <c r="W55">
        <v>3</v>
      </c>
    </row>
    <row r="56" spans="1:23" x14ac:dyDescent="0.25">
      <c r="A56">
        <v>2016</v>
      </c>
      <c r="B56">
        <v>7</v>
      </c>
      <c r="C56" s="1">
        <f>DATE(SafetySummary[[#This Row],[year]],SafetySummary[[#This Row],[month]],1)</f>
        <v>42552</v>
      </c>
      <c r="D56" t="str">
        <f>"Q" &amp; ROUNDUP(SafetySummary[[#This Row],[month]]/3,0)</f>
        <v>Q3</v>
      </c>
      <c r="E56" s="12">
        <v>14520</v>
      </c>
      <c r="F56" s="12">
        <v>1264</v>
      </c>
      <c r="G56" s="12">
        <f>SafetySummary[[#This Row],[Quinn Hours]]+SafetySummary[[#This Row],[DSP-Subcontractor Hours]]</f>
        <v>15784</v>
      </c>
      <c r="H56" s="2">
        <v>2582</v>
      </c>
      <c r="I56">
        <v>1</v>
      </c>
      <c r="J56">
        <v>20</v>
      </c>
      <c r="K56">
        <v>124</v>
      </c>
      <c r="L56">
        <v>453</v>
      </c>
      <c r="M56">
        <v>121</v>
      </c>
      <c r="O56">
        <v>1</v>
      </c>
      <c r="P56">
        <v>0</v>
      </c>
      <c r="Q56">
        <v>0</v>
      </c>
      <c r="R56">
        <v>0</v>
      </c>
      <c r="T56">
        <v>1</v>
      </c>
      <c r="U56">
        <v>0</v>
      </c>
      <c r="V56">
        <v>0</v>
      </c>
      <c r="W56">
        <v>3</v>
      </c>
    </row>
    <row r="57" spans="1:23" x14ac:dyDescent="0.25">
      <c r="A57">
        <v>2016</v>
      </c>
      <c r="B57">
        <v>8</v>
      </c>
      <c r="C57" s="1">
        <f>DATE(SafetySummary[[#This Row],[year]],SafetySummary[[#This Row],[month]],1)</f>
        <v>42583</v>
      </c>
      <c r="D57" t="str">
        <f>"Q" &amp; ROUNDUP(SafetySummary[[#This Row],[month]]/3,0)</f>
        <v>Q3</v>
      </c>
      <c r="E57" s="12">
        <v>14378</v>
      </c>
      <c r="F57" s="12">
        <v>1748</v>
      </c>
      <c r="G57" s="12">
        <f>SafetySummary[[#This Row],[Quinn Hours]]+SafetySummary[[#This Row],[DSP-Subcontractor Hours]]</f>
        <v>16126</v>
      </c>
      <c r="H57" s="2">
        <v>1023</v>
      </c>
      <c r="I57">
        <v>1</v>
      </c>
      <c r="J57">
        <v>27</v>
      </c>
      <c r="K57">
        <v>200</v>
      </c>
      <c r="L57">
        <v>647</v>
      </c>
      <c r="M57">
        <v>153</v>
      </c>
      <c r="O57">
        <v>1</v>
      </c>
      <c r="P57">
        <v>0</v>
      </c>
      <c r="Q57">
        <v>0</v>
      </c>
      <c r="R57">
        <v>0</v>
      </c>
      <c r="T57">
        <v>1</v>
      </c>
      <c r="U57">
        <v>0</v>
      </c>
      <c r="V57">
        <v>0</v>
      </c>
      <c r="W57">
        <v>3</v>
      </c>
    </row>
    <row r="58" spans="1:23" x14ac:dyDescent="0.25">
      <c r="A58">
        <v>2016</v>
      </c>
      <c r="B58">
        <v>9</v>
      </c>
      <c r="C58" s="1">
        <f>DATE(SafetySummary[[#This Row],[year]],SafetySummary[[#This Row],[month]],1)</f>
        <v>42614</v>
      </c>
      <c r="D58" t="str">
        <f>"Q" &amp; ROUNDUP(SafetySummary[[#This Row],[month]]/3,0)</f>
        <v>Q3</v>
      </c>
      <c r="E58" s="12">
        <v>13705</v>
      </c>
      <c r="F58" s="12">
        <v>1876</v>
      </c>
      <c r="G58" s="12">
        <f>SafetySummary[[#This Row],[Quinn Hours]]+SafetySummary[[#This Row],[DSP-Subcontractor Hours]]</f>
        <v>15581</v>
      </c>
      <c r="H58" s="2">
        <v>1530</v>
      </c>
      <c r="I58">
        <v>2</v>
      </c>
      <c r="J58">
        <v>20</v>
      </c>
      <c r="K58">
        <v>107</v>
      </c>
      <c r="L58">
        <v>481</v>
      </c>
      <c r="M58">
        <v>186</v>
      </c>
      <c r="O58">
        <v>1</v>
      </c>
      <c r="P58">
        <v>0</v>
      </c>
      <c r="Q58">
        <v>0</v>
      </c>
      <c r="R58">
        <v>0</v>
      </c>
      <c r="T58">
        <v>1</v>
      </c>
      <c r="U58">
        <v>0</v>
      </c>
      <c r="V58">
        <v>0</v>
      </c>
      <c r="W58">
        <v>1</v>
      </c>
    </row>
    <row r="59" spans="1:23" x14ac:dyDescent="0.25">
      <c r="A59">
        <v>2016</v>
      </c>
      <c r="B59">
        <v>10</v>
      </c>
      <c r="C59" s="1">
        <f>DATE(SafetySummary[[#This Row],[year]],SafetySummary[[#This Row],[month]],1)</f>
        <v>42644</v>
      </c>
      <c r="D59" t="str">
        <f>"Q" &amp; ROUNDUP(SafetySummary[[#This Row],[month]]/3,0)</f>
        <v>Q4</v>
      </c>
      <c r="E59" s="12">
        <v>16405</v>
      </c>
      <c r="F59" s="12">
        <v>2594</v>
      </c>
      <c r="G59" s="12">
        <f>SafetySummary[[#This Row],[Quinn Hours]]+SafetySummary[[#This Row],[DSP-Subcontractor Hours]]</f>
        <v>18999</v>
      </c>
      <c r="H59" s="2">
        <v>4433</v>
      </c>
      <c r="I59">
        <v>1</v>
      </c>
      <c r="J59">
        <v>42</v>
      </c>
      <c r="K59">
        <v>116</v>
      </c>
      <c r="L59">
        <v>586</v>
      </c>
      <c r="M59">
        <v>226</v>
      </c>
      <c r="O59">
        <v>2</v>
      </c>
      <c r="P59">
        <v>0</v>
      </c>
      <c r="Q59">
        <v>0</v>
      </c>
      <c r="R59">
        <v>0</v>
      </c>
      <c r="T59">
        <v>6</v>
      </c>
      <c r="U59">
        <v>0</v>
      </c>
      <c r="V59">
        <v>0</v>
      </c>
      <c r="W59">
        <v>1</v>
      </c>
    </row>
    <row r="60" spans="1:23" x14ac:dyDescent="0.25">
      <c r="A60">
        <v>2016</v>
      </c>
      <c r="B60">
        <v>11</v>
      </c>
      <c r="C60" s="1">
        <f>DATE(SafetySummary[[#This Row],[year]],SafetySummary[[#This Row],[month]],1)</f>
        <v>42675</v>
      </c>
      <c r="D60" t="str">
        <f>"Q" &amp; ROUNDUP(SafetySummary[[#This Row],[month]]/3,0)</f>
        <v>Q4</v>
      </c>
      <c r="E60" s="12">
        <v>14432</v>
      </c>
      <c r="F60" s="12">
        <v>1722</v>
      </c>
      <c r="G60" s="12">
        <f>SafetySummary[[#This Row],[Quinn Hours]]+SafetySummary[[#This Row],[DSP-Subcontractor Hours]]</f>
        <v>16154</v>
      </c>
      <c r="H60" s="2">
        <v>1312</v>
      </c>
      <c r="I60">
        <v>1</v>
      </c>
      <c r="J60">
        <v>15</v>
      </c>
      <c r="K60">
        <v>127</v>
      </c>
      <c r="L60">
        <v>491</v>
      </c>
      <c r="M60">
        <v>136</v>
      </c>
      <c r="O60">
        <v>2</v>
      </c>
      <c r="P60">
        <v>0</v>
      </c>
      <c r="Q60">
        <v>0</v>
      </c>
      <c r="R60">
        <v>0</v>
      </c>
      <c r="T60">
        <v>2</v>
      </c>
      <c r="U60">
        <v>0</v>
      </c>
      <c r="V60">
        <v>0</v>
      </c>
      <c r="W60">
        <v>4</v>
      </c>
    </row>
    <row r="61" spans="1:23" x14ac:dyDescent="0.25">
      <c r="A61">
        <v>2016</v>
      </c>
      <c r="B61">
        <v>12</v>
      </c>
      <c r="C61" s="1">
        <f>DATE(SafetySummary[[#This Row],[year]],SafetySummary[[#This Row],[month]],1)</f>
        <v>42705</v>
      </c>
      <c r="D61" t="str">
        <f>"Q" &amp; ROUNDUP(SafetySummary[[#This Row],[month]]/3,0)</f>
        <v>Q4</v>
      </c>
      <c r="E61" s="12">
        <v>12726</v>
      </c>
      <c r="F61" s="12">
        <v>1465</v>
      </c>
      <c r="G61" s="12">
        <f>SafetySummary[[#This Row],[Quinn Hours]]+SafetySummary[[#This Row],[DSP-Subcontractor Hours]]</f>
        <v>14191</v>
      </c>
      <c r="H61" s="2">
        <v>1638</v>
      </c>
      <c r="I61">
        <v>1</v>
      </c>
      <c r="J61">
        <v>24</v>
      </c>
      <c r="K61">
        <v>115</v>
      </c>
      <c r="L61">
        <v>461</v>
      </c>
      <c r="M61">
        <v>115</v>
      </c>
      <c r="O61">
        <v>0</v>
      </c>
      <c r="P61">
        <v>0</v>
      </c>
      <c r="Q61">
        <v>0</v>
      </c>
      <c r="R61">
        <v>0</v>
      </c>
      <c r="T61">
        <v>1</v>
      </c>
      <c r="U61">
        <v>0</v>
      </c>
      <c r="V61">
        <v>0</v>
      </c>
      <c r="W61">
        <v>0</v>
      </c>
    </row>
    <row r="62" spans="1:23" x14ac:dyDescent="0.25">
      <c r="A62">
        <v>2017</v>
      </c>
      <c r="B62">
        <v>1</v>
      </c>
      <c r="C62" s="1">
        <f>DATE(SafetySummary[[#This Row],[year]],SafetySummary[[#This Row],[month]],1)</f>
        <v>42736</v>
      </c>
      <c r="D62" t="str">
        <f>"Q" &amp; ROUNDUP(SafetySummary[[#This Row],[month]]/3,0)</f>
        <v>Q1</v>
      </c>
      <c r="E62" s="12">
        <v>14632</v>
      </c>
      <c r="F62" s="12">
        <v>1855</v>
      </c>
      <c r="G62" s="12">
        <f>SafetySummary[[#This Row],[Quinn Hours]]+SafetySummary[[#This Row],[DSP-Subcontractor Hours]]</f>
        <v>16487</v>
      </c>
      <c r="H62" s="2">
        <v>1518</v>
      </c>
      <c r="I62">
        <v>1</v>
      </c>
      <c r="J62">
        <v>23</v>
      </c>
      <c r="K62">
        <v>160</v>
      </c>
      <c r="L62">
        <v>492</v>
      </c>
      <c r="M62">
        <v>177</v>
      </c>
      <c r="O62">
        <v>1</v>
      </c>
      <c r="P62">
        <v>0</v>
      </c>
      <c r="Q62">
        <v>0</v>
      </c>
      <c r="R62">
        <v>0</v>
      </c>
      <c r="T62">
        <v>4</v>
      </c>
      <c r="U62">
        <v>0</v>
      </c>
      <c r="V62">
        <v>0</v>
      </c>
      <c r="W62">
        <v>0</v>
      </c>
    </row>
    <row r="63" spans="1:23" x14ac:dyDescent="0.25">
      <c r="A63">
        <v>2017</v>
      </c>
      <c r="B63">
        <v>2</v>
      </c>
      <c r="C63" s="1">
        <f>DATE(SafetySummary[[#This Row],[year]],SafetySummary[[#This Row],[month]],1)</f>
        <v>42767</v>
      </c>
      <c r="D63" t="str">
        <f>"Q" &amp; ROUNDUP(SafetySummary[[#This Row],[month]]/3,0)</f>
        <v>Q1</v>
      </c>
      <c r="E63" s="12">
        <v>14473</v>
      </c>
      <c r="F63" s="12">
        <v>1761</v>
      </c>
      <c r="G63" s="12">
        <f>SafetySummary[[#This Row],[Quinn Hours]]+SafetySummary[[#This Row],[DSP-Subcontractor Hours]]</f>
        <v>16234</v>
      </c>
      <c r="H63" s="2">
        <v>2507</v>
      </c>
      <c r="I63">
        <v>1</v>
      </c>
      <c r="J63">
        <v>26</v>
      </c>
      <c r="K63">
        <v>115</v>
      </c>
      <c r="L63">
        <v>509</v>
      </c>
      <c r="M63">
        <v>157</v>
      </c>
      <c r="O63">
        <v>3</v>
      </c>
      <c r="P63">
        <v>0</v>
      </c>
      <c r="Q63">
        <v>0</v>
      </c>
      <c r="R63">
        <v>0</v>
      </c>
      <c r="T63">
        <v>6</v>
      </c>
      <c r="U63">
        <v>0</v>
      </c>
      <c r="V63">
        <v>0</v>
      </c>
      <c r="W63">
        <v>0</v>
      </c>
    </row>
    <row r="64" spans="1:23" x14ac:dyDescent="0.25">
      <c r="A64">
        <v>2017</v>
      </c>
      <c r="B64">
        <v>3</v>
      </c>
      <c r="C64" s="1">
        <f>DATE(SafetySummary[[#This Row],[year]],SafetySummary[[#This Row],[month]],1)</f>
        <v>42795</v>
      </c>
      <c r="D64" t="str">
        <f>"Q" &amp; ROUNDUP(SafetySummary[[#This Row],[month]]/3,0)</f>
        <v>Q1</v>
      </c>
      <c r="E64" s="12">
        <v>16343</v>
      </c>
      <c r="F64" s="12">
        <v>2048</v>
      </c>
      <c r="G64" s="12">
        <f>SafetySummary[[#This Row],[Quinn Hours]]+SafetySummary[[#This Row],[DSP-Subcontractor Hours]]</f>
        <v>18391</v>
      </c>
      <c r="H64" s="2">
        <v>2093</v>
      </c>
      <c r="I64">
        <v>1</v>
      </c>
      <c r="J64">
        <v>21</v>
      </c>
      <c r="K64">
        <v>115</v>
      </c>
      <c r="L64">
        <v>450</v>
      </c>
      <c r="M64">
        <v>151</v>
      </c>
      <c r="O64">
        <v>0</v>
      </c>
      <c r="P64">
        <v>0</v>
      </c>
      <c r="Q64">
        <v>0</v>
      </c>
      <c r="R64">
        <v>1</v>
      </c>
      <c r="T64">
        <v>2</v>
      </c>
      <c r="U64">
        <v>0</v>
      </c>
      <c r="V64">
        <v>1</v>
      </c>
      <c r="W64">
        <v>0</v>
      </c>
    </row>
    <row r="65" spans="1:23" x14ac:dyDescent="0.25">
      <c r="A65">
        <v>2017</v>
      </c>
      <c r="B65">
        <v>4</v>
      </c>
      <c r="C65" s="1">
        <f>DATE(SafetySummary[[#This Row],[year]],SafetySummary[[#This Row],[month]],1)</f>
        <v>42826</v>
      </c>
      <c r="D65" t="str">
        <f>"Q" &amp; ROUNDUP(SafetySummary[[#This Row],[month]]/3,0)</f>
        <v>Q2</v>
      </c>
      <c r="E65" s="12">
        <v>17532</v>
      </c>
      <c r="F65" s="12">
        <v>1980</v>
      </c>
      <c r="G65" s="12">
        <f>SafetySummary[[#This Row],[Quinn Hours]]+SafetySummary[[#This Row],[DSP-Subcontractor Hours]]</f>
        <v>19512</v>
      </c>
      <c r="H65" s="2">
        <v>4554</v>
      </c>
      <c r="I65">
        <v>1</v>
      </c>
      <c r="J65">
        <v>28</v>
      </c>
      <c r="K65">
        <v>129</v>
      </c>
      <c r="L65">
        <v>460</v>
      </c>
      <c r="M65">
        <v>152</v>
      </c>
      <c r="O65">
        <v>0</v>
      </c>
      <c r="P65">
        <v>0</v>
      </c>
      <c r="Q65">
        <v>0</v>
      </c>
      <c r="R65">
        <v>0</v>
      </c>
      <c r="T65">
        <v>1</v>
      </c>
      <c r="U65">
        <v>0</v>
      </c>
      <c r="V65">
        <v>0</v>
      </c>
      <c r="W65">
        <v>3</v>
      </c>
    </row>
    <row r="66" spans="1:23" x14ac:dyDescent="0.25">
      <c r="A66">
        <v>2017</v>
      </c>
      <c r="B66">
        <v>5</v>
      </c>
      <c r="C66" s="1">
        <f>DATE(SafetySummary[[#This Row],[year]],SafetySummary[[#This Row],[month]],1)</f>
        <v>42856</v>
      </c>
      <c r="D66" t="str">
        <f>"Q" &amp; ROUNDUP(SafetySummary[[#This Row],[month]]/3,0)</f>
        <v>Q2</v>
      </c>
      <c r="E66" s="12">
        <v>19257</v>
      </c>
      <c r="F66" s="12">
        <v>1822</v>
      </c>
      <c r="G66" s="12">
        <f>SafetySummary[[#This Row],[Quinn Hours]]+SafetySummary[[#This Row],[DSP-Subcontractor Hours]]</f>
        <v>21079</v>
      </c>
      <c r="H66" s="2">
        <v>3487</v>
      </c>
      <c r="I66">
        <v>6</v>
      </c>
      <c r="J66">
        <v>52</v>
      </c>
      <c r="K66">
        <v>146</v>
      </c>
      <c r="L66">
        <v>604</v>
      </c>
      <c r="M66">
        <v>158</v>
      </c>
      <c r="O66">
        <v>0</v>
      </c>
      <c r="P66">
        <v>0</v>
      </c>
      <c r="Q66">
        <v>0</v>
      </c>
      <c r="R66">
        <v>0</v>
      </c>
      <c r="T66">
        <v>0</v>
      </c>
      <c r="U66">
        <v>0</v>
      </c>
      <c r="V66">
        <v>0</v>
      </c>
      <c r="W66">
        <v>2</v>
      </c>
    </row>
    <row r="67" spans="1:23" x14ac:dyDescent="0.25">
      <c r="A67">
        <v>2017</v>
      </c>
      <c r="B67">
        <v>6</v>
      </c>
      <c r="C67" s="1">
        <f>DATE(SafetySummary[[#This Row],[year]],SafetySummary[[#This Row],[month]],1)</f>
        <v>42887</v>
      </c>
      <c r="D67" t="str">
        <f>"Q" &amp; ROUNDUP(SafetySummary[[#This Row],[month]]/3,0)</f>
        <v>Q2</v>
      </c>
      <c r="E67" s="12">
        <v>19722</v>
      </c>
      <c r="F67" s="12">
        <v>2026</v>
      </c>
      <c r="G67" s="12">
        <f>SafetySummary[[#This Row],[Quinn Hours]]+SafetySummary[[#This Row],[DSP-Subcontractor Hours]]</f>
        <v>21748</v>
      </c>
      <c r="H67" s="2">
        <v>4678</v>
      </c>
      <c r="I67">
        <v>1</v>
      </c>
      <c r="J67">
        <v>28</v>
      </c>
      <c r="K67">
        <v>300</v>
      </c>
      <c r="L67">
        <v>581</v>
      </c>
      <c r="M67">
        <v>185</v>
      </c>
      <c r="O67">
        <v>0</v>
      </c>
      <c r="P67">
        <v>0</v>
      </c>
      <c r="Q67">
        <v>0</v>
      </c>
      <c r="R67">
        <v>2</v>
      </c>
      <c r="T67">
        <v>1</v>
      </c>
      <c r="U67">
        <v>0</v>
      </c>
      <c r="V67">
        <v>0</v>
      </c>
      <c r="W67">
        <v>1</v>
      </c>
    </row>
    <row r="68" spans="1:23" x14ac:dyDescent="0.25">
      <c r="A68">
        <v>2017</v>
      </c>
      <c r="B68">
        <v>7</v>
      </c>
      <c r="C68" s="1">
        <f>DATE(SafetySummary[[#This Row],[year]],SafetySummary[[#This Row],[month]],1)</f>
        <v>42917</v>
      </c>
      <c r="D68" t="str">
        <f>"Q" &amp; ROUNDUP(SafetySummary[[#This Row],[month]]/3,0)</f>
        <v>Q3</v>
      </c>
      <c r="E68" s="12">
        <v>15712</v>
      </c>
      <c r="F68" s="12">
        <v>1485</v>
      </c>
      <c r="G68" s="12">
        <f>SafetySummary[[#This Row],[Quinn Hours]]+SafetySummary[[#This Row],[DSP-Subcontractor Hours]]</f>
        <v>17197</v>
      </c>
      <c r="H68" s="2">
        <v>1761</v>
      </c>
      <c r="I68">
        <v>7</v>
      </c>
      <c r="J68">
        <v>17</v>
      </c>
      <c r="K68">
        <v>124</v>
      </c>
      <c r="L68">
        <v>500</v>
      </c>
      <c r="M68">
        <v>154</v>
      </c>
      <c r="O68">
        <v>0</v>
      </c>
      <c r="P68">
        <v>0</v>
      </c>
      <c r="Q68">
        <v>0</v>
      </c>
      <c r="R68">
        <v>1</v>
      </c>
      <c r="T68">
        <v>1</v>
      </c>
      <c r="U68">
        <v>0</v>
      </c>
      <c r="V68">
        <v>0</v>
      </c>
      <c r="W68">
        <v>1</v>
      </c>
    </row>
    <row r="69" spans="1:23" x14ac:dyDescent="0.25">
      <c r="A69">
        <v>2017</v>
      </c>
      <c r="B69">
        <v>8</v>
      </c>
      <c r="C69" s="1">
        <f>DATE(SafetySummary[[#This Row],[year]],SafetySummary[[#This Row],[month]],1)</f>
        <v>42948</v>
      </c>
      <c r="D69" t="str">
        <f>"Q" &amp; ROUNDUP(SafetySummary[[#This Row],[month]]/3,0)</f>
        <v>Q3</v>
      </c>
      <c r="E69" s="12">
        <v>17418</v>
      </c>
      <c r="F69" s="12">
        <v>1525</v>
      </c>
      <c r="G69" s="12">
        <f>SafetySummary[[#This Row],[Quinn Hours]]+SafetySummary[[#This Row],[DSP-Subcontractor Hours]]</f>
        <v>18943</v>
      </c>
      <c r="H69" s="3">
        <v>2452</v>
      </c>
      <c r="I69">
        <v>1</v>
      </c>
      <c r="J69">
        <v>11</v>
      </c>
      <c r="K69">
        <v>135</v>
      </c>
      <c r="L69">
        <v>487</v>
      </c>
      <c r="M69">
        <v>178</v>
      </c>
      <c r="O69">
        <v>0</v>
      </c>
      <c r="P69">
        <v>0</v>
      </c>
      <c r="Q69">
        <v>0</v>
      </c>
      <c r="R69">
        <v>1</v>
      </c>
      <c r="T69">
        <v>0</v>
      </c>
      <c r="U69">
        <v>0</v>
      </c>
      <c r="V69">
        <v>0</v>
      </c>
      <c r="W69">
        <v>3</v>
      </c>
    </row>
    <row r="70" spans="1:23" x14ac:dyDescent="0.25">
      <c r="A70">
        <v>2017</v>
      </c>
      <c r="B70">
        <v>9</v>
      </c>
      <c r="C70" s="1">
        <f>DATE(SafetySummary[[#This Row],[year]],SafetySummary[[#This Row],[month]],1)</f>
        <v>42979</v>
      </c>
      <c r="D70" t="str">
        <f>"Q" &amp; ROUNDUP(SafetySummary[[#This Row],[month]]/3,0)</f>
        <v>Q3</v>
      </c>
      <c r="E70" s="12">
        <v>15912</v>
      </c>
      <c r="F70" s="12">
        <v>1536</v>
      </c>
      <c r="G70" s="12">
        <f>SafetySummary[[#This Row],[Quinn Hours]]+SafetySummary[[#This Row],[DSP-Subcontractor Hours]]</f>
        <v>17448</v>
      </c>
      <c r="H70" s="2">
        <v>2514</v>
      </c>
      <c r="I70">
        <v>1</v>
      </c>
      <c r="J70">
        <v>39</v>
      </c>
      <c r="K70">
        <v>206</v>
      </c>
      <c r="L70">
        <v>526</v>
      </c>
      <c r="M70">
        <v>191</v>
      </c>
      <c r="O70">
        <v>0</v>
      </c>
      <c r="P70">
        <v>0</v>
      </c>
      <c r="Q70">
        <v>0</v>
      </c>
      <c r="R70">
        <v>1</v>
      </c>
      <c r="T70">
        <v>0</v>
      </c>
      <c r="U70">
        <v>0</v>
      </c>
      <c r="V70">
        <v>0</v>
      </c>
      <c r="W70">
        <v>2</v>
      </c>
    </row>
    <row r="71" spans="1:23" x14ac:dyDescent="0.25">
      <c r="A71">
        <v>2017</v>
      </c>
      <c r="B71">
        <v>10</v>
      </c>
      <c r="C71" s="1">
        <f>DATE(SafetySummary[[#This Row],[year]],SafetySummary[[#This Row],[month]],1)</f>
        <v>43009</v>
      </c>
      <c r="D71" t="str">
        <f>"Q" &amp; ROUNDUP(SafetySummary[[#This Row],[month]]/3,0)</f>
        <v>Q4</v>
      </c>
      <c r="E71" s="12">
        <v>16122</v>
      </c>
      <c r="F71" s="12">
        <v>1822</v>
      </c>
      <c r="G71" s="12">
        <f>SafetySummary[[#This Row],[Quinn Hours]]+SafetySummary[[#This Row],[DSP-Subcontractor Hours]]</f>
        <v>17944</v>
      </c>
      <c r="H71" s="2">
        <v>1765</v>
      </c>
      <c r="I71">
        <v>1</v>
      </c>
      <c r="J71">
        <v>44</v>
      </c>
      <c r="K71">
        <v>153</v>
      </c>
      <c r="L71">
        <v>532</v>
      </c>
      <c r="M71">
        <v>169</v>
      </c>
      <c r="O71">
        <v>1</v>
      </c>
      <c r="P71">
        <v>0</v>
      </c>
      <c r="Q71">
        <v>0</v>
      </c>
      <c r="R71">
        <v>1</v>
      </c>
      <c r="T71">
        <v>3</v>
      </c>
      <c r="U71">
        <v>0</v>
      </c>
      <c r="V71">
        <v>0</v>
      </c>
      <c r="W71">
        <v>1</v>
      </c>
    </row>
    <row r="72" spans="1:23" x14ac:dyDescent="0.25">
      <c r="A72">
        <v>2017</v>
      </c>
      <c r="B72">
        <v>11</v>
      </c>
      <c r="C72" s="1">
        <f>DATE(SafetySummary[[#This Row],[year]],SafetySummary[[#This Row],[month]],1)</f>
        <v>43040</v>
      </c>
      <c r="D72" t="str">
        <f>"Q" &amp; ROUNDUP(SafetySummary[[#This Row],[month]]/3,0)</f>
        <v>Q4</v>
      </c>
      <c r="E72" s="12">
        <v>14519</v>
      </c>
      <c r="F72" s="12">
        <v>1323</v>
      </c>
      <c r="G72" s="12">
        <f>SafetySummary[[#This Row],[Quinn Hours]]+SafetySummary[[#This Row],[DSP-Subcontractor Hours]]</f>
        <v>15842</v>
      </c>
      <c r="H72" s="2">
        <v>627</v>
      </c>
      <c r="I72">
        <v>1</v>
      </c>
      <c r="J72">
        <v>27</v>
      </c>
      <c r="K72">
        <v>138</v>
      </c>
      <c r="L72">
        <v>444</v>
      </c>
      <c r="M72">
        <v>149</v>
      </c>
      <c r="O72">
        <v>0</v>
      </c>
      <c r="P72">
        <v>0</v>
      </c>
      <c r="Q72">
        <v>0</v>
      </c>
      <c r="R72">
        <v>0</v>
      </c>
      <c r="T72">
        <v>0</v>
      </c>
      <c r="U72">
        <v>0</v>
      </c>
      <c r="V72">
        <v>0</v>
      </c>
      <c r="W72">
        <v>1</v>
      </c>
    </row>
    <row r="73" spans="1:23" x14ac:dyDescent="0.25">
      <c r="A73">
        <v>2017</v>
      </c>
      <c r="B73">
        <v>12</v>
      </c>
      <c r="C73" s="1">
        <f>DATE(SafetySummary[[#This Row],[year]],SafetySummary[[#This Row],[month]],1)</f>
        <v>43070</v>
      </c>
      <c r="D73" t="str">
        <f>"Q" &amp; ROUNDUP(SafetySummary[[#This Row],[month]]/3,0)</f>
        <v>Q4</v>
      </c>
      <c r="E73" s="12">
        <v>12841</v>
      </c>
      <c r="F73" s="12">
        <v>1259</v>
      </c>
      <c r="G73" s="12">
        <f>SafetySummary[[#This Row],[Quinn Hours]]+SafetySummary[[#This Row],[DSP-Subcontractor Hours]]</f>
        <v>14100</v>
      </c>
      <c r="H73" s="2">
        <v>1263</v>
      </c>
      <c r="I73">
        <v>1</v>
      </c>
      <c r="J73">
        <v>20</v>
      </c>
      <c r="K73">
        <v>105</v>
      </c>
      <c r="L73">
        <v>397</v>
      </c>
      <c r="M73">
        <v>212</v>
      </c>
      <c r="O73">
        <v>0</v>
      </c>
      <c r="P73">
        <v>0</v>
      </c>
      <c r="Q73">
        <v>0</v>
      </c>
      <c r="R73">
        <v>0</v>
      </c>
      <c r="T73">
        <v>0</v>
      </c>
      <c r="U73">
        <v>0</v>
      </c>
      <c r="V73">
        <v>0</v>
      </c>
      <c r="W73">
        <v>1</v>
      </c>
    </row>
    <row r="74" spans="1:23" x14ac:dyDescent="0.25">
      <c r="A74">
        <v>2018</v>
      </c>
      <c r="B74">
        <v>1</v>
      </c>
      <c r="C74" s="1">
        <f>DATE(SafetySummary[[#This Row],[year]],SafetySummary[[#This Row],[month]],1)</f>
        <v>43101</v>
      </c>
      <c r="D74" t="str">
        <f>"Q" &amp; ROUNDUP(SafetySummary[[#This Row],[month]]/3,0)</f>
        <v>Q1</v>
      </c>
      <c r="E74" s="17">
        <v>18795</v>
      </c>
      <c r="G74" s="17">
        <f>SafetySummary[[#This Row],[Quinn Hours]]+SafetySummary[[#This Row],[DSP-Subcontractor Hours]]</f>
        <v>18795</v>
      </c>
      <c r="H74" s="2">
        <v>2253</v>
      </c>
      <c r="I74">
        <v>1</v>
      </c>
      <c r="J74">
        <v>63</v>
      </c>
      <c r="K74">
        <v>178</v>
      </c>
      <c r="L74">
        <v>439</v>
      </c>
      <c r="M74">
        <v>260</v>
      </c>
      <c r="O74">
        <v>1</v>
      </c>
      <c r="P74">
        <v>0</v>
      </c>
      <c r="Q74">
        <v>0</v>
      </c>
      <c r="R74">
        <v>1</v>
      </c>
      <c r="T74">
        <v>1</v>
      </c>
      <c r="U74">
        <v>0</v>
      </c>
      <c r="V74">
        <v>0</v>
      </c>
      <c r="W74">
        <v>3</v>
      </c>
    </row>
    <row r="75" spans="1:23" x14ac:dyDescent="0.25">
      <c r="A75">
        <v>2018</v>
      </c>
      <c r="B75">
        <v>2</v>
      </c>
      <c r="C75" s="1">
        <f>DATE(SafetySummary[[#This Row],[year]],SafetySummary[[#This Row],[month]],1)</f>
        <v>43132</v>
      </c>
      <c r="D75" t="str">
        <f>"Q" &amp; ROUNDUP(SafetySummary[[#This Row],[month]]/3,0)</f>
        <v>Q1</v>
      </c>
      <c r="E75" s="17">
        <v>18789</v>
      </c>
      <c r="G75" s="17">
        <f>SafetySummary[[#This Row],[Quinn Hours]]+SafetySummary[[#This Row],[DSP-Subcontractor Hours]]</f>
        <v>18789</v>
      </c>
      <c r="H75" s="2">
        <v>2439</v>
      </c>
      <c r="I75">
        <v>1</v>
      </c>
      <c r="J75">
        <v>16</v>
      </c>
      <c r="K75">
        <v>108</v>
      </c>
      <c r="L75">
        <v>436</v>
      </c>
      <c r="M75">
        <v>250</v>
      </c>
      <c r="O75">
        <v>1</v>
      </c>
      <c r="P75">
        <v>0</v>
      </c>
      <c r="Q75">
        <v>0</v>
      </c>
      <c r="R75">
        <v>0</v>
      </c>
      <c r="T75">
        <v>0</v>
      </c>
      <c r="U75">
        <v>0</v>
      </c>
      <c r="V75">
        <v>0</v>
      </c>
      <c r="W75">
        <v>5</v>
      </c>
    </row>
    <row r="76" spans="1:23" x14ac:dyDescent="0.25">
      <c r="A76">
        <v>2018</v>
      </c>
      <c r="B76">
        <v>3</v>
      </c>
      <c r="C76" s="1">
        <f>DATE(SafetySummary[[#This Row],[year]],SafetySummary[[#This Row],[month]],1)</f>
        <v>43160</v>
      </c>
      <c r="D76" t="str">
        <f>"Q" &amp; ROUNDUP(SafetySummary[[#This Row],[month]]/3,0)</f>
        <v>Q1</v>
      </c>
      <c r="E76" s="17">
        <v>21377</v>
      </c>
      <c r="G76" s="17">
        <f>SafetySummary[[#This Row],[Quinn Hours]]+SafetySummary[[#This Row],[DSP-Subcontractor Hours]]</f>
        <v>21377</v>
      </c>
      <c r="H76" s="2">
        <v>1899</v>
      </c>
      <c r="I76">
        <v>1</v>
      </c>
      <c r="J76">
        <v>47</v>
      </c>
      <c r="K76">
        <v>172</v>
      </c>
      <c r="L76">
        <v>669</v>
      </c>
      <c r="M76">
        <v>299</v>
      </c>
      <c r="O76">
        <v>0</v>
      </c>
      <c r="P76">
        <v>0</v>
      </c>
      <c r="Q76">
        <v>0</v>
      </c>
      <c r="R76">
        <v>1</v>
      </c>
      <c r="T76">
        <v>0</v>
      </c>
      <c r="U76">
        <v>0</v>
      </c>
      <c r="V76">
        <v>0</v>
      </c>
      <c r="W76">
        <v>2</v>
      </c>
    </row>
    <row r="77" spans="1:23" x14ac:dyDescent="0.25">
      <c r="A77">
        <v>2018</v>
      </c>
      <c r="B77">
        <v>4</v>
      </c>
      <c r="C77" s="1">
        <f>DATE(SafetySummary[[#This Row],[year]],SafetySummary[[#This Row],[month]],1)</f>
        <v>43191</v>
      </c>
      <c r="D77" t="str">
        <f>"Q" &amp; ROUNDUP(SafetySummary[[#This Row],[month]]/3,0)</f>
        <v>Q2</v>
      </c>
      <c r="E77" s="17">
        <v>32020</v>
      </c>
      <c r="G77" s="17">
        <f>SafetySummary[[#This Row],[Quinn Hours]]+SafetySummary[[#This Row],[DSP-Subcontractor Hours]]</f>
        <v>32020</v>
      </c>
      <c r="H77" s="2">
        <v>7439.5</v>
      </c>
      <c r="I77">
        <v>2</v>
      </c>
      <c r="J77">
        <v>80</v>
      </c>
      <c r="K77">
        <v>202</v>
      </c>
      <c r="L77">
        <v>845</v>
      </c>
      <c r="M77">
        <v>232</v>
      </c>
      <c r="O77">
        <v>2</v>
      </c>
      <c r="P77">
        <v>0</v>
      </c>
      <c r="Q77">
        <v>0</v>
      </c>
      <c r="R77">
        <v>0</v>
      </c>
      <c r="T77">
        <v>0</v>
      </c>
      <c r="U77">
        <v>0</v>
      </c>
      <c r="V77">
        <v>0</v>
      </c>
      <c r="W77">
        <v>1</v>
      </c>
    </row>
    <row r="78" spans="1:23" x14ac:dyDescent="0.25">
      <c r="A78">
        <v>2018</v>
      </c>
      <c r="B78">
        <v>5</v>
      </c>
      <c r="C78" s="1">
        <f>DATE(SafetySummary[[#This Row],[year]],SafetySummary[[#This Row],[month]],1)</f>
        <v>43221</v>
      </c>
      <c r="D78" t="str">
        <f>"Q" &amp; ROUNDUP(SafetySummary[[#This Row],[month]]/3,0)</f>
        <v>Q2</v>
      </c>
      <c r="E78" s="17">
        <v>21344</v>
      </c>
      <c r="G78" s="17">
        <f>SafetySummary[[#This Row],[Quinn Hours]]+SafetySummary[[#This Row],[DSP-Subcontractor Hours]]</f>
        <v>21344</v>
      </c>
      <c r="H78" s="2">
        <v>2465</v>
      </c>
      <c r="I78">
        <v>1</v>
      </c>
      <c r="J78">
        <v>23</v>
      </c>
      <c r="K78">
        <v>160</v>
      </c>
      <c r="L78">
        <v>509</v>
      </c>
      <c r="M78">
        <v>152</v>
      </c>
      <c r="O78">
        <v>1</v>
      </c>
      <c r="P78">
        <v>0</v>
      </c>
      <c r="Q78">
        <v>0</v>
      </c>
      <c r="R78">
        <v>0</v>
      </c>
      <c r="T78">
        <v>0</v>
      </c>
      <c r="U78">
        <v>0</v>
      </c>
      <c r="V78">
        <v>0</v>
      </c>
      <c r="W78">
        <v>2</v>
      </c>
    </row>
    <row r="79" spans="1:23" x14ac:dyDescent="0.25">
      <c r="A79">
        <v>2018</v>
      </c>
      <c r="B79">
        <v>6</v>
      </c>
      <c r="C79" s="1">
        <f>DATE(SafetySummary[[#This Row],[year]],SafetySummary[[#This Row],[month]],1)</f>
        <v>43252</v>
      </c>
      <c r="D79" t="str">
        <f>"Q" &amp; ROUNDUP(SafetySummary[[#This Row],[month]]/3,0)</f>
        <v>Q2</v>
      </c>
      <c r="E79" s="17">
        <v>21033</v>
      </c>
      <c r="G79" s="17">
        <f>SafetySummary[[#This Row],[Quinn Hours]]+SafetySummary[[#This Row],[DSP-Subcontractor Hours]]</f>
        <v>21033</v>
      </c>
      <c r="H79" s="2">
        <v>3018</v>
      </c>
      <c r="I79">
        <v>1</v>
      </c>
      <c r="J79">
        <v>52</v>
      </c>
      <c r="K79">
        <v>172</v>
      </c>
      <c r="L79">
        <v>652</v>
      </c>
      <c r="M79">
        <v>219</v>
      </c>
      <c r="O79">
        <v>1</v>
      </c>
      <c r="P79">
        <v>0</v>
      </c>
      <c r="Q79">
        <v>0</v>
      </c>
      <c r="R79">
        <v>1</v>
      </c>
      <c r="T79">
        <v>0</v>
      </c>
      <c r="U79">
        <v>0</v>
      </c>
      <c r="V79">
        <v>1</v>
      </c>
      <c r="W79">
        <v>3</v>
      </c>
    </row>
    <row r="80" spans="1:23" x14ac:dyDescent="0.25">
      <c r="A80">
        <v>2018</v>
      </c>
      <c r="B80">
        <v>7</v>
      </c>
      <c r="C80" s="1">
        <f>DATE(SafetySummary[[#This Row],[year]],SafetySummary[[#This Row],[month]],1)</f>
        <v>43282</v>
      </c>
      <c r="D80" t="str">
        <f>"Q" &amp; ROUNDUP(SafetySummary[[#This Row],[month]]/3,0)</f>
        <v>Q3</v>
      </c>
      <c r="E80" s="17">
        <v>23406</v>
      </c>
      <c r="G80" s="17">
        <f>SafetySummary[[#This Row],[Quinn Hours]]+SafetySummary[[#This Row],[DSP-Subcontractor Hours]]</f>
        <v>23406</v>
      </c>
      <c r="H80" s="2">
        <v>3702</v>
      </c>
      <c r="I80">
        <v>1</v>
      </c>
      <c r="J80">
        <v>91</v>
      </c>
      <c r="K80">
        <v>179</v>
      </c>
      <c r="L80">
        <v>581</v>
      </c>
      <c r="M80">
        <v>216</v>
      </c>
      <c r="O80">
        <v>0</v>
      </c>
      <c r="P80">
        <v>0</v>
      </c>
      <c r="Q80">
        <v>1</v>
      </c>
      <c r="R80">
        <v>0</v>
      </c>
      <c r="T80">
        <v>1</v>
      </c>
      <c r="U80">
        <v>0</v>
      </c>
      <c r="V80">
        <v>0</v>
      </c>
      <c r="W80">
        <v>0</v>
      </c>
    </row>
    <row r="81" spans="1:23" x14ac:dyDescent="0.25">
      <c r="A81">
        <v>2018</v>
      </c>
      <c r="B81">
        <v>8</v>
      </c>
      <c r="C81" s="1">
        <f>DATE(SafetySummary[[#This Row],[year]],SafetySummary[[#This Row],[month]],1)</f>
        <v>43313</v>
      </c>
      <c r="D81" t="str">
        <f>"Q" &amp; ROUNDUP(SafetySummary[[#This Row],[month]]/3,0)</f>
        <v>Q3</v>
      </c>
      <c r="E81" s="17">
        <v>24132</v>
      </c>
      <c r="G81" s="17">
        <f>SafetySummary[[#This Row],[Quinn Hours]]+SafetySummary[[#This Row],[DSP-Subcontractor Hours]]</f>
        <v>24132</v>
      </c>
      <c r="H81" s="2">
        <v>2013</v>
      </c>
      <c r="I81">
        <v>1</v>
      </c>
      <c r="J81">
        <v>42</v>
      </c>
      <c r="K81">
        <v>158</v>
      </c>
      <c r="L81">
        <v>631</v>
      </c>
      <c r="M81">
        <v>226</v>
      </c>
      <c r="O81">
        <v>0</v>
      </c>
      <c r="P81">
        <v>0</v>
      </c>
      <c r="Q81">
        <v>0</v>
      </c>
      <c r="R81">
        <v>0</v>
      </c>
      <c r="S81">
        <v>0</v>
      </c>
      <c r="T81">
        <v>0</v>
      </c>
      <c r="U81">
        <v>0</v>
      </c>
      <c r="V81">
        <v>0</v>
      </c>
      <c r="W81">
        <v>1</v>
      </c>
    </row>
    <row r="82" spans="1:23" x14ac:dyDescent="0.25">
      <c r="A82">
        <v>2018</v>
      </c>
      <c r="B82">
        <v>9</v>
      </c>
      <c r="C82" s="1">
        <f>DATE(SafetySummary[[#This Row],[year]],SafetySummary[[#This Row],[month]],1)</f>
        <v>43344</v>
      </c>
      <c r="D82" t="str">
        <f>"Q" &amp; ROUNDUP(SafetySummary[[#This Row],[month]]/3,0)</f>
        <v>Q3</v>
      </c>
      <c r="E82" s="17">
        <v>38775</v>
      </c>
      <c r="G82" s="17">
        <f>SafetySummary[[#This Row],[Quinn Hours]]+SafetySummary[[#This Row],[DSP-Subcontractor Hours]]</f>
        <v>38775</v>
      </c>
      <c r="H82" s="2">
        <v>11995.5</v>
      </c>
      <c r="I82">
        <v>2</v>
      </c>
      <c r="J82">
        <v>65</v>
      </c>
      <c r="K82">
        <v>187</v>
      </c>
      <c r="L82">
        <v>714</v>
      </c>
      <c r="M82">
        <v>240</v>
      </c>
      <c r="O82">
        <v>0</v>
      </c>
      <c r="P82">
        <v>0</v>
      </c>
      <c r="Q82">
        <v>0</v>
      </c>
      <c r="R82">
        <v>1</v>
      </c>
      <c r="S82">
        <v>0</v>
      </c>
      <c r="T82">
        <v>0</v>
      </c>
      <c r="U82">
        <v>0</v>
      </c>
      <c r="V82">
        <v>1</v>
      </c>
      <c r="W82">
        <v>3</v>
      </c>
    </row>
    <row r="83" spans="1:23" x14ac:dyDescent="0.25">
      <c r="A83">
        <v>2018</v>
      </c>
      <c r="B83">
        <v>10</v>
      </c>
      <c r="C83" s="1">
        <f>DATE(SafetySummary[[#This Row],[year]],SafetySummary[[#This Row],[month]],1)</f>
        <v>43374</v>
      </c>
      <c r="D83" t="str">
        <f>"Q" &amp; ROUNDUP(SafetySummary[[#This Row],[month]]/3,0)</f>
        <v>Q4</v>
      </c>
      <c r="E83" s="17">
        <v>30050</v>
      </c>
      <c r="G83" s="17">
        <f>SafetySummary[[#This Row],[Quinn Hours]]+SafetySummary[[#This Row],[DSP-Subcontractor Hours]]</f>
        <v>30050</v>
      </c>
      <c r="H83" s="2">
        <v>6350</v>
      </c>
      <c r="I83">
        <v>2</v>
      </c>
      <c r="J83">
        <v>55</v>
      </c>
      <c r="K83">
        <v>228</v>
      </c>
      <c r="L83">
        <v>763</v>
      </c>
      <c r="M83">
        <v>235</v>
      </c>
      <c r="O83">
        <v>0</v>
      </c>
      <c r="P83">
        <v>0</v>
      </c>
      <c r="Q83">
        <v>0</v>
      </c>
      <c r="R83">
        <v>2</v>
      </c>
      <c r="S83">
        <v>0</v>
      </c>
      <c r="T83">
        <v>0</v>
      </c>
      <c r="U83">
        <v>0</v>
      </c>
      <c r="V83">
        <v>0</v>
      </c>
      <c r="W83">
        <v>2</v>
      </c>
    </row>
    <row r="84" spans="1:23" x14ac:dyDescent="0.25">
      <c r="A84">
        <v>2018</v>
      </c>
      <c r="B84">
        <v>11</v>
      </c>
      <c r="C84" s="1">
        <f>DATE(SafetySummary[[#This Row],[year]],SafetySummary[[#This Row],[month]],1)</f>
        <v>43405</v>
      </c>
      <c r="D84" t="str">
        <f>"Q" &amp; ROUNDUP(SafetySummary[[#This Row],[month]]/3,0)</f>
        <v>Q4</v>
      </c>
      <c r="E84" s="17">
        <v>19768</v>
      </c>
      <c r="G84" s="17">
        <f>SafetySummary[[#This Row],[Quinn Hours]]+SafetySummary[[#This Row],[DSP-Subcontractor Hours]]</f>
        <v>19768</v>
      </c>
      <c r="H84" s="2">
        <v>1542</v>
      </c>
      <c r="I84">
        <v>1</v>
      </c>
      <c r="J84">
        <v>21</v>
      </c>
      <c r="K84">
        <v>177</v>
      </c>
      <c r="L84">
        <v>678</v>
      </c>
      <c r="M84">
        <v>218</v>
      </c>
      <c r="O84">
        <v>0</v>
      </c>
      <c r="P84">
        <v>0</v>
      </c>
      <c r="Q84">
        <v>0</v>
      </c>
      <c r="R84">
        <v>1</v>
      </c>
      <c r="S84">
        <v>0</v>
      </c>
      <c r="T84">
        <v>1</v>
      </c>
      <c r="U84">
        <v>0</v>
      </c>
      <c r="V84">
        <v>0</v>
      </c>
      <c r="W84">
        <v>1</v>
      </c>
    </row>
    <row r="85" spans="1:23" x14ac:dyDescent="0.25">
      <c r="A85">
        <v>2018</v>
      </c>
      <c r="B85">
        <v>12</v>
      </c>
      <c r="C85" s="1">
        <f>DATE(SafetySummary[[#This Row],[year]],SafetySummary[[#This Row],[month]],1)</f>
        <v>43435</v>
      </c>
      <c r="D85" t="str">
        <f>"Q" &amp; ROUNDUP(SafetySummary[[#This Row],[month]]/3,0)</f>
        <v>Q4</v>
      </c>
      <c r="E85" s="17">
        <v>19172</v>
      </c>
      <c r="G85" s="17">
        <f>SafetySummary[[#This Row],[Quinn Hours]]+SafetySummary[[#This Row],[DSP-Subcontractor Hours]]</f>
        <v>19172</v>
      </c>
      <c r="H85" s="2">
        <v>2008</v>
      </c>
      <c r="I85">
        <v>1</v>
      </c>
      <c r="J85">
        <v>18</v>
      </c>
      <c r="K85">
        <v>142</v>
      </c>
      <c r="L85">
        <v>507</v>
      </c>
      <c r="M85">
        <v>193</v>
      </c>
      <c r="O85">
        <v>0</v>
      </c>
      <c r="P85">
        <v>0</v>
      </c>
      <c r="Q85">
        <v>0</v>
      </c>
      <c r="R85">
        <v>0</v>
      </c>
      <c r="S85">
        <v>0</v>
      </c>
      <c r="T85">
        <v>1</v>
      </c>
      <c r="U85">
        <v>0</v>
      </c>
      <c r="V85">
        <v>0</v>
      </c>
      <c r="W85">
        <v>0</v>
      </c>
    </row>
    <row r="86" spans="1:23" x14ac:dyDescent="0.25">
      <c r="A86">
        <v>2019</v>
      </c>
      <c r="B86">
        <v>1</v>
      </c>
      <c r="C86" s="1">
        <f>DATE(SafetySummary[[#This Row],[year]],SafetySummary[[#This Row],[month]],1)</f>
        <v>43466</v>
      </c>
      <c r="D86" t="str">
        <f>"Q" &amp; ROUNDUP(SafetySummary[[#This Row],[month]]/3,0)</f>
        <v>Q1</v>
      </c>
      <c r="E86" s="17">
        <v>20310</v>
      </c>
      <c r="G86" s="17">
        <f>SafetySummary[[#This Row],[Quinn Hours]]+SafetySummary[[#This Row],[DSP-Subcontractor Hours]]</f>
        <v>20310</v>
      </c>
      <c r="H86" s="2">
        <v>802</v>
      </c>
      <c r="I86">
        <v>1</v>
      </c>
      <c r="J86">
        <v>33</v>
      </c>
      <c r="K86">
        <v>165</v>
      </c>
      <c r="L86">
        <v>619</v>
      </c>
      <c r="M86">
        <v>213</v>
      </c>
      <c r="O86">
        <v>0</v>
      </c>
      <c r="P86">
        <v>0</v>
      </c>
      <c r="Q86">
        <v>0</v>
      </c>
      <c r="R86">
        <v>1</v>
      </c>
      <c r="S86">
        <v>0</v>
      </c>
      <c r="T86">
        <v>0</v>
      </c>
      <c r="U86">
        <v>0</v>
      </c>
      <c r="V86">
        <v>1</v>
      </c>
      <c r="W86">
        <v>0</v>
      </c>
    </row>
    <row r="87" spans="1:23" x14ac:dyDescent="0.25">
      <c r="A87">
        <v>2019</v>
      </c>
      <c r="B87">
        <v>2</v>
      </c>
      <c r="C87" s="1">
        <f>DATE(SafetySummary[[#This Row],[year]],SafetySummary[[#This Row],[month]],1)</f>
        <v>43497</v>
      </c>
      <c r="D87" t="str">
        <f>"Q" &amp; ROUNDUP(SafetySummary[[#This Row],[month]]/3,0)</f>
        <v>Q1</v>
      </c>
      <c r="E87" s="17">
        <v>16464.5</v>
      </c>
      <c r="G87" s="17">
        <f>SafetySummary[[#This Row],[Quinn Hours]]+SafetySummary[[#This Row],[DSP-Subcontractor Hours]]</f>
        <v>16464.5</v>
      </c>
      <c r="H87" s="2">
        <v>418</v>
      </c>
      <c r="I87">
        <v>1</v>
      </c>
      <c r="J87">
        <v>22</v>
      </c>
      <c r="K87">
        <v>145</v>
      </c>
      <c r="L87">
        <v>487</v>
      </c>
      <c r="M87">
        <v>170</v>
      </c>
      <c r="O87">
        <v>0</v>
      </c>
      <c r="P87">
        <v>0</v>
      </c>
      <c r="Q87">
        <v>1</v>
      </c>
      <c r="R87">
        <v>1</v>
      </c>
      <c r="S87">
        <v>0</v>
      </c>
      <c r="T87">
        <v>1</v>
      </c>
      <c r="U87">
        <v>1</v>
      </c>
      <c r="V87">
        <v>0</v>
      </c>
      <c r="W87">
        <v>0</v>
      </c>
    </row>
    <row r="88" spans="1:23" x14ac:dyDescent="0.25">
      <c r="A88">
        <v>2019</v>
      </c>
      <c r="B88">
        <v>3</v>
      </c>
      <c r="C88" s="1">
        <f>DATE(SafetySummary[[#This Row],[year]],SafetySummary[[#This Row],[month]],1)</f>
        <v>43525</v>
      </c>
      <c r="D88" t="str">
        <f>"Q" &amp; ROUNDUP(SafetySummary[[#This Row],[month]]/3,0)</f>
        <v>Q1</v>
      </c>
      <c r="E88" s="17">
        <v>18973.5</v>
      </c>
      <c r="G88" s="17">
        <f>SafetySummary[[#This Row],[Quinn Hours]]+SafetySummary[[#This Row],[DSP-Subcontractor Hours]]</f>
        <v>18973.5</v>
      </c>
      <c r="H88" s="2">
        <v>1948</v>
      </c>
      <c r="I88">
        <v>1</v>
      </c>
      <c r="J88">
        <v>22</v>
      </c>
      <c r="K88">
        <v>155</v>
      </c>
      <c r="L88">
        <v>563</v>
      </c>
      <c r="M88">
        <v>253</v>
      </c>
      <c r="O88">
        <v>0</v>
      </c>
      <c r="P88">
        <v>0</v>
      </c>
      <c r="Q88">
        <v>0</v>
      </c>
      <c r="R88">
        <v>0</v>
      </c>
      <c r="S88">
        <v>0</v>
      </c>
      <c r="T88">
        <v>0</v>
      </c>
      <c r="U88">
        <v>0</v>
      </c>
      <c r="V88">
        <v>1</v>
      </c>
      <c r="W88">
        <v>0</v>
      </c>
    </row>
    <row r="89" spans="1:23" x14ac:dyDescent="0.25">
      <c r="A89">
        <v>2019</v>
      </c>
      <c r="B89">
        <v>4</v>
      </c>
      <c r="C89" s="1">
        <f>DATE(SafetySummary[[#This Row],[year]],SafetySummary[[#This Row],[month]],1)</f>
        <v>43556</v>
      </c>
      <c r="D89" t="str">
        <f>"Q" &amp; ROUNDUP(SafetySummary[[#This Row],[month]]/3,0)</f>
        <v>Q2</v>
      </c>
      <c r="E89" s="17">
        <v>21623</v>
      </c>
      <c r="G89" s="17">
        <f>SafetySummary[[#This Row],[Quinn Hours]]+SafetySummary[[#This Row],[DSP-Subcontractor Hours]]</f>
        <v>21623</v>
      </c>
      <c r="H89" s="2">
        <v>2829</v>
      </c>
      <c r="I89">
        <v>1</v>
      </c>
      <c r="J89">
        <v>64</v>
      </c>
      <c r="K89">
        <v>167</v>
      </c>
      <c r="L89">
        <v>744</v>
      </c>
      <c r="M89">
        <v>216</v>
      </c>
      <c r="O89">
        <v>0</v>
      </c>
      <c r="P89">
        <v>0</v>
      </c>
      <c r="Q89">
        <v>0</v>
      </c>
      <c r="R89">
        <v>2</v>
      </c>
      <c r="S89">
        <v>0</v>
      </c>
      <c r="T89">
        <v>1</v>
      </c>
      <c r="U89">
        <v>0</v>
      </c>
      <c r="V89">
        <v>0</v>
      </c>
      <c r="W89">
        <v>0</v>
      </c>
    </row>
    <row r="90" spans="1:23" x14ac:dyDescent="0.25">
      <c r="A90">
        <v>2019</v>
      </c>
      <c r="B90">
        <v>5</v>
      </c>
      <c r="C90" s="1">
        <f>DATE(SafetySummary[[#This Row],[year]],SafetySummary[[#This Row],[month]],1)</f>
        <v>43586</v>
      </c>
      <c r="D90" t="str">
        <f>"Q" &amp; ROUNDUP(SafetySummary[[#This Row],[month]]/3,0)</f>
        <v>Q2</v>
      </c>
      <c r="E90" s="17">
        <v>19034.5</v>
      </c>
      <c r="G90" s="17">
        <f>SafetySummary[[#This Row],[Quinn Hours]]+SafetySummary[[#This Row],[DSP-Subcontractor Hours]]</f>
        <v>19034.5</v>
      </c>
      <c r="H90" s="2">
        <v>957</v>
      </c>
      <c r="I90">
        <v>0</v>
      </c>
      <c r="J90">
        <v>12</v>
      </c>
      <c r="K90" s="2">
        <v>135</v>
      </c>
      <c r="L90">
        <v>495</v>
      </c>
      <c r="M90">
        <v>223</v>
      </c>
      <c r="O90">
        <v>0</v>
      </c>
      <c r="P90">
        <v>0</v>
      </c>
      <c r="Q90">
        <v>0</v>
      </c>
      <c r="R90">
        <v>0</v>
      </c>
      <c r="S90">
        <v>0</v>
      </c>
      <c r="T90">
        <v>1</v>
      </c>
      <c r="U90">
        <v>0</v>
      </c>
      <c r="V90">
        <v>0</v>
      </c>
      <c r="W90">
        <v>0</v>
      </c>
    </row>
    <row r="91" spans="1:23" x14ac:dyDescent="0.25">
      <c r="A91">
        <v>2019</v>
      </c>
      <c r="B91">
        <v>6</v>
      </c>
      <c r="C91" s="1">
        <f>DATE(SafetySummary[[#This Row],[year]],SafetySummary[[#This Row],[month]],1)</f>
        <v>43617</v>
      </c>
      <c r="D91" t="str">
        <f>"Q" &amp; ROUNDUP(SafetySummary[[#This Row],[month]]/3,0)</f>
        <v>Q2</v>
      </c>
      <c r="E91" s="17">
        <v>27587.5</v>
      </c>
      <c r="G91" s="17">
        <f>SafetySummary[[#This Row],[Quinn Hours]]+SafetySummary[[#This Row],[DSP-Subcontractor Hours]]</f>
        <v>27587.5</v>
      </c>
      <c r="H91" s="2">
        <v>7191</v>
      </c>
      <c r="I91">
        <v>4</v>
      </c>
      <c r="J91">
        <v>11</v>
      </c>
      <c r="K91">
        <v>306</v>
      </c>
      <c r="L91">
        <v>847</v>
      </c>
      <c r="M91">
        <v>179</v>
      </c>
      <c r="O91">
        <v>0</v>
      </c>
      <c r="P91">
        <v>0</v>
      </c>
      <c r="Q91">
        <v>0</v>
      </c>
      <c r="R91">
        <v>1</v>
      </c>
      <c r="S91">
        <v>0</v>
      </c>
      <c r="T91">
        <v>0</v>
      </c>
      <c r="U91">
        <v>0</v>
      </c>
      <c r="V91">
        <v>0</v>
      </c>
      <c r="W91">
        <v>0</v>
      </c>
    </row>
    <row r="92" spans="1:23" x14ac:dyDescent="0.25">
      <c r="A92">
        <v>2019</v>
      </c>
      <c r="B92">
        <v>7</v>
      </c>
      <c r="C92" s="1">
        <f>DATE(SafetySummary[[#This Row],[year]],SafetySummary[[#This Row],[month]],1)</f>
        <v>43647</v>
      </c>
      <c r="D92" t="str">
        <f>"Q" &amp; ROUNDUP(SafetySummary[[#This Row],[month]]/3,0)</f>
        <v>Q3</v>
      </c>
      <c r="E92" s="17">
        <v>26749</v>
      </c>
      <c r="G92" s="17">
        <f>SafetySummary[[#This Row],[Quinn Hours]]+SafetySummary[[#This Row],[DSP-Subcontractor Hours]]</f>
        <v>26749</v>
      </c>
      <c r="H92" s="2">
        <v>5688</v>
      </c>
      <c r="I92">
        <v>0</v>
      </c>
      <c r="J92">
        <v>16</v>
      </c>
      <c r="K92">
        <v>241</v>
      </c>
      <c r="L92">
        <v>524</v>
      </c>
      <c r="M92">
        <v>152</v>
      </c>
      <c r="O92">
        <v>0</v>
      </c>
      <c r="P92">
        <v>0</v>
      </c>
      <c r="Q92">
        <v>0</v>
      </c>
      <c r="R92">
        <v>1</v>
      </c>
      <c r="S92">
        <v>1</v>
      </c>
      <c r="T92">
        <v>0</v>
      </c>
      <c r="U92">
        <v>0</v>
      </c>
      <c r="V92">
        <v>0</v>
      </c>
      <c r="W92">
        <v>0</v>
      </c>
    </row>
    <row r="93" spans="1:23" x14ac:dyDescent="0.25">
      <c r="A93">
        <v>2019</v>
      </c>
      <c r="B93">
        <v>8</v>
      </c>
      <c r="C93" s="1">
        <f>DATE(SafetySummary[[#This Row],[year]],SafetySummary[[#This Row],[month]],1)</f>
        <v>43678</v>
      </c>
      <c r="D93" t="str">
        <f>"Q" &amp; ROUNDUP(SafetySummary[[#This Row],[month]]/3,0)</f>
        <v>Q3</v>
      </c>
      <c r="E93" s="17">
        <v>19797.5</v>
      </c>
      <c r="G93" s="17">
        <f>SafetySummary[[#This Row],[Quinn Hours]]+SafetySummary[[#This Row],[DSP-Subcontractor Hours]]</f>
        <v>19797.5</v>
      </c>
      <c r="H93" s="2">
        <v>1574</v>
      </c>
      <c r="I93">
        <v>2</v>
      </c>
      <c r="J93">
        <v>41</v>
      </c>
      <c r="K93">
        <v>135</v>
      </c>
      <c r="L93">
        <v>468</v>
      </c>
      <c r="M93">
        <v>140</v>
      </c>
      <c r="O93">
        <v>0</v>
      </c>
      <c r="P93">
        <v>0</v>
      </c>
      <c r="Q93">
        <v>1</v>
      </c>
      <c r="R93">
        <v>1</v>
      </c>
      <c r="S93">
        <v>2</v>
      </c>
      <c r="T93">
        <v>0</v>
      </c>
      <c r="U93">
        <v>0</v>
      </c>
      <c r="V93">
        <v>0</v>
      </c>
      <c r="W93">
        <v>0</v>
      </c>
    </row>
    <row r="94" spans="1:23" x14ac:dyDescent="0.25">
      <c r="A94">
        <v>2019</v>
      </c>
      <c r="B94">
        <v>9</v>
      </c>
      <c r="C94" s="1">
        <f>DATE(SafetySummary[[#This Row],[year]],SafetySummary[[#This Row],[month]],1)</f>
        <v>43709</v>
      </c>
      <c r="D94" t="str">
        <f>"Q" &amp; ROUNDUP(SafetySummary[[#This Row],[month]]/3,0)</f>
        <v>Q3</v>
      </c>
      <c r="E94" s="17">
        <v>18398</v>
      </c>
      <c r="G94" s="17">
        <f>SafetySummary[[#This Row],[Quinn Hours]]+SafetySummary[[#This Row],[DSP-Subcontractor Hours]]</f>
        <v>18398</v>
      </c>
      <c r="H94" s="2">
        <v>1552</v>
      </c>
      <c r="I94">
        <v>4</v>
      </c>
      <c r="J94">
        <v>9</v>
      </c>
      <c r="K94">
        <v>182</v>
      </c>
      <c r="L94">
        <v>416</v>
      </c>
      <c r="M94">
        <v>126</v>
      </c>
      <c r="O94">
        <v>0</v>
      </c>
      <c r="P94">
        <v>0</v>
      </c>
      <c r="Q94">
        <v>0</v>
      </c>
      <c r="R94">
        <v>0</v>
      </c>
      <c r="S94">
        <v>0</v>
      </c>
      <c r="T94">
        <v>1</v>
      </c>
      <c r="U94">
        <v>0</v>
      </c>
      <c r="V94">
        <v>0</v>
      </c>
      <c r="W94">
        <v>0</v>
      </c>
    </row>
    <row r="95" spans="1:23" x14ac:dyDescent="0.25">
      <c r="A95">
        <v>2019</v>
      </c>
      <c r="B95">
        <v>10</v>
      </c>
      <c r="C95" s="1">
        <f>DATE(SafetySummary[[#This Row],[year]],SafetySummary[[#This Row],[month]],1)</f>
        <v>43739</v>
      </c>
      <c r="D95" t="str">
        <f>"Q" &amp; ROUNDUP(SafetySummary[[#This Row],[month]]/3,0)</f>
        <v>Q4</v>
      </c>
      <c r="E95" s="17">
        <v>19221</v>
      </c>
      <c r="G95" s="17">
        <f>SafetySummary[[#This Row],[Quinn Hours]]+SafetySummary[[#This Row],[DSP-Subcontractor Hours]]</f>
        <v>19221</v>
      </c>
      <c r="H95" s="2">
        <v>1636</v>
      </c>
      <c r="I95">
        <v>1</v>
      </c>
      <c r="J95">
        <v>6</v>
      </c>
      <c r="K95">
        <v>31</v>
      </c>
      <c r="L95">
        <v>950</v>
      </c>
      <c r="M95">
        <v>130</v>
      </c>
      <c r="O95">
        <v>1</v>
      </c>
      <c r="P95">
        <v>0</v>
      </c>
      <c r="Q95">
        <v>0</v>
      </c>
      <c r="R95">
        <v>0</v>
      </c>
      <c r="S95">
        <v>1</v>
      </c>
      <c r="T95">
        <v>5</v>
      </c>
      <c r="U95">
        <v>0</v>
      </c>
      <c r="V95">
        <v>0</v>
      </c>
      <c r="W95">
        <v>0</v>
      </c>
    </row>
    <row r="96" spans="1:23" x14ac:dyDescent="0.25">
      <c r="A96">
        <v>2019</v>
      </c>
      <c r="B96">
        <v>11</v>
      </c>
      <c r="C96" s="1">
        <f>DATE(SafetySummary[[#This Row],[year]],SafetySummary[[#This Row],[month]],1)</f>
        <v>43770</v>
      </c>
      <c r="D96" t="str">
        <f>"Q" &amp; ROUNDUP(SafetySummary[[#This Row],[month]]/3,0)</f>
        <v>Q4</v>
      </c>
      <c r="E96" s="17">
        <f>5454+14215</f>
        <v>19669</v>
      </c>
      <c r="G96" s="17">
        <f>SafetySummary[[#This Row],[Quinn Hours]]+SafetySummary[[#This Row],[DSP-Subcontractor Hours]]</f>
        <v>19669</v>
      </c>
      <c r="H96" s="2">
        <f>689+1972</f>
        <v>2661</v>
      </c>
      <c r="I96">
        <v>2</v>
      </c>
      <c r="J96">
        <v>8</v>
      </c>
      <c r="K96">
        <v>112</v>
      </c>
      <c r="L96">
        <v>434</v>
      </c>
      <c r="M96">
        <v>159</v>
      </c>
      <c r="O96">
        <v>0</v>
      </c>
      <c r="P96">
        <v>0</v>
      </c>
      <c r="Q96">
        <v>0</v>
      </c>
      <c r="R96">
        <v>0</v>
      </c>
      <c r="S96">
        <v>0</v>
      </c>
      <c r="T96">
        <v>0</v>
      </c>
      <c r="U96">
        <v>0</v>
      </c>
      <c r="V96">
        <v>0</v>
      </c>
      <c r="W96">
        <v>1</v>
      </c>
    </row>
    <row r="97" spans="1:23" x14ac:dyDescent="0.25">
      <c r="A97">
        <v>2019</v>
      </c>
      <c r="B97">
        <v>12</v>
      </c>
      <c r="C97" s="1">
        <f>DATE(SafetySummary[[#This Row],[year]],SafetySummary[[#This Row],[month]],1)</f>
        <v>43800</v>
      </c>
      <c r="D97" t="str">
        <f>"Q" &amp; ROUNDUP(SafetySummary[[#This Row],[month]]/3,0)</f>
        <v>Q4</v>
      </c>
      <c r="E97" s="17">
        <v>20579.500000000022</v>
      </c>
      <c r="G97" s="17">
        <f>SafetySummary[[#This Row],[Quinn Hours]]+SafetySummary[[#This Row],[DSP-Subcontractor Hours]]</f>
        <v>20579.500000000022</v>
      </c>
      <c r="H97" s="2">
        <v>2240</v>
      </c>
      <c r="I97">
        <v>3</v>
      </c>
      <c r="J97">
        <v>9</v>
      </c>
      <c r="K97">
        <v>134</v>
      </c>
      <c r="L97">
        <v>511</v>
      </c>
      <c r="M97">
        <v>138</v>
      </c>
      <c r="O97">
        <v>0</v>
      </c>
      <c r="P97">
        <v>0</v>
      </c>
      <c r="Q97">
        <v>0</v>
      </c>
      <c r="R97">
        <v>2</v>
      </c>
      <c r="S97">
        <v>0</v>
      </c>
      <c r="T97">
        <v>0</v>
      </c>
      <c r="V97">
        <v>0</v>
      </c>
      <c r="W97">
        <v>0</v>
      </c>
    </row>
    <row r="98" spans="1:23" x14ac:dyDescent="0.25">
      <c r="A98">
        <v>2020</v>
      </c>
      <c r="B98">
        <v>1</v>
      </c>
      <c r="C98" s="1">
        <f>DATE(SafetySummary[[#This Row],[year]],SafetySummary[[#This Row],[month]],1)</f>
        <v>43831</v>
      </c>
      <c r="D98" t="str">
        <f>"Q" &amp; ROUNDUP(SafetySummary[[#This Row],[month]]/3,0)</f>
        <v>Q1</v>
      </c>
      <c r="E98" s="17">
        <v>23228.500000000033</v>
      </c>
      <c r="G98" s="17">
        <f>SafetySummary[[#This Row],[Quinn Hours]]+SafetySummary[[#This Row],[DSP-Subcontractor Hours]]</f>
        <v>23228.500000000033</v>
      </c>
      <c r="H98" s="2">
        <v>1660.5</v>
      </c>
      <c r="I98">
        <v>1</v>
      </c>
      <c r="J98">
        <v>12</v>
      </c>
      <c r="K98">
        <v>184</v>
      </c>
      <c r="L98">
        <v>539</v>
      </c>
      <c r="M98">
        <v>194</v>
      </c>
      <c r="N98">
        <v>3</v>
      </c>
      <c r="O98">
        <v>0</v>
      </c>
      <c r="P98">
        <v>0</v>
      </c>
      <c r="Q98">
        <v>0</v>
      </c>
      <c r="R98">
        <v>0</v>
      </c>
      <c r="S98">
        <v>1</v>
      </c>
      <c r="T98">
        <v>2</v>
      </c>
      <c r="U98">
        <v>0</v>
      </c>
      <c r="V98">
        <v>0</v>
      </c>
      <c r="W98">
        <v>0</v>
      </c>
    </row>
    <row r="99" spans="1:23" x14ac:dyDescent="0.25">
      <c r="A99">
        <v>2020</v>
      </c>
      <c r="B99">
        <v>2</v>
      </c>
      <c r="C99" s="1">
        <f>DATE(SafetySummary[[#This Row],[year]],SafetySummary[[#This Row],[month]],1)</f>
        <v>43862</v>
      </c>
      <c r="D99" t="str">
        <f>"Q" &amp; ROUNDUP(SafetySummary[[#This Row],[month]]/3,0)</f>
        <v>Q1</v>
      </c>
      <c r="E99" s="17">
        <v>19043.750000000025</v>
      </c>
      <c r="G99" s="17">
        <f>SafetySummary[[#This Row],[Quinn Hours]]+SafetySummary[[#This Row],[DSP-Subcontractor Hours]]</f>
        <v>19043.750000000025</v>
      </c>
      <c r="H99" s="2">
        <v>824.25</v>
      </c>
      <c r="I99">
        <v>1</v>
      </c>
      <c r="J99">
        <v>10</v>
      </c>
      <c r="K99">
        <v>140</v>
      </c>
      <c r="L99">
        <v>461</v>
      </c>
      <c r="M99">
        <v>92</v>
      </c>
      <c r="N99">
        <v>0</v>
      </c>
      <c r="O99">
        <v>0</v>
      </c>
      <c r="P99">
        <v>0</v>
      </c>
      <c r="Q99">
        <v>0</v>
      </c>
      <c r="R99">
        <v>0</v>
      </c>
      <c r="S99">
        <v>0</v>
      </c>
      <c r="T99">
        <v>1</v>
      </c>
      <c r="U99">
        <v>0</v>
      </c>
      <c r="V99">
        <v>0</v>
      </c>
      <c r="W99">
        <v>0</v>
      </c>
    </row>
    <row r="100" spans="1:23" x14ac:dyDescent="0.25">
      <c r="A100">
        <v>2020</v>
      </c>
      <c r="B100">
        <v>3</v>
      </c>
      <c r="C100" s="1">
        <f>DATE(SafetySummary[[#This Row],[year]],SafetySummary[[#This Row],[month]],1)</f>
        <v>43891</v>
      </c>
      <c r="D100" t="str">
        <f>"Q" &amp; ROUNDUP(SafetySummary[[#This Row],[month]]/3,0)</f>
        <v>Q1</v>
      </c>
      <c r="E100" s="17">
        <v>21844.000000000044</v>
      </c>
      <c r="G100" s="17">
        <f>SafetySummary[[#This Row],[Quinn Hours]]+SafetySummary[[#This Row],[DSP-Subcontractor Hours]]</f>
        <v>21844.000000000044</v>
      </c>
      <c r="H100" s="2">
        <v>1964.5</v>
      </c>
      <c r="I100">
        <v>1</v>
      </c>
      <c r="J100">
        <v>14</v>
      </c>
      <c r="K100">
        <v>216</v>
      </c>
      <c r="L100">
        <v>472</v>
      </c>
      <c r="M100">
        <v>57</v>
      </c>
      <c r="N100">
        <v>0</v>
      </c>
      <c r="O100">
        <v>1</v>
      </c>
      <c r="P100">
        <v>0</v>
      </c>
      <c r="Q100">
        <v>0</v>
      </c>
      <c r="R100">
        <v>0</v>
      </c>
      <c r="S100">
        <v>0</v>
      </c>
      <c r="T100">
        <v>0</v>
      </c>
      <c r="U100">
        <v>0</v>
      </c>
      <c r="V100">
        <v>0</v>
      </c>
      <c r="W100">
        <v>0</v>
      </c>
    </row>
    <row r="101" spans="1:23" x14ac:dyDescent="0.25">
      <c r="A101">
        <v>2020</v>
      </c>
      <c r="B101">
        <v>4</v>
      </c>
      <c r="C101" s="1">
        <f>DATE(SafetySummary[[#This Row],[year]],SafetySummary[[#This Row],[month]],1)</f>
        <v>43922</v>
      </c>
      <c r="D101" t="str">
        <f>"Q" &amp; ROUNDUP(SafetySummary[[#This Row],[month]]/3,0)</f>
        <v>Q2</v>
      </c>
      <c r="E101" s="17">
        <v>12261.999999999996</v>
      </c>
      <c r="G101" s="17">
        <f>SafetySummary[[#This Row],[Quinn Hours]]+SafetySummary[[#This Row],[DSP-Subcontractor Hours]]</f>
        <v>12261.999999999996</v>
      </c>
      <c r="H101" s="2">
        <v>0</v>
      </c>
      <c r="I101">
        <v>1</v>
      </c>
      <c r="J101">
        <v>15</v>
      </c>
      <c r="K101">
        <v>99</v>
      </c>
      <c r="L101">
        <v>293</v>
      </c>
      <c r="M101">
        <v>107</v>
      </c>
      <c r="N101">
        <v>0</v>
      </c>
      <c r="O101">
        <v>0</v>
      </c>
      <c r="P101">
        <v>0</v>
      </c>
      <c r="Q101">
        <v>1</v>
      </c>
      <c r="R101">
        <v>0</v>
      </c>
      <c r="S101">
        <v>0</v>
      </c>
      <c r="T101">
        <v>0</v>
      </c>
      <c r="U101">
        <v>0</v>
      </c>
      <c r="V101">
        <v>0</v>
      </c>
      <c r="W101">
        <v>0</v>
      </c>
    </row>
    <row r="102" spans="1:23" x14ac:dyDescent="0.25">
      <c r="A102">
        <v>2020</v>
      </c>
      <c r="B102">
        <v>5</v>
      </c>
      <c r="C102" s="1">
        <f>DATE(SafetySummary[[#This Row],[year]],SafetySummary[[#This Row],[month]],1)</f>
        <v>43952</v>
      </c>
      <c r="D102" t="str">
        <f>"Q" &amp; ROUNDUP(SafetySummary[[#This Row],[month]]/3,0)</f>
        <v>Q2</v>
      </c>
      <c r="E102" s="17">
        <v>10168.00000000006</v>
      </c>
      <c r="G102" s="17">
        <f>SafetySummary[[#This Row],[Quinn Hours]]+SafetySummary[[#This Row],[DSP-Subcontractor Hours]]</f>
        <v>10168.00000000006</v>
      </c>
      <c r="H102" s="2">
        <v>31.5</v>
      </c>
      <c r="I102">
        <v>2</v>
      </c>
      <c r="J102">
        <v>13</v>
      </c>
      <c r="K102">
        <v>210</v>
      </c>
      <c r="L102">
        <v>237</v>
      </c>
      <c r="M102">
        <v>166</v>
      </c>
      <c r="N102">
        <v>0</v>
      </c>
      <c r="O102">
        <v>1</v>
      </c>
      <c r="P102">
        <v>0</v>
      </c>
      <c r="Q102">
        <v>0</v>
      </c>
      <c r="R102">
        <v>0</v>
      </c>
      <c r="S102">
        <v>0</v>
      </c>
      <c r="T102">
        <v>0</v>
      </c>
      <c r="U102">
        <v>0</v>
      </c>
      <c r="V102">
        <v>0</v>
      </c>
      <c r="W102">
        <v>0</v>
      </c>
    </row>
    <row r="103" spans="1:23" x14ac:dyDescent="0.25">
      <c r="A103">
        <v>2020</v>
      </c>
      <c r="B103">
        <v>6</v>
      </c>
      <c r="C103" s="1">
        <f>DATE(SafetySummary[[#This Row],[year]],SafetySummary[[#This Row],[month]],1)</f>
        <v>43983</v>
      </c>
      <c r="D103" t="str">
        <f>"Q" &amp; ROUNDUP(SafetySummary[[#This Row],[month]]/3,0)</f>
        <v>Q2</v>
      </c>
      <c r="E103" s="17">
        <v>12516.000000000011</v>
      </c>
      <c r="G103" s="17">
        <f>SafetySummary[[#This Row],[Quinn Hours]]+SafetySummary[[#This Row],[DSP-Subcontractor Hours]]</f>
        <v>12516.000000000011</v>
      </c>
      <c r="H103" s="2">
        <v>33</v>
      </c>
      <c r="I103">
        <v>0</v>
      </c>
      <c r="J103">
        <v>13</v>
      </c>
      <c r="K103">
        <v>112</v>
      </c>
      <c r="L103">
        <v>339</v>
      </c>
      <c r="M103">
        <v>173</v>
      </c>
      <c r="N103">
        <v>0</v>
      </c>
      <c r="O103">
        <v>0</v>
      </c>
      <c r="P103">
        <v>0</v>
      </c>
      <c r="Q103">
        <v>0</v>
      </c>
      <c r="R103">
        <v>0</v>
      </c>
      <c r="S103">
        <v>0</v>
      </c>
      <c r="T103">
        <v>0</v>
      </c>
      <c r="U103">
        <v>0</v>
      </c>
      <c r="V103">
        <v>0</v>
      </c>
      <c r="W103">
        <v>0</v>
      </c>
    </row>
    <row r="104" spans="1:23" x14ac:dyDescent="0.25">
      <c r="A104">
        <v>2020</v>
      </c>
      <c r="B104">
        <v>7</v>
      </c>
      <c r="C104" s="1">
        <f>DATE(SafetySummary[[#This Row],[year]],SafetySummary[[#This Row],[month]],1)</f>
        <v>44013</v>
      </c>
      <c r="D104" t="str">
        <f>"Q" &amp; ROUNDUP(SafetySummary[[#This Row],[month]]/3,0)</f>
        <v>Q3</v>
      </c>
      <c r="E104" s="17">
        <v>12635</v>
      </c>
      <c r="G104" s="17">
        <f>SafetySummary[[#This Row],[Quinn Hours]]+SafetySummary[[#This Row],[DSP-Subcontractor Hours]]</f>
        <v>12635</v>
      </c>
      <c r="H104" s="2">
        <v>47</v>
      </c>
      <c r="I104">
        <v>2</v>
      </c>
      <c r="J104">
        <v>18</v>
      </c>
      <c r="K104">
        <v>97</v>
      </c>
      <c r="L104">
        <v>344</v>
      </c>
      <c r="M104">
        <v>158</v>
      </c>
      <c r="N104">
        <v>0</v>
      </c>
      <c r="O104">
        <v>0</v>
      </c>
      <c r="P104">
        <v>0</v>
      </c>
      <c r="Q104">
        <v>0</v>
      </c>
      <c r="R104">
        <v>0</v>
      </c>
      <c r="S104">
        <v>0</v>
      </c>
      <c r="T104">
        <v>0</v>
      </c>
      <c r="U104">
        <v>0</v>
      </c>
      <c r="V104">
        <v>0</v>
      </c>
      <c r="W104">
        <v>0</v>
      </c>
    </row>
    <row r="105" spans="1:23" x14ac:dyDescent="0.25">
      <c r="A105">
        <v>2020</v>
      </c>
      <c r="B105">
        <v>8</v>
      </c>
      <c r="C105" s="1">
        <f>DATE(SafetySummary[[#This Row],[year]],SafetySummary[[#This Row],[month]],1)</f>
        <v>44044</v>
      </c>
      <c r="D105" t="str">
        <f>"Q" &amp; ROUNDUP(SafetySummary[[#This Row],[month]]/3,0)</f>
        <v>Q3</v>
      </c>
      <c r="E105" s="17">
        <v>13902.5</v>
      </c>
      <c r="G105" s="17">
        <f>SafetySummary[[#This Row],[Quinn Hours]]+SafetySummary[[#This Row],[DSP-Subcontractor Hours]]</f>
        <v>13902.5</v>
      </c>
      <c r="H105" s="2">
        <v>172</v>
      </c>
      <c r="I105">
        <v>2</v>
      </c>
      <c r="J105">
        <v>20</v>
      </c>
      <c r="K105">
        <v>101</v>
      </c>
      <c r="L105">
        <v>400</v>
      </c>
      <c r="M105">
        <v>176</v>
      </c>
      <c r="N105">
        <v>0</v>
      </c>
      <c r="O105">
        <v>0</v>
      </c>
      <c r="P105">
        <v>0</v>
      </c>
      <c r="Q105">
        <v>1</v>
      </c>
      <c r="R105">
        <v>0</v>
      </c>
      <c r="S105">
        <v>0</v>
      </c>
      <c r="T105">
        <v>0</v>
      </c>
      <c r="U105">
        <v>0</v>
      </c>
      <c r="V105">
        <v>0</v>
      </c>
      <c r="W105">
        <v>0</v>
      </c>
    </row>
    <row r="106" spans="1:23" x14ac:dyDescent="0.25">
      <c r="A106">
        <v>2020</v>
      </c>
      <c r="B106">
        <v>9</v>
      </c>
      <c r="C106" s="1">
        <f>DATE(SafetySummary[[#This Row],[year]],SafetySummary[[#This Row],[month]],1)</f>
        <v>44075</v>
      </c>
      <c r="D106" t="str">
        <f>"Q" &amp; ROUNDUP(SafetySummary[[#This Row],[month]]/3,0)</f>
        <v>Q3</v>
      </c>
      <c r="E106" s="17">
        <v>14728</v>
      </c>
      <c r="G106" s="17">
        <f>SafetySummary[[#This Row],[Quinn Hours]]+SafetySummary[[#This Row],[DSP-Subcontractor Hours]]</f>
        <v>14728</v>
      </c>
      <c r="H106" s="2">
        <v>553</v>
      </c>
      <c r="I106">
        <v>2</v>
      </c>
      <c r="J106">
        <v>5</v>
      </c>
      <c r="K106">
        <v>94</v>
      </c>
      <c r="L106">
        <v>360</v>
      </c>
      <c r="M106">
        <v>126</v>
      </c>
      <c r="N106">
        <v>0</v>
      </c>
      <c r="O106">
        <v>0</v>
      </c>
      <c r="P106">
        <v>0</v>
      </c>
      <c r="Q106">
        <v>1</v>
      </c>
      <c r="R106">
        <v>0</v>
      </c>
      <c r="S106">
        <v>1</v>
      </c>
      <c r="T106">
        <v>1</v>
      </c>
      <c r="U106">
        <v>0</v>
      </c>
      <c r="V106">
        <v>0</v>
      </c>
      <c r="W106">
        <v>0</v>
      </c>
    </row>
    <row r="107" spans="1:23" x14ac:dyDescent="0.25">
      <c r="A107">
        <v>2020</v>
      </c>
      <c r="B107">
        <v>10</v>
      </c>
      <c r="C107" s="1">
        <f>DATE(SafetySummary[[#This Row],[year]],SafetySummary[[#This Row],[month]],1)</f>
        <v>44105</v>
      </c>
      <c r="D107" t="str">
        <f>"Q" &amp; ROUNDUP(SafetySummary[[#This Row],[month]]/3,0)</f>
        <v>Q4</v>
      </c>
      <c r="G107" s="17">
        <f>SafetySummary[[#This Row],[Quinn Hours]]+SafetySummary[[#This Row],[DSP-Subcontractor Hours]]</f>
        <v>0</v>
      </c>
    </row>
    <row r="108" spans="1:23" x14ac:dyDescent="0.25">
      <c r="A108">
        <v>2020</v>
      </c>
      <c r="B108">
        <v>11</v>
      </c>
      <c r="C108" s="1">
        <f>DATE(SafetySummary[[#This Row],[year]],SafetySummary[[#This Row],[month]],1)</f>
        <v>44136</v>
      </c>
      <c r="D108" t="str">
        <f>"Q" &amp; ROUNDUP(SafetySummary[[#This Row],[month]]/3,0)</f>
        <v>Q4</v>
      </c>
      <c r="G108" s="17">
        <f>SafetySummary[[#This Row],[Quinn Hours]]+SafetySummary[[#This Row],[DSP-Subcontractor Hours]]</f>
        <v>0</v>
      </c>
    </row>
    <row r="109" spans="1:23" x14ac:dyDescent="0.25">
      <c r="A109">
        <v>2020</v>
      </c>
      <c r="B109">
        <v>12</v>
      </c>
      <c r="C109" s="1">
        <f>DATE(SafetySummary[[#This Row],[year]],SafetySummary[[#This Row],[month]],1)</f>
        <v>44166</v>
      </c>
      <c r="D109" t="str">
        <f>"Q" &amp; ROUNDUP(SafetySummary[[#This Row],[month]]/3,0)</f>
        <v>Q4</v>
      </c>
      <c r="G109" s="17">
        <f>SafetySummary[[#This Row],[Quinn Hours]]+SafetySummary[[#This Row],[DSP-Subcontractor Hours]]</f>
        <v>0</v>
      </c>
    </row>
  </sheetData>
  <pageMargins left="0.7" right="0.7" top="0.75" bottom="0.75" header="0.3" footer="0.3"/>
  <pageSetup orientation="portrait" verticalDpi="4" r:id="rId1"/>
  <customProperties>
    <customPr name="_pios_id" r:id="rId2"/>
  </customProperties>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59999389629810485"/>
  </sheetPr>
  <dimension ref="A1:O109"/>
  <sheetViews>
    <sheetView workbookViewId="0">
      <pane xSplit="2" ySplit="1" topLeftCell="C2" activePane="bottomRight" state="frozen"/>
      <selection pane="topRight" activeCell="C1" sqref="C1"/>
      <selection pane="bottomLeft" activeCell="A2" sqref="A2"/>
      <selection pane="bottomRight" activeCell="G107" sqref="G107"/>
    </sheetView>
  </sheetViews>
  <sheetFormatPr defaultRowHeight="15" x14ac:dyDescent="0.25"/>
  <cols>
    <col min="3" max="3" width="21.28515625" customWidth="1"/>
    <col min="4" max="4" width="10.140625" bestFit="1" customWidth="1"/>
    <col min="5" max="5" width="9.85546875" style="2" customWidth="1"/>
    <col min="6" max="6" width="9.140625" style="2"/>
    <col min="7" max="7" width="13.85546875" bestFit="1" customWidth="1"/>
    <col min="8" max="8" width="18.140625" customWidth="1"/>
    <col min="9" max="9" width="21.28515625" customWidth="1"/>
    <col min="10" max="10" width="20.42578125" bestFit="1" customWidth="1"/>
    <col min="11" max="11" width="24" customWidth="1"/>
    <col min="12" max="12" width="32.28515625" customWidth="1"/>
    <col min="13" max="13" width="29.28515625" customWidth="1"/>
    <col min="14" max="14" width="14.140625" bestFit="1" customWidth="1"/>
    <col min="15" max="15" width="29" customWidth="1"/>
  </cols>
  <sheetData>
    <row r="1" spans="1:15" x14ac:dyDescent="0.25">
      <c r="A1" t="s">
        <v>0</v>
      </c>
      <c r="B1" t="s">
        <v>1</v>
      </c>
      <c r="C1" t="s">
        <v>2</v>
      </c>
      <c r="D1" t="s">
        <v>3</v>
      </c>
      <c r="E1" s="2" t="s">
        <v>17</v>
      </c>
      <c r="F1" s="2" t="s">
        <v>18</v>
      </c>
      <c r="G1" t="s">
        <v>28</v>
      </c>
      <c r="H1" t="s">
        <v>19</v>
      </c>
      <c r="I1" t="s">
        <v>20</v>
      </c>
      <c r="J1" t="s">
        <v>21</v>
      </c>
      <c r="K1" t="s">
        <v>22</v>
      </c>
      <c r="L1" t="s">
        <v>23</v>
      </c>
      <c r="M1" t="s">
        <v>24</v>
      </c>
      <c r="N1" t="s">
        <v>29</v>
      </c>
      <c r="O1" t="s">
        <v>25</v>
      </c>
    </row>
    <row r="2" spans="1:15" hidden="1" x14ac:dyDescent="0.25">
      <c r="A2">
        <v>2012</v>
      </c>
      <c r="B2">
        <v>1</v>
      </c>
      <c r="C2" s="1">
        <f>DATE(OperationalSummary[[#This Row],[year]],OperationalSummary[[#This Row],[month]],1)</f>
        <v>40909</v>
      </c>
      <c r="D2" s="1" t="str">
        <f>"Q" &amp; ROUNDUP(OperationalSummary[[#This Row],[month]]/3,0)</f>
        <v>Q1</v>
      </c>
      <c r="E2">
        <v>0</v>
      </c>
      <c r="F2"/>
    </row>
    <row r="3" spans="1:15" hidden="1" x14ac:dyDescent="0.25">
      <c r="A3">
        <v>2012</v>
      </c>
      <c r="B3">
        <v>2</v>
      </c>
      <c r="C3" s="1">
        <f>DATE(OperationalSummary[[#This Row],[year]],OperationalSummary[[#This Row],[month]],1)</f>
        <v>40940</v>
      </c>
      <c r="D3" s="1" t="str">
        <f>"Q" &amp; ROUNDUP(OperationalSummary[[#This Row],[month]]/3,0)</f>
        <v>Q1</v>
      </c>
      <c r="E3"/>
      <c r="F3"/>
    </row>
    <row r="4" spans="1:15" hidden="1" x14ac:dyDescent="0.25">
      <c r="A4">
        <v>2012</v>
      </c>
      <c r="B4">
        <v>3</v>
      </c>
      <c r="C4" s="1">
        <f>DATE(OperationalSummary[[#This Row],[year]],OperationalSummary[[#This Row],[month]],1)</f>
        <v>40969</v>
      </c>
      <c r="D4" s="1" t="str">
        <f>"Q" &amp; ROUNDUP(OperationalSummary[[#This Row],[month]]/3,0)</f>
        <v>Q1</v>
      </c>
      <c r="E4"/>
      <c r="F4"/>
    </row>
    <row r="5" spans="1:15" hidden="1" x14ac:dyDescent="0.25">
      <c r="A5">
        <v>2012</v>
      </c>
      <c r="B5">
        <v>4</v>
      </c>
      <c r="C5" s="1">
        <f>DATE(OperationalSummary[[#This Row],[year]],OperationalSummary[[#This Row],[month]],1)</f>
        <v>41000</v>
      </c>
      <c r="D5" s="1" t="str">
        <f>"Q" &amp; ROUNDUP(OperationalSummary[[#This Row],[month]]/3,0)</f>
        <v>Q2</v>
      </c>
      <c r="E5"/>
      <c r="F5"/>
    </row>
    <row r="6" spans="1:15" hidden="1" x14ac:dyDescent="0.25">
      <c r="A6">
        <v>2012</v>
      </c>
      <c r="B6">
        <v>5</v>
      </c>
      <c r="C6" s="1">
        <f>DATE(OperationalSummary[[#This Row],[year]],OperationalSummary[[#This Row],[month]],1)</f>
        <v>41030</v>
      </c>
      <c r="D6" s="1" t="str">
        <f>"Q" &amp; ROUNDUP(OperationalSummary[[#This Row],[month]]/3,0)</f>
        <v>Q2</v>
      </c>
      <c r="E6"/>
      <c r="F6"/>
    </row>
    <row r="7" spans="1:15" hidden="1" x14ac:dyDescent="0.25">
      <c r="A7">
        <v>2012</v>
      </c>
      <c r="B7">
        <v>6</v>
      </c>
      <c r="C7" s="1">
        <f>DATE(OperationalSummary[[#This Row],[year]],OperationalSummary[[#This Row],[month]],1)</f>
        <v>41061</v>
      </c>
      <c r="D7" s="1" t="str">
        <f>"Q" &amp; ROUNDUP(OperationalSummary[[#This Row],[month]]/3,0)</f>
        <v>Q2</v>
      </c>
      <c r="E7"/>
      <c r="F7"/>
    </row>
    <row r="8" spans="1:15" hidden="1" x14ac:dyDescent="0.25">
      <c r="A8">
        <v>2012</v>
      </c>
      <c r="B8">
        <v>7</v>
      </c>
      <c r="C8" s="1">
        <f>DATE(OperationalSummary[[#This Row],[year]],OperationalSummary[[#This Row],[month]],1)</f>
        <v>41091</v>
      </c>
      <c r="D8" s="1" t="str">
        <f>"Q" &amp; ROUNDUP(OperationalSummary[[#This Row],[month]]/3,0)</f>
        <v>Q3</v>
      </c>
      <c r="E8"/>
      <c r="F8"/>
    </row>
    <row r="9" spans="1:15" hidden="1" x14ac:dyDescent="0.25">
      <c r="A9">
        <v>2012</v>
      </c>
      <c r="B9">
        <v>8</v>
      </c>
      <c r="C9" s="1">
        <f>DATE(OperationalSummary[[#This Row],[year]],OperationalSummary[[#This Row],[month]],1)</f>
        <v>41122</v>
      </c>
      <c r="D9" s="1" t="str">
        <f>"Q" &amp; ROUNDUP(OperationalSummary[[#This Row],[month]]/3,0)</f>
        <v>Q3</v>
      </c>
      <c r="E9"/>
      <c r="F9"/>
    </row>
    <row r="10" spans="1:15" hidden="1" x14ac:dyDescent="0.25">
      <c r="A10">
        <v>2012</v>
      </c>
      <c r="B10">
        <v>9</v>
      </c>
      <c r="C10" s="1">
        <f>DATE(OperationalSummary[[#This Row],[year]],OperationalSummary[[#This Row],[month]],1)</f>
        <v>41153</v>
      </c>
      <c r="D10" s="1" t="str">
        <f>"Q" &amp; ROUNDUP(OperationalSummary[[#This Row],[month]]/3,0)</f>
        <v>Q3</v>
      </c>
      <c r="E10"/>
      <c r="F10"/>
    </row>
    <row r="11" spans="1:15" hidden="1" x14ac:dyDescent="0.25">
      <c r="A11">
        <v>2012</v>
      </c>
      <c r="B11">
        <v>10</v>
      </c>
      <c r="C11" s="1">
        <f>DATE(OperationalSummary[[#This Row],[year]],OperationalSummary[[#This Row],[month]],1)</f>
        <v>41183</v>
      </c>
      <c r="D11" s="1" t="str">
        <f>"Q" &amp; ROUNDUP(OperationalSummary[[#This Row],[month]]/3,0)</f>
        <v>Q4</v>
      </c>
      <c r="E11"/>
      <c r="F11"/>
    </row>
    <row r="12" spans="1:15" hidden="1" x14ac:dyDescent="0.25">
      <c r="A12">
        <v>2012</v>
      </c>
      <c r="B12">
        <v>11</v>
      </c>
      <c r="C12" s="1">
        <f>DATE(OperationalSummary[[#This Row],[year]],OperationalSummary[[#This Row],[month]],1)</f>
        <v>41214</v>
      </c>
      <c r="D12" s="1" t="str">
        <f>"Q" &amp; ROUNDUP(OperationalSummary[[#This Row],[month]]/3,0)</f>
        <v>Q4</v>
      </c>
      <c r="E12"/>
      <c r="F12"/>
    </row>
    <row r="13" spans="1:15" hidden="1" x14ac:dyDescent="0.25">
      <c r="A13">
        <v>2012</v>
      </c>
      <c r="B13">
        <v>12</v>
      </c>
      <c r="C13" s="1">
        <f>DATE(OperationalSummary[[#This Row],[year]],OperationalSummary[[#This Row],[month]],1)</f>
        <v>41244</v>
      </c>
      <c r="D13" s="1" t="str">
        <f>"Q" &amp; ROUNDUP(OperationalSummary[[#This Row],[month]]/3,0)</f>
        <v>Q4</v>
      </c>
      <c r="E13"/>
      <c r="F13"/>
    </row>
    <row r="14" spans="1:15" hidden="1" x14ac:dyDescent="0.25">
      <c r="A14">
        <v>2013</v>
      </c>
      <c r="B14">
        <v>1</v>
      </c>
      <c r="C14" s="1">
        <f>DATE(OperationalSummary[[#This Row],[year]],OperationalSummary[[#This Row],[month]],1)</f>
        <v>41275</v>
      </c>
      <c r="D14" s="1" t="str">
        <f>"Q" &amp; ROUNDUP(OperationalSummary[[#This Row],[month]]/3,0)</f>
        <v>Q1</v>
      </c>
      <c r="E14"/>
      <c r="F14"/>
    </row>
    <row r="15" spans="1:15" hidden="1" x14ac:dyDescent="0.25">
      <c r="A15">
        <v>2013</v>
      </c>
      <c r="B15">
        <v>2</v>
      </c>
      <c r="C15" s="1">
        <f>DATE(OperationalSummary[[#This Row],[year]],OperationalSummary[[#This Row],[month]],1)</f>
        <v>41306</v>
      </c>
      <c r="D15" s="1" t="str">
        <f>"Q" &amp; ROUNDUP(OperationalSummary[[#This Row],[month]]/3,0)</f>
        <v>Q1</v>
      </c>
      <c r="E15"/>
      <c r="F15"/>
      <c r="N15">
        <v>230</v>
      </c>
      <c r="O15">
        <v>318</v>
      </c>
    </row>
    <row r="16" spans="1:15" hidden="1" x14ac:dyDescent="0.25">
      <c r="A16">
        <v>2013</v>
      </c>
      <c r="B16">
        <v>3</v>
      </c>
      <c r="C16" s="1">
        <f>DATE(OperationalSummary[[#This Row],[year]],OperationalSummary[[#This Row],[month]],1)</f>
        <v>41334</v>
      </c>
      <c r="D16" s="1" t="str">
        <f>"Q" &amp; ROUNDUP(OperationalSummary[[#This Row],[month]]/3,0)</f>
        <v>Q1</v>
      </c>
      <c r="E16"/>
      <c r="F16"/>
      <c r="N16">
        <v>230</v>
      </c>
      <c r="O16">
        <v>318</v>
      </c>
    </row>
    <row r="17" spans="1:15" hidden="1" x14ac:dyDescent="0.25">
      <c r="A17">
        <v>2013</v>
      </c>
      <c r="B17">
        <v>4</v>
      </c>
      <c r="C17" s="1">
        <f>DATE(OperationalSummary[[#This Row],[year]],OperationalSummary[[#This Row],[month]],1)</f>
        <v>41365</v>
      </c>
      <c r="D17" s="1" t="str">
        <f>"Q" &amp; ROUNDUP(OperationalSummary[[#This Row],[month]]/3,0)</f>
        <v>Q2</v>
      </c>
      <c r="E17"/>
      <c r="F17"/>
      <c r="N17">
        <v>96</v>
      </c>
      <c r="O17">
        <v>340</v>
      </c>
    </row>
    <row r="18" spans="1:15" hidden="1" x14ac:dyDescent="0.25">
      <c r="A18">
        <v>2013</v>
      </c>
      <c r="B18">
        <v>5</v>
      </c>
      <c r="C18" s="1">
        <f>DATE(OperationalSummary[[#This Row],[year]],OperationalSummary[[#This Row],[month]],1)</f>
        <v>41395</v>
      </c>
      <c r="D18" s="1" t="str">
        <f>"Q" &amp; ROUNDUP(OperationalSummary[[#This Row],[month]]/3,0)</f>
        <v>Q2</v>
      </c>
      <c r="E18"/>
      <c r="F18"/>
      <c r="N18">
        <v>96</v>
      </c>
      <c r="O18">
        <v>340</v>
      </c>
    </row>
    <row r="19" spans="1:15" hidden="1" x14ac:dyDescent="0.25">
      <c r="A19">
        <v>2013</v>
      </c>
      <c r="B19">
        <v>6</v>
      </c>
      <c r="C19" s="1">
        <f>DATE(OperationalSummary[[#This Row],[year]],OperationalSummary[[#This Row],[month]],1)</f>
        <v>41426</v>
      </c>
      <c r="D19" s="1" t="str">
        <f>"Q" &amp; ROUNDUP(OperationalSummary[[#This Row],[month]]/3,0)</f>
        <v>Q2</v>
      </c>
      <c r="E19"/>
      <c r="F19"/>
    </row>
    <row r="20" spans="1:15" hidden="1" x14ac:dyDescent="0.25">
      <c r="A20">
        <v>2013</v>
      </c>
      <c r="B20">
        <v>7</v>
      </c>
      <c r="C20" s="1">
        <f>DATE(OperationalSummary[[#This Row],[year]],OperationalSummary[[#This Row],[month]],1)</f>
        <v>41456</v>
      </c>
      <c r="D20" s="1" t="str">
        <f>"Q" &amp; ROUNDUP(OperationalSummary[[#This Row],[month]]/3,0)</f>
        <v>Q3</v>
      </c>
      <c r="E20"/>
      <c r="F20"/>
      <c r="L20">
        <v>359</v>
      </c>
      <c r="M20">
        <v>77</v>
      </c>
      <c r="O20">
        <v>304</v>
      </c>
    </row>
    <row r="21" spans="1:15" hidden="1" x14ac:dyDescent="0.25">
      <c r="A21">
        <v>2013</v>
      </c>
      <c r="B21">
        <v>8</v>
      </c>
      <c r="C21" s="1">
        <f>DATE(OperationalSummary[[#This Row],[year]],OperationalSummary[[#This Row],[month]],1)</f>
        <v>41487</v>
      </c>
      <c r="D21" s="1" t="str">
        <f>"Q" &amp; ROUNDUP(OperationalSummary[[#This Row],[month]]/3,0)</f>
        <v>Q3</v>
      </c>
      <c r="E21"/>
      <c r="F21"/>
      <c r="L21">
        <v>359</v>
      </c>
      <c r="M21">
        <v>78</v>
      </c>
      <c r="O21">
        <v>304</v>
      </c>
    </row>
    <row r="22" spans="1:15" hidden="1" x14ac:dyDescent="0.25">
      <c r="A22">
        <v>2013</v>
      </c>
      <c r="B22">
        <v>9</v>
      </c>
      <c r="C22" s="1">
        <f>DATE(OperationalSummary[[#This Row],[year]],OperationalSummary[[#This Row],[month]],1)</f>
        <v>41518</v>
      </c>
      <c r="D22" s="1" t="str">
        <f>"Q" &amp; ROUNDUP(OperationalSummary[[#This Row],[month]]/3,0)</f>
        <v>Q3</v>
      </c>
      <c r="E22"/>
      <c r="F22"/>
      <c r="L22">
        <v>359</v>
      </c>
      <c r="M22">
        <v>78</v>
      </c>
      <c r="O22">
        <v>304</v>
      </c>
    </row>
    <row r="23" spans="1:15" hidden="1" x14ac:dyDescent="0.25">
      <c r="A23">
        <v>2013</v>
      </c>
      <c r="B23">
        <v>10</v>
      </c>
      <c r="C23" s="1">
        <f>DATE(OperationalSummary[[#This Row],[year]],OperationalSummary[[#This Row],[month]],1)</f>
        <v>41548</v>
      </c>
      <c r="D23" s="1" t="str">
        <f>"Q" &amp; ROUNDUP(OperationalSummary[[#This Row],[month]]/3,0)</f>
        <v>Q4</v>
      </c>
      <c r="E23"/>
      <c r="F23"/>
      <c r="L23">
        <v>359</v>
      </c>
      <c r="M23">
        <v>78</v>
      </c>
      <c r="O23">
        <v>326</v>
      </c>
    </row>
    <row r="24" spans="1:15" hidden="1" x14ac:dyDescent="0.25">
      <c r="A24">
        <v>2013</v>
      </c>
      <c r="B24">
        <v>11</v>
      </c>
      <c r="C24" s="1">
        <f>DATE(OperationalSummary[[#This Row],[year]],OperationalSummary[[#This Row],[month]],1)</f>
        <v>41579</v>
      </c>
      <c r="D24" s="1" t="str">
        <f>"Q" &amp; ROUNDUP(OperationalSummary[[#This Row],[month]]/3,0)</f>
        <v>Q4</v>
      </c>
      <c r="E24"/>
      <c r="F24"/>
      <c r="L24">
        <v>359</v>
      </c>
      <c r="M24">
        <v>78</v>
      </c>
      <c r="O24">
        <v>329</v>
      </c>
    </row>
    <row r="25" spans="1:15" hidden="1" x14ac:dyDescent="0.25">
      <c r="A25">
        <v>2013</v>
      </c>
      <c r="B25">
        <v>12</v>
      </c>
      <c r="C25" s="1">
        <f>DATE(OperationalSummary[[#This Row],[year]],OperationalSummary[[#This Row],[month]],1)</f>
        <v>41609</v>
      </c>
      <c r="D25" s="1" t="str">
        <f>"Q" &amp; ROUNDUP(OperationalSummary[[#This Row],[month]]/3,0)</f>
        <v>Q4</v>
      </c>
      <c r="E25"/>
      <c r="F25"/>
      <c r="L25">
        <v>25</v>
      </c>
      <c r="M25">
        <v>78</v>
      </c>
      <c r="O25">
        <v>334</v>
      </c>
    </row>
    <row r="26" spans="1:15" hidden="1" x14ac:dyDescent="0.25">
      <c r="A26">
        <v>2014</v>
      </c>
      <c r="B26">
        <v>1</v>
      </c>
      <c r="C26" s="1">
        <f>DATE(OperationalSummary[[#This Row],[year]],OperationalSummary[[#This Row],[month]],1)</f>
        <v>41640</v>
      </c>
      <c r="D26" s="1" t="str">
        <f>"Q" &amp; ROUNDUP(OperationalSummary[[#This Row],[month]]/3,0)</f>
        <v>Q1</v>
      </c>
      <c r="E26"/>
      <c r="F26"/>
    </row>
    <row r="27" spans="1:15" hidden="1" x14ac:dyDescent="0.25">
      <c r="A27">
        <v>2014</v>
      </c>
      <c r="B27">
        <v>2</v>
      </c>
      <c r="C27" s="1">
        <f>DATE(OperationalSummary[[#This Row],[year]],OperationalSummary[[#This Row],[month]],1)</f>
        <v>41671</v>
      </c>
      <c r="D27" s="1" t="str">
        <f>"Q" &amp; ROUNDUP(OperationalSummary[[#This Row],[month]]/3,0)</f>
        <v>Q1</v>
      </c>
      <c r="E27"/>
      <c r="F27"/>
      <c r="N27">
        <v>370</v>
      </c>
      <c r="O27">
        <v>347</v>
      </c>
    </row>
    <row r="28" spans="1:15" hidden="1" x14ac:dyDescent="0.25">
      <c r="A28">
        <v>2014</v>
      </c>
      <c r="B28">
        <v>3</v>
      </c>
      <c r="C28" s="1">
        <f>DATE(OperationalSummary[[#This Row],[year]],OperationalSummary[[#This Row],[month]],1)</f>
        <v>41699</v>
      </c>
      <c r="D28" s="1" t="str">
        <f>"Q" &amp; ROUNDUP(OperationalSummary[[#This Row],[month]]/3,0)</f>
        <v>Q1</v>
      </c>
      <c r="E28"/>
      <c r="F28"/>
      <c r="N28">
        <v>370</v>
      </c>
      <c r="O28">
        <v>347</v>
      </c>
    </row>
    <row r="29" spans="1:15" hidden="1" x14ac:dyDescent="0.25">
      <c r="A29">
        <v>2014</v>
      </c>
      <c r="B29">
        <v>4</v>
      </c>
      <c r="C29" s="1">
        <f>DATE(OperationalSummary[[#This Row],[year]],OperationalSummary[[#This Row],[month]],1)</f>
        <v>41730</v>
      </c>
      <c r="D29" s="1" t="str">
        <f>"Q" &amp; ROUNDUP(OperationalSummary[[#This Row],[month]]/3,0)</f>
        <v>Q2</v>
      </c>
      <c r="E29"/>
      <c r="F29"/>
      <c r="N29">
        <v>197</v>
      </c>
      <c r="O29">
        <v>331</v>
      </c>
    </row>
    <row r="30" spans="1:15" hidden="1" x14ac:dyDescent="0.25">
      <c r="A30">
        <v>2014</v>
      </c>
      <c r="B30">
        <v>5</v>
      </c>
      <c r="C30" s="1">
        <f>DATE(OperationalSummary[[#This Row],[year]],OperationalSummary[[#This Row],[month]],1)</f>
        <v>41760</v>
      </c>
      <c r="D30" s="1" t="str">
        <f>"Q" &amp; ROUNDUP(OperationalSummary[[#This Row],[month]]/3,0)</f>
        <v>Q2</v>
      </c>
      <c r="E30"/>
      <c r="F30"/>
      <c r="N30">
        <v>197</v>
      </c>
      <c r="O30">
        <v>331</v>
      </c>
    </row>
    <row r="31" spans="1:15" hidden="1" x14ac:dyDescent="0.25">
      <c r="A31">
        <v>2014</v>
      </c>
      <c r="B31">
        <v>6</v>
      </c>
      <c r="C31" s="1">
        <f>DATE(OperationalSummary[[#This Row],[year]],OperationalSummary[[#This Row],[month]],1)</f>
        <v>41791</v>
      </c>
      <c r="D31" s="1" t="str">
        <f>"Q" &amp; ROUNDUP(OperationalSummary[[#This Row],[month]]/3,0)</f>
        <v>Q2</v>
      </c>
      <c r="E31"/>
      <c r="F31"/>
    </row>
    <row r="32" spans="1:15" hidden="1" x14ac:dyDescent="0.25">
      <c r="A32">
        <v>2014</v>
      </c>
      <c r="B32">
        <v>7</v>
      </c>
      <c r="C32" s="1">
        <f>DATE(OperationalSummary[[#This Row],[year]],OperationalSummary[[#This Row],[month]],1)</f>
        <v>41821</v>
      </c>
      <c r="D32" s="1" t="str">
        <f>"Q" &amp; ROUNDUP(OperationalSummary[[#This Row],[month]]/3,0)</f>
        <v>Q3</v>
      </c>
      <c r="E32"/>
      <c r="F32"/>
      <c r="L32">
        <v>342</v>
      </c>
      <c r="M32">
        <v>186</v>
      </c>
      <c r="O32">
        <v>261</v>
      </c>
    </row>
    <row r="33" spans="1:15" hidden="1" x14ac:dyDescent="0.25">
      <c r="A33">
        <v>2014</v>
      </c>
      <c r="B33">
        <v>8</v>
      </c>
      <c r="C33" s="1">
        <f>DATE(OperationalSummary[[#This Row],[year]],OperationalSummary[[#This Row],[month]],1)</f>
        <v>41852</v>
      </c>
      <c r="D33" s="1" t="str">
        <f>"Q" &amp; ROUNDUP(OperationalSummary[[#This Row],[month]]/3,0)</f>
        <v>Q3</v>
      </c>
      <c r="E33"/>
      <c r="F33"/>
      <c r="L33">
        <v>343</v>
      </c>
      <c r="M33">
        <v>189</v>
      </c>
      <c r="O33">
        <v>261</v>
      </c>
    </row>
    <row r="34" spans="1:15" hidden="1" x14ac:dyDescent="0.25">
      <c r="A34">
        <v>2014</v>
      </c>
      <c r="B34">
        <v>9</v>
      </c>
      <c r="C34" s="1">
        <f>DATE(OperationalSummary[[#This Row],[year]],OperationalSummary[[#This Row],[month]],1)</f>
        <v>41883</v>
      </c>
      <c r="D34" s="1" t="str">
        <f>"Q" &amp; ROUNDUP(OperationalSummary[[#This Row],[month]]/3,0)</f>
        <v>Q3</v>
      </c>
      <c r="E34"/>
      <c r="F34"/>
      <c r="L34">
        <v>343</v>
      </c>
      <c r="M34">
        <v>189</v>
      </c>
      <c r="O34">
        <v>261</v>
      </c>
    </row>
    <row r="35" spans="1:15" hidden="1" x14ac:dyDescent="0.25">
      <c r="A35">
        <v>2014</v>
      </c>
      <c r="B35">
        <v>10</v>
      </c>
      <c r="C35" s="1">
        <f>DATE(OperationalSummary[[#This Row],[year]],OperationalSummary[[#This Row],[month]],1)</f>
        <v>41913</v>
      </c>
      <c r="D35" s="1" t="str">
        <f>"Q" &amp; ROUNDUP(OperationalSummary[[#This Row],[month]]/3,0)</f>
        <v>Q4</v>
      </c>
      <c r="E35"/>
      <c r="F35"/>
      <c r="L35">
        <v>343</v>
      </c>
      <c r="M35">
        <v>189</v>
      </c>
      <c r="O35">
        <v>262</v>
      </c>
    </row>
    <row r="36" spans="1:15" hidden="1" x14ac:dyDescent="0.25">
      <c r="A36">
        <v>2014</v>
      </c>
      <c r="B36">
        <v>11</v>
      </c>
      <c r="C36" s="1">
        <f>DATE(OperationalSummary[[#This Row],[year]],OperationalSummary[[#This Row],[month]],1)</f>
        <v>41944</v>
      </c>
      <c r="D36" s="1" t="str">
        <f>"Q" &amp; ROUNDUP(OperationalSummary[[#This Row],[month]]/3,0)</f>
        <v>Q4</v>
      </c>
      <c r="E36"/>
      <c r="F36"/>
      <c r="L36">
        <v>344</v>
      </c>
      <c r="M36">
        <v>188</v>
      </c>
      <c r="O36">
        <v>275</v>
      </c>
    </row>
    <row r="37" spans="1:15" hidden="1" x14ac:dyDescent="0.25">
      <c r="A37">
        <v>2014</v>
      </c>
      <c r="B37">
        <v>12</v>
      </c>
      <c r="C37" s="1">
        <f>DATE(OperationalSummary[[#This Row],[year]],OperationalSummary[[#This Row],[month]],1)</f>
        <v>41974</v>
      </c>
      <c r="D37" s="1" t="str">
        <f>"Q" &amp; ROUNDUP(OperationalSummary[[#This Row],[month]]/3,0)</f>
        <v>Q4</v>
      </c>
      <c r="E37"/>
      <c r="F37"/>
      <c r="L37">
        <v>63</v>
      </c>
      <c r="M37">
        <v>187</v>
      </c>
      <c r="O37">
        <v>283</v>
      </c>
    </row>
    <row r="38" spans="1:15" hidden="1" x14ac:dyDescent="0.25">
      <c r="A38">
        <v>2015</v>
      </c>
      <c r="B38">
        <v>1</v>
      </c>
      <c r="C38" s="1">
        <f>DATE(OperationalSummary[[#This Row],[year]],OperationalSummary[[#This Row],[month]],1)</f>
        <v>42005</v>
      </c>
      <c r="D38" s="1" t="str">
        <f>"Q" &amp; ROUNDUP(OperationalSummary[[#This Row],[month]]/3,0)</f>
        <v>Q1</v>
      </c>
      <c r="E38"/>
      <c r="F38"/>
    </row>
    <row r="39" spans="1:15" hidden="1" x14ac:dyDescent="0.25">
      <c r="A39">
        <v>2015</v>
      </c>
      <c r="B39">
        <v>2</v>
      </c>
      <c r="C39" s="1">
        <f>DATE(OperationalSummary[[#This Row],[year]],OperationalSummary[[#This Row],[month]],1)</f>
        <v>42036</v>
      </c>
      <c r="D39" s="1" t="str">
        <f>"Q" &amp; ROUNDUP(OperationalSummary[[#This Row],[month]]/3,0)</f>
        <v>Q1</v>
      </c>
      <c r="E39"/>
      <c r="F39"/>
      <c r="N39">
        <v>289</v>
      </c>
      <c r="O39">
        <v>263</v>
      </c>
    </row>
    <row r="40" spans="1:15" hidden="1" x14ac:dyDescent="0.25">
      <c r="A40">
        <v>2015</v>
      </c>
      <c r="B40">
        <v>3</v>
      </c>
      <c r="C40" s="1">
        <f>DATE(OperationalSummary[[#This Row],[year]],OperationalSummary[[#This Row],[month]],1)</f>
        <v>42064</v>
      </c>
      <c r="D40" s="1" t="str">
        <f>"Q" &amp; ROUNDUP(OperationalSummary[[#This Row],[month]]/3,0)</f>
        <v>Q1</v>
      </c>
      <c r="E40"/>
      <c r="F40"/>
      <c r="N40">
        <v>289</v>
      </c>
      <c r="O40">
        <v>263</v>
      </c>
    </row>
    <row r="41" spans="1:15" hidden="1" x14ac:dyDescent="0.25">
      <c r="A41">
        <v>2015</v>
      </c>
      <c r="B41">
        <v>4</v>
      </c>
      <c r="C41" s="1">
        <f>DATE(OperationalSummary[[#This Row],[year]],OperationalSummary[[#This Row],[month]],1)</f>
        <v>42095</v>
      </c>
      <c r="D41" s="1" t="str">
        <f>"Q" &amp; ROUNDUP(OperationalSummary[[#This Row],[month]]/3,0)</f>
        <v>Q2</v>
      </c>
      <c r="E41"/>
      <c r="F41"/>
      <c r="N41">
        <v>55</v>
      </c>
      <c r="O41">
        <v>294</v>
      </c>
    </row>
    <row r="42" spans="1:15" hidden="1" x14ac:dyDescent="0.25">
      <c r="A42">
        <v>2015</v>
      </c>
      <c r="B42">
        <v>5</v>
      </c>
      <c r="C42" s="1">
        <f>DATE(OperationalSummary[[#This Row],[year]],OperationalSummary[[#This Row],[month]],1)</f>
        <v>42125</v>
      </c>
      <c r="D42" s="1" t="str">
        <f>"Q" &amp; ROUNDUP(OperationalSummary[[#This Row],[month]]/3,0)</f>
        <v>Q2</v>
      </c>
      <c r="E42"/>
      <c r="F42"/>
      <c r="N42">
        <v>4</v>
      </c>
      <c r="O42">
        <v>299</v>
      </c>
    </row>
    <row r="43" spans="1:15" hidden="1" x14ac:dyDescent="0.25">
      <c r="A43">
        <v>2015</v>
      </c>
      <c r="B43">
        <v>6</v>
      </c>
      <c r="C43" s="1">
        <f>DATE(OperationalSummary[[#This Row],[year]],OperationalSummary[[#This Row],[month]],1)</f>
        <v>42156</v>
      </c>
      <c r="D43" s="1" t="str">
        <f>"Q" &amp; ROUNDUP(OperationalSummary[[#This Row],[month]]/3,0)</f>
        <v>Q2</v>
      </c>
      <c r="E43"/>
      <c r="F43"/>
    </row>
    <row r="44" spans="1:15" hidden="1" x14ac:dyDescent="0.25">
      <c r="A44">
        <v>2015</v>
      </c>
      <c r="B44">
        <v>7</v>
      </c>
      <c r="C44" s="1">
        <f>DATE(OperationalSummary[[#This Row],[year]],OperationalSummary[[#This Row],[month]],1)</f>
        <v>42186</v>
      </c>
      <c r="D44" s="1" t="str">
        <f>"Q" &amp; ROUNDUP(OperationalSummary[[#This Row],[month]]/3,0)</f>
        <v>Q3</v>
      </c>
      <c r="E44"/>
      <c r="F44"/>
      <c r="L44">
        <v>309</v>
      </c>
      <c r="M44">
        <v>70</v>
      </c>
      <c r="O44">
        <v>202</v>
      </c>
    </row>
    <row r="45" spans="1:15" hidden="1" x14ac:dyDescent="0.25">
      <c r="A45">
        <v>2015</v>
      </c>
      <c r="B45">
        <v>8</v>
      </c>
      <c r="C45" s="1">
        <f>DATE(OperationalSummary[[#This Row],[year]],OperationalSummary[[#This Row],[month]],1)</f>
        <v>42217</v>
      </c>
      <c r="D45" s="1" t="str">
        <f>"Q" &amp; ROUNDUP(OperationalSummary[[#This Row],[month]]/3,0)</f>
        <v>Q3</v>
      </c>
      <c r="E45"/>
      <c r="F45"/>
      <c r="L45">
        <v>309</v>
      </c>
      <c r="M45">
        <v>80</v>
      </c>
      <c r="O45">
        <v>202</v>
      </c>
    </row>
    <row r="46" spans="1:15" hidden="1" x14ac:dyDescent="0.25">
      <c r="A46">
        <v>2015</v>
      </c>
      <c r="B46">
        <v>9</v>
      </c>
      <c r="C46" s="1">
        <f>DATE(OperationalSummary[[#This Row],[year]],OperationalSummary[[#This Row],[month]],1)</f>
        <v>42248</v>
      </c>
      <c r="D46" s="1" t="str">
        <f>"Q" &amp; ROUNDUP(OperationalSummary[[#This Row],[month]]/3,0)</f>
        <v>Q3</v>
      </c>
      <c r="E46"/>
      <c r="F46"/>
      <c r="G46">
        <v>142</v>
      </c>
      <c r="H46">
        <v>95</v>
      </c>
      <c r="I46">
        <v>3</v>
      </c>
      <c r="J46">
        <v>47</v>
      </c>
      <c r="L46">
        <v>309</v>
      </c>
      <c r="M46">
        <v>80</v>
      </c>
      <c r="O46">
        <v>202</v>
      </c>
    </row>
    <row r="47" spans="1:15" hidden="1" x14ac:dyDescent="0.25">
      <c r="A47">
        <v>2015</v>
      </c>
      <c r="B47">
        <v>10</v>
      </c>
      <c r="C47" s="1">
        <f>DATE(OperationalSummary[[#This Row],[year]],OperationalSummary[[#This Row],[month]],1)</f>
        <v>42278</v>
      </c>
      <c r="D47" s="1" t="str">
        <f>"Q" &amp; ROUNDUP(OperationalSummary[[#This Row],[month]]/3,0)</f>
        <v>Q4</v>
      </c>
      <c r="E47"/>
      <c r="F47"/>
      <c r="G47">
        <v>176</v>
      </c>
      <c r="H47">
        <v>73</v>
      </c>
      <c r="J47">
        <v>103</v>
      </c>
      <c r="L47">
        <v>311</v>
      </c>
      <c r="M47">
        <v>79</v>
      </c>
      <c r="O47">
        <v>203</v>
      </c>
    </row>
    <row r="48" spans="1:15" hidden="1" x14ac:dyDescent="0.25">
      <c r="A48">
        <v>2015</v>
      </c>
      <c r="B48">
        <v>11</v>
      </c>
      <c r="C48" s="1">
        <f>DATE(OperationalSummary[[#This Row],[year]],OperationalSummary[[#This Row],[month]],1)</f>
        <v>42309</v>
      </c>
      <c r="D48" s="1" t="str">
        <f>"Q" &amp; ROUNDUP(OperationalSummary[[#This Row],[month]]/3,0)</f>
        <v>Q4</v>
      </c>
      <c r="E48"/>
      <c r="F48"/>
      <c r="G48">
        <v>262</v>
      </c>
      <c r="H48">
        <v>165</v>
      </c>
      <c r="I48">
        <v>1</v>
      </c>
      <c r="J48">
        <v>97</v>
      </c>
      <c r="L48">
        <v>316</v>
      </c>
      <c r="M48">
        <v>75</v>
      </c>
      <c r="O48">
        <v>214</v>
      </c>
    </row>
    <row r="49" spans="1:15" hidden="1" x14ac:dyDescent="0.25">
      <c r="A49">
        <v>2015</v>
      </c>
      <c r="B49">
        <v>12</v>
      </c>
      <c r="C49" s="1">
        <f>DATE(OperationalSummary[[#This Row],[year]],OperationalSummary[[#This Row],[month]],1)</f>
        <v>42339</v>
      </c>
      <c r="D49" s="1" t="str">
        <f>"Q" &amp; ROUNDUP(OperationalSummary[[#This Row],[month]]/3,0)</f>
        <v>Q4</v>
      </c>
      <c r="E49"/>
      <c r="F49"/>
      <c r="G49">
        <v>59</v>
      </c>
      <c r="H49">
        <v>59</v>
      </c>
      <c r="L49">
        <v>100</v>
      </c>
      <c r="M49">
        <v>75</v>
      </c>
      <c r="O49">
        <v>219</v>
      </c>
    </row>
    <row r="50" spans="1:15" hidden="1" x14ac:dyDescent="0.25">
      <c r="A50">
        <v>2016</v>
      </c>
      <c r="B50">
        <v>1</v>
      </c>
      <c r="C50" s="1">
        <f>DATE(OperationalSummary[[#This Row],[year]],OperationalSummary[[#This Row],[month]],1)</f>
        <v>42370</v>
      </c>
      <c r="D50" s="1" t="str">
        <f>"Q" &amp; ROUNDUP(OperationalSummary[[#This Row],[month]]/3,0)</f>
        <v>Q1</v>
      </c>
      <c r="E50"/>
      <c r="F50"/>
      <c r="G50">
        <v>252</v>
      </c>
      <c r="H50">
        <v>102</v>
      </c>
      <c r="I50">
        <v>1</v>
      </c>
      <c r="J50">
        <v>150</v>
      </c>
    </row>
    <row r="51" spans="1:15" hidden="1" x14ac:dyDescent="0.25">
      <c r="A51">
        <v>2016</v>
      </c>
      <c r="B51">
        <v>2</v>
      </c>
      <c r="C51" s="1">
        <f>DATE(OperationalSummary[[#This Row],[year]],OperationalSummary[[#This Row],[month]],1)</f>
        <v>42401</v>
      </c>
      <c r="D51" s="1" t="str">
        <f>"Q" &amp; ROUNDUP(OperationalSummary[[#This Row],[month]]/3,0)</f>
        <v>Q1</v>
      </c>
      <c r="E51"/>
      <c r="F51"/>
      <c r="G51">
        <v>187</v>
      </c>
      <c r="H51">
        <v>161</v>
      </c>
      <c r="I51">
        <v>3</v>
      </c>
      <c r="J51">
        <v>26</v>
      </c>
      <c r="N51">
        <v>42</v>
      </c>
      <c r="O51">
        <v>14</v>
      </c>
    </row>
    <row r="52" spans="1:15" hidden="1" x14ac:dyDescent="0.25">
      <c r="A52">
        <v>2016</v>
      </c>
      <c r="B52">
        <v>3</v>
      </c>
      <c r="C52" s="1">
        <f>DATE(OperationalSummary[[#This Row],[year]],OperationalSummary[[#This Row],[month]],1)</f>
        <v>42430</v>
      </c>
      <c r="D52" s="1" t="str">
        <f>"Q" &amp; ROUNDUP(OperationalSummary[[#This Row],[month]]/3,0)</f>
        <v>Q1</v>
      </c>
      <c r="E52"/>
      <c r="F52"/>
      <c r="G52">
        <v>193</v>
      </c>
      <c r="H52">
        <v>186</v>
      </c>
      <c r="I52">
        <v>2</v>
      </c>
      <c r="J52">
        <v>7</v>
      </c>
      <c r="N52">
        <v>42</v>
      </c>
      <c r="O52">
        <v>14</v>
      </c>
    </row>
    <row r="53" spans="1:15" hidden="1" x14ac:dyDescent="0.25">
      <c r="A53">
        <v>2016</v>
      </c>
      <c r="B53">
        <v>4</v>
      </c>
      <c r="C53" s="1">
        <f>DATE(OperationalSummary[[#This Row],[year]],OperationalSummary[[#This Row],[month]],1)</f>
        <v>42461</v>
      </c>
      <c r="D53" s="1" t="str">
        <f>"Q" &amp; ROUNDUP(OperationalSummary[[#This Row],[month]]/3,0)</f>
        <v>Q2</v>
      </c>
      <c r="E53"/>
      <c r="F53"/>
      <c r="G53">
        <v>145</v>
      </c>
      <c r="H53">
        <v>129</v>
      </c>
      <c r="I53">
        <v>4</v>
      </c>
      <c r="J53">
        <v>16</v>
      </c>
      <c r="N53">
        <v>53</v>
      </c>
      <c r="O53">
        <v>45</v>
      </c>
    </row>
    <row r="54" spans="1:15" hidden="1" x14ac:dyDescent="0.25">
      <c r="A54">
        <v>2016</v>
      </c>
      <c r="B54">
        <v>5</v>
      </c>
      <c r="C54" s="1">
        <f>DATE(OperationalSummary[[#This Row],[year]],OperationalSummary[[#This Row],[month]],1)</f>
        <v>42491</v>
      </c>
      <c r="D54" s="1" t="str">
        <f>"Q" &amp; ROUNDUP(OperationalSummary[[#This Row],[month]]/3,0)</f>
        <v>Q2</v>
      </c>
      <c r="E54"/>
      <c r="F54"/>
      <c r="G54">
        <v>224</v>
      </c>
      <c r="H54">
        <v>217</v>
      </c>
      <c r="J54">
        <v>7</v>
      </c>
      <c r="N54">
        <v>13</v>
      </c>
      <c r="O54">
        <v>94</v>
      </c>
    </row>
    <row r="55" spans="1:15" hidden="1" x14ac:dyDescent="0.25">
      <c r="A55">
        <v>2016</v>
      </c>
      <c r="B55">
        <v>6</v>
      </c>
      <c r="C55" s="1">
        <f>DATE(OperationalSummary[[#This Row],[year]],OperationalSummary[[#This Row],[month]],1)</f>
        <v>42522</v>
      </c>
      <c r="D55" s="1" t="str">
        <f>"Q" &amp; ROUNDUP(OperationalSummary[[#This Row],[month]]/3,0)</f>
        <v>Q2</v>
      </c>
      <c r="E55"/>
      <c r="F55"/>
      <c r="G55">
        <v>140</v>
      </c>
      <c r="H55">
        <v>87</v>
      </c>
      <c r="J55">
        <v>53</v>
      </c>
    </row>
    <row r="56" spans="1:15" hidden="1" x14ac:dyDescent="0.25">
      <c r="A56">
        <v>2016</v>
      </c>
      <c r="B56">
        <v>7</v>
      </c>
      <c r="C56" s="1">
        <f>DATE(OperationalSummary[[#This Row],[year]],OperationalSummary[[#This Row],[month]],1)</f>
        <v>42552</v>
      </c>
      <c r="D56" s="1" t="str">
        <f>"Q" &amp; ROUNDUP(OperationalSummary[[#This Row],[month]]/3,0)</f>
        <v>Q3</v>
      </c>
      <c r="E56"/>
      <c r="F56"/>
      <c r="G56">
        <v>128</v>
      </c>
      <c r="H56">
        <v>125</v>
      </c>
      <c r="J56">
        <v>3</v>
      </c>
      <c r="L56">
        <v>115</v>
      </c>
      <c r="M56">
        <v>27</v>
      </c>
      <c r="O56">
        <v>17</v>
      </c>
    </row>
    <row r="57" spans="1:15" hidden="1" x14ac:dyDescent="0.25">
      <c r="A57">
        <v>2016</v>
      </c>
      <c r="B57">
        <v>8</v>
      </c>
      <c r="C57" s="1">
        <f>DATE(OperationalSummary[[#This Row],[year]],OperationalSummary[[#This Row],[month]],1)</f>
        <v>42583</v>
      </c>
      <c r="D57" s="1" t="str">
        <f>"Q" &amp; ROUNDUP(OperationalSummary[[#This Row],[month]]/3,0)</f>
        <v>Q3</v>
      </c>
      <c r="E57"/>
      <c r="F57"/>
      <c r="G57">
        <v>33</v>
      </c>
      <c r="H57">
        <v>33</v>
      </c>
      <c r="L57">
        <v>142</v>
      </c>
      <c r="M57">
        <v>26</v>
      </c>
      <c r="O57">
        <v>17</v>
      </c>
    </row>
    <row r="58" spans="1:15" hidden="1" x14ac:dyDescent="0.25">
      <c r="A58">
        <v>2016</v>
      </c>
      <c r="B58">
        <v>9</v>
      </c>
      <c r="C58" s="1">
        <f>DATE(OperationalSummary[[#This Row],[year]],OperationalSummary[[#This Row],[month]],1)</f>
        <v>42614</v>
      </c>
      <c r="D58" s="1" t="str">
        <f>"Q" &amp; ROUNDUP(OperationalSummary[[#This Row],[month]]/3,0)</f>
        <v>Q3</v>
      </c>
      <c r="E58"/>
      <c r="F58"/>
      <c r="G58">
        <v>5</v>
      </c>
      <c r="H58">
        <v>4</v>
      </c>
      <c r="J58">
        <v>1</v>
      </c>
      <c r="L58">
        <v>151</v>
      </c>
      <c r="M58">
        <v>49</v>
      </c>
      <c r="O58">
        <v>25</v>
      </c>
    </row>
    <row r="59" spans="1:15" hidden="1" x14ac:dyDescent="0.25">
      <c r="A59">
        <v>2016</v>
      </c>
      <c r="B59">
        <v>10</v>
      </c>
      <c r="C59" s="1">
        <f>DATE(OperationalSummary[[#This Row],[year]],OperationalSummary[[#This Row],[month]],1)</f>
        <v>42644</v>
      </c>
      <c r="D59" s="1" t="str">
        <f>"Q" &amp; ROUNDUP(OperationalSummary[[#This Row],[month]]/3,0)</f>
        <v>Q4</v>
      </c>
      <c r="E59"/>
      <c r="F59"/>
      <c r="G59">
        <v>0</v>
      </c>
      <c r="L59">
        <v>157</v>
      </c>
      <c r="M59">
        <v>46</v>
      </c>
      <c r="O59">
        <v>25</v>
      </c>
    </row>
    <row r="60" spans="1:15" hidden="1" x14ac:dyDescent="0.25">
      <c r="A60">
        <v>2016</v>
      </c>
      <c r="B60">
        <v>11</v>
      </c>
      <c r="C60" s="1">
        <f>DATE(OperationalSummary[[#This Row],[year]],OperationalSummary[[#This Row],[month]],1)</f>
        <v>42675</v>
      </c>
      <c r="D60" s="1" t="str">
        <f>"Q" &amp; ROUNDUP(OperationalSummary[[#This Row],[month]]/3,0)</f>
        <v>Q4</v>
      </c>
      <c r="E60"/>
      <c r="F60"/>
      <c r="G60">
        <v>0</v>
      </c>
      <c r="L60">
        <v>176</v>
      </c>
      <c r="M60">
        <v>46</v>
      </c>
      <c r="O60">
        <v>31</v>
      </c>
    </row>
    <row r="61" spans="1:15" hidden="1" x14ac:dyDescent="0.25">
      <c r="A61">
        <v>2016</v>
      </c>
      <c r="B61">
        <v>12</v>
      </c>
      <c r="C61" s="1">
        <f>DATE(OperationalSummary[[#This Row],[year]],OperationalSummary[[#This Row],[month]],1)</f>
        <v>42705</v>
      </c>
      <c r="D61" s="1" t="str">
        <f>"Q" &amp; ROUNDUP(OperationalSummary[[#This Row],[month]]/3,0)</f>
        <v>Q4</v>
      </c>
      <c r="E61"/>
      <c r="F61"/>
      <c r="G61">
        <v>0</v>
      </c>
      <c r="L61">
        <v>131</v>
      </c>
      <c r="M61">
        <v>56</v>
      </c>
      <c r="O61">
        <v>50</v>
      </c>
    </row>
    <row r="62" spans="1:15" hidden="1" x14ac:dyDescent="0.25">
      <c r="A62">
        <v>2017</v>
      </c>
      <c r="B62">
        <v>1</v>
      </c>
      <c r="C62" s="1">
        <f>DATE(OperationalSummary[[#This Row],[year]],OperationalSummary[[#This Row],[month]],1)</f>
        <v>42736</v>
      </c>
      <c r="D62" s="1" t="str">
        <f>"Q" &amp; ROUNDUP(OperationalSummary[[#This Row],[month]]/3,0)</f>
        <v>Q1</v>
      </c>
      <c r="E62"/>
      <c r="F62">
        <v>5</v>
      </c>
      <c r="G62">
        <v>136</v>
      </c>
      <c r="H62">
        <v>136</v>
      </c>
      <c r="I62">
        <v>1</v>
      </c>
      <c r="L62">
        <v>4</v>
      </c>
      <c r="M62">
        <v>0</v>
      </c>
      <c r="O62">
        <v>0</v>
      </c>
    </row>
    <row r="63" spans="1:15" hidden="1" x14ac:dyDescent="0.25">
      <c r="A63">
        <v>2017</v>
      </c>
      <c r="B63">
        <v>2</v>
      </c>
      <c r="C63" s="1">
        <f>DATE(OperationalSummary[[#This Row],[year]],OperationalSummary[[#This Row],[month]],1)</f>
        <v>42767</v>
      </c>
      <c r="D63" s="1" t="str">
        <f>"Q" &amp; ROUNDUP(OperationalSummary[[#This Row],[month]]/3,0)</f>
        <v>Q1</v>
      </c>
      <c r="E63"/>
      <c r="F63"/>
      <c r="G63">
        <v>181</v>
      </c>
      <c r="H63">
        <v>181</v>
      </c>
      <c r="I63">
        <v>4</v>
      </c>
      <c r="L63">
        <v>17</v>
      </c>
      <c r="M63">
        <v>0</v>
      </c>
      <c r="O63">
        <v>0</v>
      </c>
    </row>
    <row r="64" spans="1:15" hidden="1" x14ac:dyDescent="0.25">
      <c r="A64">
        <v>2017</v>
      </c>
      <c r="B64">
        <v>3</v>
      </c>
      <c r="C64" s="1">
        <f>DATE(OperationalSummary[[#This Row],[year]],OperationalSummary[[#This Row],[month]],1)</f>
        <v>42795</v>
      </c>
      <c r="D64" s="1" t="str">
        <f>"Q" &amp; ROUNDUP(OperationalSummary[[#This Row],[month]]/3,0)</f>
        <v>Q1</v>
      </c>
      <c r="E64"/>
      <c r="F64"/>
      <c r="G64">
        <v>190</v>
      </c>
      <c r="H64">
        <v>190</v>
      </c>
      <c r="I64">
        <v>4</v>
      </c>
      <c r="L64">
        <v>32</v>
      </c>
      <c r="M64">
        <v>4</v>
      </c>
      <c r="O64">
        <v>0</v>
      </c>
    </row>
    <row r="65" spans="1:15" hidden="1" x14ac:dyDescent="0.25">
      <c r="A65">
        <v>2017</v>
      </c>
      <c r="B65">
        <v>4</v>
      </c>
      <c r="C65" s="1">
        <f>DATE(OperationalSummary[[#This Row],[year]],OperationalSummary[[#This Row],[month]],1)</f>
        <v>42826</v>
      </c>
      <c r="D65" s="1" t="str">
        <f>"Q" &amp; ROUNDUP(OperationalSummary[[#This Row],[month]]/3,0)</f>
        <v>Q2</v>
      </c>
      <c r="E65"/>
      <c r="F65"/>
      <c r="G65">
        <v>152</v>
      </c>
      <c r="H65">
        <v>152</v>
      </c>
      <c r="I65">
        <v>2</v>
      </c>
      <c r="L65">
        <v>53</v>
      </c>
      <c r="M65">
        <v>3</v>
      </c>
      <c r="O65">
        <v>9</v>
      </c>
    </row>
    <row r="66" spans="1:15" hidden="1" x14ac:dyDescent="0.25">
      <c r="A66">
        <v>2017</v>
      </c>
      <c r="B66">
        <v>5</v>
      </c>
      <c r="C66" s="1">
        <f>DATE(OperationalSummary[[#This Row],[year]],OperationalSummary[[#This Row],[month]],1)</f>
        <v>42856</v>
      </c>
      <c r="D66" s="1" t="str">
        <f>"Q" &amp; ROUNDUP(OperationalSummary[[#This Row],[month]]/3,0)</f>
        <v>Q2</v>
      </c>
      <c r="E66"/>
      <c r="F66"/>
      <c r="G66">
        <v>55</v>
      </c>
      <c r="H66">
        <v>55</v>
      </c>
      <c r="I66">
        <v>2</v>
      </c>
      <c r="L66">
        <v>65</v>
      </c>
      <c r="M66">
        <v>4</v>
      </c>
      <c r="O66">
        <v>18</v>
      </c>
    </row>
    <row r="67" spans="1:15" hidden="1" x14ac:dyDescent="0.25">
      <c r="A67">
        <v>2017</v>
      </c>
      <c r="B67">
        <v>6</v>
      </c>
      <c r="C67" s="1">
        <f>DATE(OperationalSummary[[#This Row],[year]],OperationalSummary[[#This Row],[month]],1)</f>
        <v>42887</v>
      </c>
      <c r="D67" s="1" t="str">
        <f>"Q" &amp; ROUNDUP(OperationalSummary[[#This Row],[month]]/3,0)</f>
        <v>Q2</v>
      </c>
      <c r="E67"/>
      <c r="F67"/>
      <c r="G67">
        <v>65</v>
      </c>
      <c r="H67">
        <v>65</v>
      </c>
      <c r="I67">
        <v>2</v>
      </c>
      <c r="L67">
        <v>106</v>
      </c>
      <c r="M67">
        <v>6</v>
      </c>
      <c r="O67">
        <v>33</v>
      </c>
    </row>
    <row r="68" spans="1:15" hidden="1" x14ac:dyDescent="0.25">
      <c r="A68">
        <v>2017</v>
      </c>
      <c r="B68">
        <v>7</v>
      </c>
      <c r="C68" s="1">
        <f>DATE(OperationalSummary[[#This Row],[year]],OperationalSummary[[#This Row],[month]],1)</f>
        <v>42917</v>
      </c>
      <c r="D68" s="1" t="str">
        <f>"Q" &amp; ROUNDUP(OperationalSummary[[#This Row],[month]]/3,0)</f>
        <v>Q3</v>
      </c>
      <c r="E68"/>
      <c r="F68"/>
      <c r="G68">
        <v>97</v>
      </c>
      <c r="H68">
        <v>97</v>
      </c>
      <c r="I68">
        <v>4</v>
      </c>
      <c r="L68">
        <v>144</v>
      </c>
      <c r="M68">
        <v>8</v>
      </c>
      <c r="O68">
        <v>38</v>
      </c>
    </row>
    <row r="69" spans="1:15" hidden="1" x14ac:dyDescent="0.25">
      <c r="A69">
        <v>2017</v>
      </c>
      <c r="B69">
        <v>8</v>
      </c>
      <c r="C69" s="1">
        <f>DATE(OperationalSummary[[#This Row],[year]],OperationalSummary[[#This Row],[month]],1)</f>
        <v>42948</v>
      </c>
      <c r="D69" s="1" t="str">
        <f>"Q" &amp; ROUNDUP(OperationalSummary[[#This Row],[month]]/3,0)</f>
        <v>Q3</v>
      </c>
      <c r="E69"/>
      <c r="F69"/>
      <c r="G69">
        <v>100</v>
      </c>
      <c r="H69">
        <v>100</v>
      </c>
      <c r="I69">
        <v>0</v>
      </c>
      <c r="L69">
        <v>157</v>
      </c>
      <c r="M69">
        <v>22</v>
      </c>
      <c r="O69">
        <v>52</v>
      </c>
    </row>
    <row r="70" spans="1:15" hidden="1" x14ac:dyDescent="0.25">
      <c r="A70">
        <v>2017</v>
      </c>
      <c r="B70">
        <v>9</v>
      </c>
      <c r="C70" s="1">
        <f>DATE(OperationalSummary[[#This Row],[year]],OperationalSummary[[#This Row],[month]],1)</f>
        <v>42979</v>
      </c>
      <c r="D70" s="1" t="str">
        <f>"Q" &amp; ROUNDUP(OperationalSummary[[#This Row],[month]]/3,0)</f>
        <v>Q3</v>
      </c>
      <c r="E70"/>
      <c r="F70"/>
      <c r="G70">
        <v>74</v>
      </c>
      <c r="H70">
        <v>74</v>
      </c>
      <c r="I70">
        <v>1</v>
      </c>
      <c r="L70">
        <v>158</v>
      </c>
      <c r="M70">
        <v>9</v>
      </c>
      <c r="O70">
        <v>84</v>
      </c>
    </row>
    <row r="71" spans="1:15" hidden="1" x14ac:dyDescent="0.25">
      <c r="A71">
        <v>2017</v>
      </c>
      <c r="B71">
        <v>10</v>
      </c>
      <c r="C71" s="1">
        <f>DATE(OperationalSummary[[#This Row],[year]],OperationalSummary[[#This Row],[month]],1)</f>
        <v>43009</v>
      </c>
      <c r="D71" s="1" t="str">
        <f>"Q" &amp; ROUNDUP(OperationalSummary[[#This Row],[month]]/3,0)</f>
        <v>Q4</v>
      </c>
      <c r="E71"/>
      <c r="F71"/>
      <c r="G71">
        <v>38</v>
      </c>
      <c r="H71">
        <v>38</v>
      </c>
      <c r="I71">
        <v>0</v>
      </c>
      <c r="L71">
        <v>162</v>
      </c>
      <c r="M71">
        <v>12</v>
      </c>
      <c r="O71">
        <v>115</v>
      </c>
    </row>
    <row r="72" spans="1:15" hidden="1" x14ac:dyDescent="0.25">
      <c r="A72">
        <v>2017</v>
      </c>
      <c r="B72">
        <v>11</v>
      </c>
      <c r="C72" s="1">
        <f>DATE(OperationalSummary[[#This Row],[year]],OperationalSummary[[#This Row],[month]],1)</f>
        <v>43040</v>
      </c>
      <c r="D72" s="1" t="str">
        <f>"Q" &amp; ROUNDUP(OperationalSummary[[#This Row],[month]]/3,0)</f>
        <v>Q4</v>
      </c>
      <c r="E72"/>
      <c r="F72"/>
      <c r="G72">
        <v>35</v>
      </c>
      <c r="H72">
        <v>35</v>
      </c>
      <c r="I72">
        <v>0</v>
      </c>
      <c r="L72">
        <v>139</v>
      </c>
      <c r="M72">
        <v>12</v>
      </c>
      <c r="O72">
        <v>179</v>
      </c>
    </row>
    <row r="73" spans="1:15" hidden="1" x14ac:dyDescent="0.25">
      <c r="A73">
        <v>2017</v>
      </c>
      <c r="B73">
        <v>12</v>
      </c>
      <c r="C73" s="1">
        <f>DATE(OperationalSummary[[#This Row],[year]],OperationalSummary[[#This Row],[month]],1)</f>
        <v>43070</v>
      </c>
      <c r="D73" s="1" t="str">
        <f>"Q" &amp; ROUNDUP(OperationalSummary[[#This Row],[month]]/3,0)</f>
        <v>Q4</v>
      </c>
      <c r="E73"/>
      <c r="F73"/>
      <c r="G73">
        <v>42</v>
      </c>
      <c r="H73">
        <v>42</v>
      </c>
      <c r="I73">
        <v>0</v>
      </c>
      <c r="L73">
        <v>155</v>
      </c>
      <c r="M73">
        <v>11</v>
      </c>
      <c r="O73">
        <v>186</v>
      </c>
    </row>
    <row r="74" spans="1:15" hidden="1" x14ac:dyDescent="0.25">
      <c r="A74">
        <v>2018</v>
      </c>
      <c r="B74">
        <v>1</v>
      </c>
      <c r="C74" s="1">
        <f>DATE(OperationalSummary[[#This Row],[year]],OperationalSummary[[#This Row],[month]],1)</f>
        <v>43101</v>
      </c>
      <c r="D74" s="1" t="str">
        <f>"Q" &amp; ROUNDUP(OperationalSummary[[#This Row],[month]]/3,0)</f>
        <v>Q1</v>
      </c>
      <c r="E74"/>
      <c r="F74">
        <v>2</v>
      </c>
      <c r="G74">
        <v>81</v>
      </c>
      <c r="H74">
        <v>66</v>
      </c>
      <c r="I74">
        <v>1</v>
      </c>
      <c r="J74">
        <v>15</v>
      </c>
      <c r="L74">
        <v>4</v>
      </c>
      <c r="M74">
        <v>0</v>
      </c>
      <c r="O74">
        <v>5</v>
      </c>
    </row>
    <row r="75" spans="1:15" hidden="1" x14ac:dyDescent="0.25">
      <c r="A75">
        <v>2018</v>
      </c>
      <c r="B75">
        <v>2</v>
      </c>
      <c r="C75" s="1">
        <f>DATE(OperationalSummary[[#This Row],[year]],OperationalSummary[[#This Row],[month]],1)</f>
        <v>43132</v>
      </c>
      <c r="D75" s="1" t="str">
        <f>"Q" &amp; ROUNDUP(OperationalSummary[[#This Row],[month]]/3,0)</f>
        <v>Q1</v>
      </c>
      <c r="E75"/>
      <c r="F75"/>
      <c r="G75">
        <v>98</v>
      </c>
      <c r="H75">
        <v>95</v>
      </c>
      <c r="I75">
        <v>5</v>
      </c>
      <c r="J75">
        <v>3</v>
      </c>
      <c r="L75">
        <v>19</v>
      </c>
      <c r="M75">
        <v>2</v>
      </c>
      <c r="O75">
        <v>19</v>
      </c>
    </row>
    <row r="76" spans="1:15" hidden="1" x14ac:dyDescent="0.25">
      <c r="A76">
        <v>2018</v>
      </c>
      <c r="B76">
        <v>3</v>
      </c>
      <c r="C76" s="1">
        <f>DATE(OperationalSummary[[#This Row],[year]],OperationalSummary[[#This Row],[month]],1)</f>
        <v>43160</v>
      </c>
      <c r="D76" s="1" t="str">
        <f>"Q" &amp; ROUNDUP(OperationalSummary[[#This Row],[month]]/3,0)</f>
        <v>Q1</v>
      </c>
      <c r="E76"/>
      <c r="F76"/>
      <c r="G76">
        <v>166</v>
      </c>
      <c r="H76">
        <v>111</v>
      </c>
      <c r="I76">
        <v>0</v>
      </c>
      <c r="J76">
        <v>55</v>
      </c>
      <c r="L76">
        <v>27</v>
      </c>
      <c r="M76">
        <v>4</v>
      </c>
      <c r="O76">
        <v>21</v>
      </c>
    </row>
    <row r="77" spans="1:15" hidden="1" x14ac:dyDescent="0.25">
      <c r="A77">
        <v>2018</v>
      </c>
      <c r="B77">
        <v>4</v>
      </c>
      <c r="C77" s="1">
        <f>DATE(OperationalSummary[[#This Row],[year]],OperationalSummary[[#This Row],[month]],1)</f>
        <v>43191</v>
      </c>
      <c r="D77" s="1" t="str">
        <f>"Q" &amp; ROUNDUP(OperationalSummary[[#This Row],[month]]/3,0)</f>
        <v>Q2</v>
      </c>
      <c r="E77"/>
      <c r="F77"/>
      <c r="G77">
        <v>402</v>
      </c>
      <c r="H77">
        <v>153</v>
      </c>
      <c r="I77">
        <v>5</v>
      </c>
      <c r="J77">
        <v>249</v>
      </c>
      <c r="L77">
        <v>36</v>
      </c>
      <c r="M77">
        <v>11</v>
      </c>
      <c r="O77">
        <v>27</v>
      </c>
    </row>
    <row r="78" spans="1:15" hidden="1" x14ac:dyDescent="0.25">
      <c r="A78">
        <v>2018</v>
      </c>
      <c r="B78">
        <v>5</v>
      </c>
      <c r="C78" s="1">
        <f>DATE(OperationalSummary[[#This Row],[year]],OperationalSummary[[#This Row],[month]],1)</f>
        <v>43221</v>
      </c>
      <c r="D78" s="1" t="str">
        <f>"Q" &amp; ROUNDUP(OperationalSummary[[#This Row],[month]]/3,0)</f>
        <v>Q2</v>
      </c>
      <c r="E78"/>
      <c r="F78"/>
      <c r="G78">
        <v>122</v>
      </c>
      <c r="H78">
        <v>34</v>
      </c>
      <c r="I78">
        <v>1</v>
      </c>
      <c r="J78">
        <v>88</v>
      </c>
      <c r="L78">
        <v>53</v>
      </c>
      <c r="M78">
        <v>16</v>
      </c>
      <c r="O78">
        <v>27</v>
      </c>
    </row>
    <row r="79" spans="1:15" hidden="1" x14ac:dyDescent="0.25">
      <c r="A79">
        <v>2018</v>
      </c>
      <c r="B79">
        <v>6</v>
      </c>
      <c r="C79" s="1">
        <f>DATE(OperationalSummary[[#This Row],[year]],OperationalSummary[[#This Row],[month]],1)</f>
        <v>43252</v>
      </c>
      <c r="D79" s="1" t="str">
        <f>"Q" &amp; ROUNDUP(OperationalSummary[[#This Row],[month]]/3,0)</f>
        <v>Q2</v>
      </c>
      <c r="E79"/>
      <c r="F79"/>
      <c r="G79">
        <v>123</v>
      </c>
      <c r="H79">
        <v>50</v>
      </c>
      <c r="I79">
        <v>0</v>
      </c>
      <c r="J79">
        <v>73</v>
      </c>
      <c r="L79">
        <v>50</v>
      </c>
      <c r="M79">
        <v>38</v>
      </c>
      <c r="O79">
        <v>45</v>
      </c>
    </row>
    <row r="80" spans="1:15" hidden="1" x14ac:dyDescent="0.25">
      <c r="A80">
        <v>2018</v>
      </c>
      <c r="B80">
        <v>7</v>
      </c>
      <c r="C80" s="1">
        <f>DATE(OperationalSummary[[#This Row],[year]],OperationalSummary[[#This Row],[month]],1)</f>
        <v>43282</v>
      </c>
      <c r="D80" s="1" t="str">
        <f>"Q" &amp; ROUNDUP(OperationalSummary[[#This Row],[month]]/3,0)</f>
        <v>Q3</v>
      </c>
      <c r="E80"/>
      <c r="F80"/>
      <c r="G80">
        <v>143</v>
      </c>
      <c r="H80">
        <v>61</v>
      </c>
      <c r="I80">
        <v>0</v>
      </c>
      <c r="J80">
        <v>82</v>
      </c>
      <c r="L80">
        <v>84</v>
      </c>
      <c r="M80">
        <v>38</v>
      </c>
      <c r="O80">
        <v>45</v>
      </c>
    </row>
    <row r="81" spans="1:15" hidden="1" x14ac:dyDescent="0.25">
      <c r="A81">
        <v>2018</v>
      </c>
      <c r="B81">
        <v>8</v>
      </c>
      <c r="C81" s="1">
        <f>DATE(OperationalSummary[[#This Row],[year]],OperationalSummary[[#This Row],[month]],1)</f>
        <v>43313</v>
      </c>
      <c r="D81" s="1" t="str">
        <f>"Q" &amp; ROUNDUP(OperationalSummary[[#This Row],[month]]/3,0)</f>
        <v>Q3</v>
      </c>
      <c r="E81"/>
      <c r="F81"/>
      <c r="G81">
        <v>165</v>
      </c>
      <c r="H81">
        <v>111</v>
      </c>
      <c r="I81">
        <v>1</v>
      </c>
      <c r="J81">
        <v>54</v>
      </c>
      <c r="L81">
        <v>93</v>
      </c>
      <c r="M81">
        <v>42</v>
      </c>
      <c r="O81">
        <v>58</v>
      </c>
    </row>
    <row r="82" spans="1:15" hidden="1" x14ac:dyDescent="0.25">
      <c r="A82">
        <v>2018</v>
      </c>
      <c r="B82">
        <v>9</v>
      </c>
      <c r="C82" s="1">
        <f>DATE(OperationalSummary[[#This Row],[year]],OperationalSummary[[#This Row],[month]],1)</f>
        <v>43344</v>
      </c>
      <c r="D82" s="1" t="str">
        <f>"Q" &amp; ROUNDUP(OperationalSummary[[#This Row],[month]]/3,0)</f>
        <v>Q3</v>
      </c>
      <c r="E82"/>
      <c r="F82"/>
      <c r="G82">
        <v>474</v>
      </c>
      <c r="H82">
        <v>151</v>
      </c>
      <c r="I82">
        <v>2</v>
      </c>
      <c r="J82">
        <v>323</v>
      </c>
      <c r="L82">
        <v>93</v>
      </c>
      <c r="M82">
        <v>53</v>
      </c>
      <c r="O82">
        <v>76</v>
      </c>
    </row>
    <row r="83" spans="1:15" hidden="1" x14ac:dyDescent="0.25">
      <c r="A83">
        <v>2018</v>
      </c>
      <c r="B83">
        <v>10</v>
      </c>
      <c r="C83" s="1">
        <f>DATE(OperationalSummary[[#This Row],[year]],OperationalSummary[[#This Row],[month]],1)</f>
        <v>43374</v>
      </c>
      <c r="D83" s="1" t="str">
        <f>"Q" &amp; ROUNDUP(OperationalSummary[[#This Row],[month]]/3,0)</f>
        <v>Q4</v>
      </c>
      <c r="E83"/>
      <c r="F83"/>
      <c r="G83">
        <v>663</v>
      </c>
      <c r="H83">
        <v>175</v>
      </c>
      <c r="I83">
        <v>8</v>
      </c>
      <c r="J83">
        <v>488</v>
      </c>
      <c r="L83">
        <v>159</v>
      </c>
      <c r="M83">
        <v>50</v>
      </c>
      <c r="O83">
        <v>122</v>
      </c>
    </row>
    <row r="84" spans="1:15" hidden="1" x14ac:dyDescent="0.25">
      <c r="A84">
        <v>2018</v>
      </c>
      <c r="B84">
        <v>11</v>
      </c>
      <c r="C84" s="1">
        <f>DATE(OperationalSummary[[#This Row],[year]],OperationalSummary[[#This Row],[month]],1)</f>
        <v>43405</v>
      </c>
      <c r="D84" s="1" t="str">
        <f>"Q" &amp; ROUNDUP(OperationalSummary[[#This Row],[month]]/3,0)</f>
        <v>Q4</v>
      </c>
      <c r="E84"/>
      <c r="F84"/>
      <c r="G84">
        <v>90</v>
      </c>
      <c r="H84">
        <v>28</v>
      </c>
      <c r="I84">
        <v>1</v>
      </c>
      <c r="J84">
        <v>62</v>
      </c>
      <c r="L84">
        <v>161</v>
      </c>
      <c r="M84">
        <v>60</v>
      </c>
      <c r="O84">
        <v>154</v>
      </c>
    </row>
    <row r="85" spans="1:15" hidden="1" x14ac:dyDescent="0.25">
      <c r="A85">
        <v>2018</v>
      </c>
      <c r="B85">
        <v>12</v>
      </c>
      <c r="C85" s="1">
        <f>DATE(OperationalSummary[[#This Row],[year]],OperationalSummary[[#This Row],[month]],1)</f>
        <v>43435</v>
      </c>
      <c r="D85" s="1" t="str">
        <f>"Q" &amp; ROUNDUP(OperationalSummary[[#This Row],[month]]/3,0)</f>
        <v>Q4</v>
      </c>
      <c r="E85"/>
      <c r="F85"/>
      <c r="G85">
        <v>339</v>
      </c>
      <c r="H85">
        <v>122</v>
      </c>
      <c r="I85">
        <v>6</v>
      </c>
      <c r="J85">
        <v>217</v>
      </c>
      <c r="L85">
        <v>196</v>
      </c>
      <c r="M85">
        <v>59</v>
      </c>
      <c r="O85">
        <v>162</v>
      </c>
    </row>
    <row r="86" spans="1:15" hidden="1" x14ac:dyDescent="0.25">
      <c r="A86">
        <v>2019</v>
      </c>
      <c r="B86">
        <v>1</v>
      </c>
      <c r="C86" s="1">
        <f>DATE(OperationalSummary[[#This Row],[year]],OperationalSummary[[#This Row],[month]],1)</f>
        <v>43466</v>
      </c>
      <c r="D86" s="1" t="str">
        <f>"Q" &amp; ROUNDUP(OperationalSummary[[#This Row],[month]]/3,0)</f>
        <v>Q1</v>
      </c>
      <c r="E86"/>
      <c r="F86">
        <v>0</v>
      </c>
      <c r="G86">
        <v>319</v>
      </c>
      <c r="H86">
        <v>161</v>
      </c>
      <c r="I86">
        <v>2</v>
      </c>
      <c r="J86">
        <v>158</v>
      </c>
      <c r="L86">
        <v>343</v>
      </c>
      <c r="M86">
        <v>78</v>
      </c>
      <c r="O86">
        <v>53</v>
      </c>
    </row>
    <row r="87" spans="1:15" hidden="1" x14ac:dyDescent="0.25">
      <c r="A87">
        <v>2019</v>
      </c>
      <c r="B87">
        <v>2</v>
      </c>
      <c r="C87" s="1">
        <f>DATE(OperationalSummary[[#This Row],[year]],OperationalSummary[[#This Row],[month]],1)</f>
        <v>43497</v>
      </c>
      <c r="D87" s="1" t="str">
        <f>"Q" &amp; ROUNDUP(OperationalSummary[[#This Row],[month]]/3,0)</f>
        <v>Q1</v>
      </c>
      <c r="E87"/>
      <c r="F87">
        <v>0</v>
      </c>
      <c r="G87">
        <v>187</v>
      </c>
      <c r="H87">
        <v>24</v>
      </c>
      <c r="I87">
        <v>1</v>
      </c>
      <c r="J87">
        <v>163</v>
      </c>
      <c r="L87">
        <v>370</v>
      </c>
      <c r="M87">
        <v>65</v>
      </c>
      <c r="O87">
        <f>O86+14</f>
        <v>67</v>
      </c>
    </row>
    <row r="88" spans="1:15" hidden="1" x14ac:dyDescent="0.25">
      <c r="A88">
        <v>2019</v>
      </c>
      <c r="B88">
        <v>3</v>
      </c>
      <c r="C88" s="1">
        <f>DATE(OperationalSummary[[#This Row],[year]],OperationalSummary[[#This Row],[month]],1)</f>
        <v>43525</v>
      </c>
      <c r="D88" s="1" t="str">
        <f>"Q" &amp; ROUNDUP(OperationalSummary[[#This Row],[month]]/3,0)</f>
        <v>Q1</v>
      </c>
      <c r="E88"/>
      <c r="F88">
        <v>0</v>
      </c>
      <c r="G88">
        <v>410</v>
      </c>
      <c r="H88">
        <v>70</v>
      </c>
      <c r="I88">
        <v>0</v>
      </c>
      <c r="J88">
        <v>340</v>
      </c>
      <c r="L88">
        <v>353</v>
      </c>
      <c r="M88">
        <v>74</v>
      </c>
      <c r="O88">
        <f>O87+27</f>
        <v>94</v>
      </c>
    </row>
    <row r="89" spans="1:15" hidden="1" x14ac:dyDescent="0.25">
      <c r="A89">
        <v>2019</v>
      </c>
      <c r="B89">
        <v>4</v>
      </c>
      <c r="C89" s="1">
        <f>DATE(OperationalSummary[[#This Row],[year]],OperationalSummary[[#This Row],[month]],1)</f>
        <v>43556</v>
      </c>
      <c r="D89" s="1" t="str">
        <f>"Q" &amp; ROUNDUP(OperationalSummary[[#This Row],[month]]/3,0)</f>
        <v>Q2</v>
      </c>
      <c r="E89"/>
      <c r="F89">
        <v>0</v>
      </c>
      <c r="G89">
        <v>341</v>
      </c>
      <c r="H89">
        <v>170</v>
      </c>
      <c r="I89">
        <v>4</v>
      </c>
      <c r="J89">
        <v>171</v>
      </c>
      <c r="L89">
        <v>357</v>
      </c>
      <c r="M89">
        <v>78</v>
      </c>
      <c r="O89">
        <f>O88+24</f>
        <v>118</v>
      </c>
    </row>
    <row r="90" spans="1:15" hidden="1" x14ac:dyDescent="0.25">
      <c r="A90">
        <v>2019</v>
      </c>
      <c r="B90">
        <v>5</v>
      </c>
      <c r="C90" s="1">
        <f>DATE(OperationalSummary[[#This Row],[year]],OperationalSummary[[#This Row],[month]],1)</f>
        <v>43586</v>
      </c>
      <c r="D90" s="1" t="str">
        <f>"Q" &amp; ROUNDUP(OperationalSummary[[#This Row],[month]]/3,0)</f>
        <v>Q2</v>
      </c>
      <c r="E90"/>
      <c r="F90">
        <v>0</v>
      </c>
      <c r="G90">
        <v>199</v>
      </c>
      <c r="H90">
        <v>125</v>
      </c>
      <c r="I90">
        <v>1</v>
      </c>
      <c r="J90">
        <v>74</v>
      </c>
      <c r="L90">
        <v>360</v>
      </c>
      <c r="M90">
        <v>50</v>
      </c>
      <c r="O90">
        <f>O89+51</f>
        <v>169</v>
      </c>
    </row>
    <row r="91" spans="1:15" hidden="1" x14ac:dyDescent="0.25">
      <c r="A91">
        <v>2019</v>
      </c>
      <c r="B91">
        <v>6</v>
      </c>
      <c r="C91" s="1">
        <f>DATE(OperationalSummary[[#This Row],[year]],OperationalSummary[[#This Row],[month]],1)</f>
        <v>43617</v>
      </c>
      <c r="D91" s="1" t="str">
        <f>"Q" &amp; ROUNDUP(OperationalSummary[[#This Row],[month]]/3,0)</f>
        <v>Q2</v>
      </c>
      <c r="E91"/>
      <c r="F91">
        <v>0</v>
      </c>
      <c r="G91">
        <v>896</v>
      </c>
      <c r="H91">
        <v>184</v>
      </c>
      <c r="I91">
        <v>1</v>
      </c>
      <c r="J91">
        <v>712</v>
      </c>
      <c r="L91">
        <v>381</v>
      </c>
      <c r="M91">
        <v>56</v>
      </c>
      <c r="O91">
        <f>O90+8</f>
        <v>177</v>
      </c>
    </row>
    <row r="92" spans="1:15" hidden="1" x14ac:dyDescent="0.25">
      <c r="A92">
        <v>2019</v>
      </c>
      <c r="B92">
        <v>7</v>
      </c>
      <c r="C92" s="1">
        <f>DATE(OperationalSummary[[#This Row],[year]],OperationalSummary[[#This Row],[month]],1)</f>
        <v>43647</v>
      </c>
      <c r="D92" s="1" t="str">
        <f>"Q" &amp; ROUNDUP(OperationalSummary[[#This Row],[month]]/3,0)</f>
        <v>Q3</v>
      </c>
      <c r="E92"/>
      <c r="F92">
        <v>0</v>
      </c>
      <c r="G92">
        <v>565</v>
      </c>
      <c r="H92">
        <v>194</v>
      </c>
      <c r="I92">
        <v>3</v>
      </c>
      <c r="J92">
        <v>371</v>
      </c>
      <c r="L92">
        <v>422</v>
      </c>
      <c r="M92">
        <v>62</v>
      </c>
      <c r="O92">
        <f>O91+5</f>
        <v>182</v>
      </c>
    </row>
    <row r="93" spans="1:15" hidden="1" x14ac:dyDescent="0.25">
      <c r="A93">
        <v>2019</v>
      </c>
      <c r="B93">
        <v>8</v>
      </c>
      <c r="C93" s="1">
        <f>DATE(OperationalSummary[[#This Row],[year]],OperationalSummary[[#This Row],[month]],1)</f>
        <v>43678</v>
      </c>
      <c r="D93" s="1" t="str">
        <f>"Q" &amp; ROUNDUP(OperationalSummary[[#This Row],[month]]/3,0)</f>
        <v>Q3</v>
      </c>
      <c r="E93"/>
      <c r="F93">
        <v>0</v>
      </c>
      <c r="G93">
        <v>260</v>
      </c>
      <c r="H93">
        <v>172</v>
      </c>
      <c r="I93">
        <v>9</v>
      </c>
      <c r="J93">
        <v>88</v>
      </c>
      <c r="L93">
        <v>404</v>
      </c>
      <c r="M93">
        <v>67</v>
      </c>
      <c r="O93">
        <f>O92+6</f>
        <v>188</v>
      </c>
    </row>
    <row r="94" spans="1:15" hidden="1" x14ac:dyDescent="0.25">
      <c r="A94">
        <v>2019</v>
      </c>
      <c r="B94">
        <v>9</v>
      </c>
      <c r="C94" s="1">
        <f>DATE(OperationalSummary[[#This Row],[year]],OperationalSummary[[#This Row],[month]],1)</f>
        <v>43709</v>
      </c>
      <c r="D94" s="1" t="str">
        <f>"Q" &amp; ROUNDUP(OperationalSummary[[#This Row],[month]]/3,0)</f>
        <v>Q3</v>
      </c>
      <c r="E94"/>
      <c r="F94">
        <v>0</v>
      </c>
      <c r="G94">
        <v>154</v>
      </c>
      <c r="H94">
        <v>25</v>
      </c>
      <c r="I94">
        <v>0</v>
      </c>
      <c r="J94">
        <v>129</v>
      </c>
      <c r="L94">
        <v>418</v>
      </c>
      <c r="M94">
        <v>80</v>
      </c>
      <c r="O94">
        <f>O93+20</f>
        <v>208</v>
      </c>
    </row>
    <row r="95" spans="1:15" hidden="1" x14ac:dyDescent="0.25">
      <c r="A95">
        <v>2019</v>
      </c>
      <c r="B95">
        <v>10</v>
      </c>
      <c r="C95" s="1">
        <f>DATE(OperationalSummary[[#This Row],[year]],OperationalSummary[[#This Row],[month]],1)</f>
        <v>43739</v>
      </c>
      <c r="D95" s="1" t="str">
        <f>"Q" &amp; ROUNDUP(OperationalSummary[[#This Row],[month]]/3,0)</f>
        <v>Q4</v>
      </c>
      <c r="E95"/>
      <c r="F95">
        <v>0</v>
      </c>
      <c r="G95">
        <v>150</v>
      </c>
      <c r="H95">
        <v>100</v>
      </c>
      <c r="I95">
        <v>3</v>
      </c>
      <c r="J95">
        <v>50</v>
      </c>
      <c r="L95">
        <v>422</v>
      </c>
      <c r="M95">
        <v>82</v>
      </c>
      <c r="O95">
        <f>O94+29</f>
        <v>237</v>
      </c>
    </row>
    <row r="96" spans="1:15" hidden="1" x14ac:dyDescent="0.25">
      <c r="A96">
        <v>2019</v>
      </c>
      <c r="B96">
        <v>11</v>
      </c>
      <c r="C96" s="1">
        <f>DATE(OperationalSummary[[#This Row],[year]],OperationalSummary[[#This Row],[month]],1)</f>
        <v>43770</v>
      </c>
      <c r="D96" s="1" t="str">
        <f>"Q" &amp; ROUNDUP(OperationalSummary[[#This Row],[month]]/3,0)</f>
        <v>Q4</v>
      </c>
      <c r="E96"/>
      <c r="F96">
        <v>0</v>
      </c>
      <c r="G96">
        <v>182</v>
      </c>
      <c r="H96">
        <v>156</v>
      </c>
      <c r="I96">
        <v>6</v>
      </c>
      <c r="J96">
        <v>26</v>
      </c>
      <c r="L96">
        <v>456</v>
      </c>
      <c r="M96">
        <v>110</v>
      </c>
      <c r="O96">
        <f>O95+31</f>
        <v>268</v>
      </c>
    </row>
    <row r="97" spans="1:15" hidden="1" x14ac:dyDescent="0.25">
      <c r="A97">
        <v>2019</v>
      </c>
      <c r="B97">
        <v>12</v>
      </c>
      <c r="C97" s="1">
        <f>DATE(OperationalSummary[[#This Row],[year]],OperationalSummary[[#This Row],[month]],1)</f>
        <v>43800</v>
      </c>
      <c r="D97" s="1" t="str">
        <f>"Q" &amp; ROUNDUP(OperationalSummary[[#This Row],[month]]/3,0)</f>
        <v>Q4</v>
      </c>
      <c r="E97"/>
      <c r="F97">
        <v>0</v>
      </c>
      <c r="G97">
        <v>320</v>
      </c>
      <c r="H97">
        <v>212</v>
      </c>
      <c r="I97">
        <v>6</v>
      </c>
      <c r="J97">
        <v>108</v>
      </c>
      <c r="L97">
        <v>531</v>
      </c>
      <c r="M97">
        <v>106</v>
      </c>
      <c r="O97">
        <f>O96+10</f>
        <v>278</v>
      </c>
    </row>
    <row r="98" spans="1:15" x14ac:dyDescent="0.25">
      <c r="A98">
        <v>2020</v>
      </c>
      <c r="B98">
        <v>1</v>
      </c>
      <c r="C98" s="1">
        <f>DATE(OperationalSummary[[#This Row],[year]],OperationalSummary[[#This Row],[month]],1)</f>
        <v>43831</v>
      </c>
      <c r="D98" s="1" t="str">
        <f>"Q" &amp; ROUNDUP(OperationalSummary[[#This Row],[month]]/3,0)</f>
        <v>Q1</v>
      </c>
      <c r="F98" s="2">
        <v>0</v>
      </c>
      <c r="G98">
        <v>279</v>
      </c>
      <c r="H98">
        <v>145</v>
      </c>
      <c r="I98">
        <v>1</v>
      </c>
      <c r="J98">
        <v>134</v>
      </c>
      <c r="L98" s="2">
        <v>425</v>
      </c>
      <c r="M98" s="2">
        <v>66</v>
      </c>
      <c r="O98">
        <v>14</v>
      </c>
    </row>
    <row r="99" spans="1:15" x14ac:dyDescent="0.25">
      <c r="A99">
        <v>2020</v>
      </c>
      <c r="B99">
        <v>2</v>
      </c>
      <c r="C99" s="1">
        <f>DATE(OperationalSummary[[#This Row],[year]],OperationalSummary[[#This Row],[month]],1)</f>
        <v>43862</v>
      </c>
      <c r="D99" s="1" t="str">
        <f>"Q" &amp; ROUNDUP(OperationalSummary[[#This Row],[month]]/3,0)</f>
        <v>Q1</v>
      </c>
      <c r="F99" s="2">
        <v>0</v>
      </c>
      <c r="G99">
        <v>199</v>
      </c>
      <c r="H99">
        <v>45</v>
      </c>
      <c r="I99">
        <v>1</v>
      </c>
      <c r="J99">
        <v>154</v>
      </c>
      <c r="L99" s="2">
        <v>389</v>
      </c>
      <c r="M99" s="2">
        <v>71</v>
      </c>
      <c r="O99">
        <f>O98+69</f>
        <v>83</v>
      </c>
    </row>
    <row r="100" spans="1:15" x14ac:dyDescent="0.25">
      <c r="A100">
        <v>2020</v>
      </c>
      <c r="B100">
        <v>3</v>
      </c>
      <c r="C100" s="1">
        <f>DATE(OperationalSummary[[#This Row],[year]],OperationalSummary[[#This Row],[month]],1)</f>
        <v>43891</v>
      </c>
      <c r="D100" s="1" t="str">
        <f>"Q" &amp; ROUNDUP(OperationalSummary[[#This Row],[month]]/3,0)</f>
        <v>Q1</v>
      </c>
      <c r="F100" s="2">
        <v>0</v>
      </c>
      <c r="G100">
        <v>55</v>
      </c>
      <c r="H100">
        <v>14</v>
      </c>
      <c r="I100">
        <v>1</v>
      </c>
      <c r="J100">
        <v>41</v>
      </c>
      <c r="L100" s="2">
        <v>345</v>
      </c>
      <c r="M100" s="2">
        <v>112</v>
      </c>
      <c r="O100">
        <f>O99+65</f>
        <v>148</v>
      </c>
    </row>
    <row r="101" spans="1:15" x14ac:dyDescent="0.25">
      <c r="A101">
        <v>2020</v>
      </c>
      <c r="B101">
        <v>4</v>
      </c>
      <c r="C101" s="1">
        <f>DATE(OperationalSummary[[#This Row],[year]],OperationalSummary[[#This Row],[month]],1)</f>
        <v>43922</v>
      </c>
      <c r="D101" s="1" t="str">
        <f>"Q" &amp; ROUNDUP(OperationalSummary[[#This Row],[month]]/3,0)</f>
        <v>Q2</v>
      </c>
      <c r="F101" s="2">
        <v>0</v>
      </c>
      <c r="G101">
        <v>71</v>
      </c>
      <c r="H101">
        <v>47</v>
      </c>
      <c r="I101">
        <v>1</v>
      </c>
      <c r="J101">
        <v>24</v>
      </c>
      <c r="L101" s="2">
        <v>254</v>
      </c>
      <c r="M101" s="2">
        <v>144</v>
      </c>
      <c r="O101">
        <f>O100+87</f>
        <v>235</v>
      </c>
    </row>
    <row r="102" spans="1:15" x14ac:dyDescent="0.25">
      <c r="A102">
        <v>2020</v>
      </c>
      <c r="B102">
        <v>5</v>
      </c>
      <c r="C102" s="1">
        <f>DATE(OperationalSummary[[#This Row],[year]],OperationalSummary[[#This Row],[month]],1)</f>
        <v>43952</v>
      </c>
      <c r="D102" s="1" t="str">
        <f>"Q" &amp; ROUNDUP(OperationalSummary[[#This Row],[month]]/3,0)</f>
        <v>Q2</v>
      </c>
      <c r="F102" s="2">
        <v>0</v>
      </c>
      <c r="G102">
        <v>25</v>
      </c>
      <c r="H102">
        <v>15</v>
      </c>
      <c r="I102">
        <v>0</v>
      </c>
      <c r="J102">
        <v>10</v>
      </c>
      <c r="L102" s="2">
        <v>254</v>
      </c>
      <c r="M102" s="2">
        <v>144</v>
      </c>
      <c r="O102">
        <f>O101+0</f>
        <v>235</v>
      </c>
    </row>
    <row r="103" spans="1:15" x14ac:dyDescent="0.25">
      <c r="A103">
        <v>2020</v>
      </c>
      <c r="B103">
        <v>6</v>
      </c>
      <c r="C103" s="1">
        <f>DATE(OperationalSummary[[#This Row],[year]],OperationalSummary[[#This Row],[month]],1)</f>
        <v>43983</v>
      </c>
      <c r="D103" s="1" t="str">
        <f>"Q" &amp; ROUNDUP(OperationalSummary[[#This Row],[month]]/3,0)</f>
        <v>Q2</v>
      </c>
      <c r="F103" s="2">
        <v>0</v>
      </c>
      <c r="G103">
        <v>102</v>
      </c>
      <c r="H103">
        <v>99</v>
      </c>
      <c r="I103">
        <v>2</v>
      </c>
      <c r="J103">
        <v>3</v>
      </c>
      <c r="L103" s="2">
        <v>256</v>
      </c>
      <c r="M103" s="2">
        <v>146</v>
      </c>
      <c r="O103">
        <f>O102+0</f>
        <v>235</v>
      </c>
    </row>
    <row r="104" spans="1:15" x14ac:dyDescent="0.25">
      <c r="A104">
        <v>2020</v>
      </c>
      <c r="B104">
        <v>7</v>
      </c>
      <c r="C104" s="1">
        <f>DATE(OperationalSummary[[#This Row],[year]],OperationalSummary[[#This Row],[month]],1)</f>
        <v>44013</v>
      </c>
      <c r="D104" s="1" t="str">
        <f>"Q" &amp; ROUNDUP(OperationalSummary[[#This Row],[month]]/3,0)</f>
        <v>Q3</v>
      </c>
      <c r="F104" s="2">
        <v>0</v>
      </c>
      <c r="G104">
        <v>53</v>
      </c>
      <c r="H104">
        <v>19</v>
      </c>
      <c r="I104">
        <v>0</v>
      </c>
      <c r="J104">
        <v>34</v>
      </c>
      <c r="L104" s="2">
        <v>256</v>
      </c>
      <c r="M104" s="2">
        <v>147</v>
      </c>
      <c r="O104">
        <f>O103+0</f>
        <v>235</v>
      </c>
    </row>
    <row r="105" spans="1:15" x14ac:dyDescent="0.25">
      <c r="A105">
        <v>2020</v>
      </c>
      <c r="B105">
        <v>8</v>
      </c>
      <c r="C105" s="1">
        <f>DATE(OperationalSummary[[#This Row],[year]],OperationalSummary[[#This Row],[month]],1)</f>
        <v>44044</v>
      </c>
      <c r="D105" s="1" t="str">
        <f>"Q" &amp; ROUNDUP(OperationalSummary[[#This Row],[month]]/3,0)</f>
        <v>Q3</v>
      </c>
      <c r="F105" s="2">
        <v>0</v>
      </c>
      <c r="G105">
        <v>59</v>
      </c>
      <c r="H105">
        <v>46</v>
      </c>
      <c r="I105">
        <v>0</v>
      </c>
      <c r="J105">
        <v>13</v>
      </c>
      <c r="L105" s="2">
        <v>257</v>
      </c>
      <c r="M105" s="2">
        <v>118</v>
      </c>
      <c r="O105">
        <f>O104+34</f>
        <v>269</v>
      </c>
    </row>
    <row r="106" spans="1:15" x14ac:dyDescent="0.25">
      <c r="A106">
        <v>2020</v>
      </c>
      <c r="B106">
        <v>9</v>
      </c>
      <c r="C106" s="1">
        <f>DATE(OperationalSummary[[#This Row],[year]],OperationalSummary[[#This Row],[month]],1)</f>
        <v>44075</v>
      </c>
      <c r="D106" s="1" t="str">
        <f>"Q" &amp; ROUNDUP(OperationalSummary[[#This Row],[month]]/3,0)</f>
        <v>Q3</v>
      </c>
      <c r="F106" s="2">
        <v>0</v>
      </c>
      <c r="G106">
        <v>98</v>
      </c>
      <c r="H106">
        <v>70</v>
      </c>
      <c r="I106">
        <v>0</v>
      </c>
      <c r="J106">
        <v>28</v>
      </c>
      <c r="L106" s="2">
        <v>269</v>
      </c>
      <c r="M106" s="2">
        <v>65</v>
      </c>
      <c r="O106">
        <f>O105+59</f>
        <v>328</v>
      </c>
    </row>
    <row r="107" spans="1:15" x14ac:dyDescent="0.25">
      <c r="A107">
        <v>2020</v>
      </c>
      <c r="B107">
        <v>10</v>
      </c>
      <c r="C107" s="1">
        <f>DATE(OperationalSummary[[#This Row],[year]],OperationalSummary[[#This Row],[month]],1)</f>
        <v>44105</v>
      </c>
      <c r="D107" s="1" t="str">
        <f>"Q" &amp; ROUNDUP(OperationalSummary[[#This Row],[month]]/3,0)</f>
        <v>Q4</v>
      </c>
    </row>
    <row r="108" spans="1:15" x14ac:dyDescent="0.25">
      <c r="A108">
        <v>2020</v>
      </c>
      <c r="B108">
        <v>11</v>
      </c>
      <c r="C108" s="1">
        <f>DATE(OperationalSummary[[#This Row],[year]],OperationalSummary[[#This Row],[month]],1)</f>
        <v>44136</v>
      </c>
      <c r="D108" s="1" t="str">
        <f>"Q" &amp; ROUNDUP(OperationalSummary[[#This Row],[month]]/3,0)</f>
        <v>Q4</v>
      </c>
    </row>
    <row r="109" spans="1:15" x14ac:dyDescent="0.25">
      <c r="A109">
        <v>2020</v>
      </c>
      <c r="B109">
        <v>12</v>
      </c>
      <c r="C109" s="1">
        <f>DATE(OperationalSummary[[#This Row],[year]],OperationalSummary[[#This Row],[month]],1)</f>
        <v>44166</v>
      </c>
      <c r="D109" s="1" t="str">
        <f>"Q" &amp; ROUNDUP(OperationalSummary[[#This Row],[month]]/3,0)</f>
        <v>Q4</v>
      </c>
    </row>
  </sheetData>
  <pageMargins left="0.7" right="0.7" top="0.75" bottom="0.75" header="0.3" footer="0.3"/>
  <pageSetup orientation="portrait" verticalDpi="0" r:id="rId1"/>
  <customProperties>
    <customPr name="_pios_id" r:id="rId2"/>
  </customProperties>
  <legacyDrawing r:id="rId3"/>
  <tableParts count="1">
    <tablePart r:id="rId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59999389629810485"/>
  </sheetPr>
  <dimension ref="A1:K109"/>
  <sheetViews>
    <sheetView topLeftCell="A85" workbookViewId="0">
      <selection activeCell="F109" sqref="F109"/>
    </sheetView>
  </sheetViews>
  <sheetFormatPr defaultRowHeight="15" x14ac:dyDescent="0.25"/>
  <cols>
    <col min="3" max="3" width="21.28515625" style="11" customWidth="1"/>
    <col min="4" max="4" width="10" customWidth="1"/>
    <col min="5" max="5" width="20" bestFit="1" customWidth="1"/>
    <col min="6" max="6" width="24.42578125" bestFit="1" customWidth="1"/>
    <col min="7" max="7" width="28.140625" bestFit="1" customWidth="1"/>
    <col min="9" max="9" width="15.28515625" bestFit="1" customWidth="1"/>
    <col min="10" max="11" width="14.28515625" bestFit="1" customWidth="1"/>
  </cols>
  <sheetData>
    <row r="1" spans="1:7" x14ac:dyDescent="0.25">
      <c r="A1" s="6" t="s">
        <v>0</v>
      </c>
      <c r="B1" s="6" t="s">
        <v>1</v>
      </c>
      <c r="C1" s="8" t="s">
        <v>2</v>
      </c>
      <c r="D1" s="6" t="s">
        <v>3</v>
      </c>
      <c r="E1" s="6" t="s">
        <v>31</v>
      </c>
      <c r="F1" s="6" t="s">
        <v>32</v>
      </c>
      <c r="G1" s="6" t="s">
        <v>33</v>
      </c>
    </row>
    <row r="2" spans="1:7" x14ac:dyDescent="0.25">
      <c r="A2">
        <v>2012</v>
      </c>
      <c r="B2">
        <v>1</v>
      </c>
      <c r="C2" s="9">
        <f>DATE(SafetySummary[[#This Row],[year]],SafetySummary[[#This Row],[month]],1)</f>
        <v>40909</v>
      </c>
      <c r="D2" s="5" t="str">
        <f>"Q" &amp; ROUNDUP(SafetySummary[[#This Row],[month]]/3,0)</f>
        <v>Q1</v>
      </c>
      <c r="E2" s="13"/>
      <c r="F2" s="13"/>
      <c r="G2" s="13"/>
    </row>
    <row r="3" spans="1:7" x14ac:dyDescent="0.25">
      <c r="A3">
        <v>2012</v>
      </c>
      <c r="B3">
        <v>2</v>
      </c>
      <c r="C3" s="10">
        <f>DATE(SafetySummary[[#This Row],[year]],SafetySummary[[#This Row],[month]],1)</f>
        <v>40940</v>
      </c>
      <c r="D3" s="7" t="str">
        <f>"Q" &amp; ROUNDUP(SafetySummary[[#This Row],[month]]/3,0)</f>
        <v>Q1</v>
      </c>
      <c r="E3" s="13"/>
      <c r="F3" s="13"/>
      <c r="G3" s="13"/>
    </row>
    <row r="4" spans="1:7" x14ac:dyDescent="0.25">
      <c r="A4">
        <v>2012</v>
      </c>
      <c r="B4">
        <v>3</v>
      </c>
      <c r="C4" s="11">
        <f>DATE(SafetySummary[[#This Row],[year]],SafetySummary[[#This Row],[month]],1)</f>
        <v>40969</v>
      </c>
      <c r="D4" t="str">
        <f>"Q" &amp; ROUNDUP(SafetySummary[[#This Row],[month]]/3,0)</f>
        <v>Q1</v>
      </c>
      <c r="E4" s="13"/>
      <c r="F4" s="13"/>
      <c r="G4" s="13"/>
    </row>
    <row r="5" spans="1:7" x14ac:dyDescent="0.25">
      <c r="A5">
        <v>2012</v>
      </c>
      <c r="B5">
        <v>4</v>
      </c>
      <c r="C5" s="11">
        <f>DATE(SafetySummary[[#This Row],[year]],SafetySummary[[#This Row],[month]],1)</f>
        <v>41000</v>
      </c>
      <c r="D5" t="str">
        <f>"Q" &amp; ROUNDUP(SafetySummary[[#This Row],[month]]/3,0)</f>
        <v>Q2</v>
      </c>
      <c r="E5" s="13"/>
      <c r="F5" s="13"/>
      <c r="G5" s="13"/>
    </row>
    <row r="6" spans="1:7" x14ac:dyDescent="0.25">
      <c r="A6">
        <v>2012</v>
      </c>
      <c r="B6">
        <v>5</v>
      </c>
      <c r="C6" s="11">
        <f>DATE(SafetySummary[[#This Row],[year]],SafetySummary[[#This Row],[month]],1)</f>
        <v>41030</v>
      </c>
      <c r="D6" t="str">
        <f>"Q" &amp; ROUNDUP(SafetySummary[[#This Row],[month]]/3,0)</f>
        <v>Q2</v>
      </c>
      <c r="E6" s="13"/>
      <c r="F6" s="13"/>
      <c r="G6" s="13"/>
    </row>
    <row r="7" spans="1:7" x14ac:dyDescent="0.25">
      <c r="A7">
        <v>2012</v>
      </c>
      <c r="B7">
        <v>6</v>
      </c>
      <c r="C7" s="11">
        <f>DATE(SafetySummary[[#This Row],[year]],SafetySummary[[#This Row],[month]],1)</f>
        <v>41061</v>
      </c>
      <c r="D7" t="str">
        <f>"Q" &amp; ROUNDUP(SafetySummary[[#This Row],[month]]/3,0)</f>
        <v>Q2</v>
      </c>
      <c r="E7" s="13"/>
      <c r="F7" s="13"/>
      <c r="G7" s="13"/>
    </row>
    <row r="8" spans="1:7" x14ac:dyDescent="0.25">
      <c r="A8">
        <v>2012</v>
      </c>
      <c r="B8">
        <v>7</v>
      </c>
      <c r="C8" s="11">
        <f>DATE(SafetySummary[[#This Row],[year]],SafetySummary[[#This Row],[month]],1)</f>
        <v>41091</v>
      </c>
      <c r="D8" t="str">
        <f>"Q" &amp; ROUNDUP(SafetySummary[[#This Row],[month]]/3,0)</f>
        <v>Q3</v>
      </c>
      <c r="E8" s="13"/>
      <c r="F8" s="13"/>
      <c r="G8" s="13"/>
    </row>
    <row r="9" spans="1:7" x14ac:dyDescent="0.25">
      <c r="A9">
        <v>2012</v>
      </c>
      <c r="B9">
        <v>8</v>
      </c>
      <c r="C9" s="11">
        <f>DATE(SafetySummary[[#This Row],[year]],SafetySummary[[#This Row],[month]],1)</f>
        <v>41122</v>
      </c>
      <c r="D9" t="str">
        <f>"Q" &amp; ROUNDUP(SafetySummary[[#This Row],[month]]/3,0)</f>
        <v>Q3</v>
      </c>
      <c r="E9" s="13"/>
      <c r="F9" s="13"/>
      <c r="G9" s="13"/>
    </row>
    <row r="10" spans="1:7" x14ac:dyDescent="0.25">
      <c r="A10">
        <v>2012</v>
      </c>
      <c r="B10">
        <v>9</v>
      </c>
      <c r="C10" s="11">
        <f>DATE(SafetySummary[[#This Row],[year]],SafetySummary[[#This Row],[month]],1)</f>
        <v>41153</v>
      </c>
      <c r="D10" t="str">
        <f>"Q" &amp; ROUNDUP(SafetySummary[[#This Row],[month]]/3,0)</f>
        <v>Q3</v>
      </c>
      <c r="E10" s="13"/>
      <c r="F10" s="13"/>
      <c r="G10" s="13"/>
    </row>
    <row r="11" spans="1:7" x14ac:dyDescent="0.25">
      <c r="A11">
        <v>2012</v>
      </c>
      <c r="B11">
        <v>10</v>
      </c>
      <c r="C11" s="11">
        <f>DATE(SafetySummary[[#This Row],[year]],SafetySummary[[#This Row],[month]],1)</f>
        <v>41183</v>
      </c>
      <c r="D11" t="str">
        <f>"Q" &amp; ROUNDUP(SafetySummary[[#This Row],[month]]/3,0)</f>
        <v>Q4</v>
      </c>
      <c r="E11" s="13"/>
      <c r="F11" s="13"/>
      <c r="G11" s="13"/>
    </row>
    <row r="12" spans="1:7" x14ac:dyDescent="0.25">
      <c r="A12">
        <v>2012</v>
      </c>
      <c r="B12">
        <v>11</v>
      </c>
      <c r="C12" s="11">
        <f>DATE(SafetySummary[[#This Row],[year]],SafetySummary[[#This Row],[month]],1)</f>
        <v>41214</v>
      </c>
      <c r="D12" t="str">
        <f>"Q" &amp; ROUNDUP(SafetySummary[[#This Row],[month]]/3,0)</f>
        <v>Q4</v>
      </c>
      <c r="E12" s="13"/>
      <c r="F12" s="13"/>
      <c r="G12" s="13"/>
    </row>
    <row r="13" spans="1:7" x14ac:dyDescent="0.25">
      <c r="A13">
        <v>2012</v>
      </c>
      <c r="B13">
        <v>12</v>
      </c>
      <c r="C13" s="11">
        <f>DATE(SafetySummary[[#This Row],[year]],SafetySummary[[#This Row],[month]],1)</f>
        <v>41244</v>
      </c>
      <c r="D13" t="str">
        <f>"Q" &amp; ROUNDUP(SafetySummary[[#This Row],[month]]/3,0)</f>
        <v>Q4</v>
      </c>
      <c r="E13" s="13"/>
      <c r="F13" s="13"/>
      <c r="G13" s="13"/>
    </row>
    <row r="14" spans="1:7" x14ac:dyDescent="0.25">
      <c r="A14">
        <v>2013</v>
      </c>
      <c r="B14">
        <v>1</v>
      </c>
      <c r="C14" s="11">
        <f>DATE(SafetySummary[[#This Row],[year]],SafetySummary[[#This Row],[month]],1)</f>
        <v>41275</v>
      </c>
      <c r="D14" t="str">
        <f>"Q" &amp; ROUNDUP(SafetySummary[[#This Row],[month]]/3,0)</f>
        <v>Q1</v>
      </c>
      <c r="E14" s="13"/>
      <c r="F14" s="13"/>
      <c r="G14" s="13"/>
    </row>
    <row r="15" spans="1:7" x14ac:dyDescent="0.25">
      <c r="A15">
        <v>2013</v>
      </c>
      <c r="B15">
        <v>2</v>
      </c>
      <c r="C15" s="11">
        <f>DATE(SafetySummary[[#This Row],[year]],SafetySummary[[#This Row],[month]],1)</f>
        <v>41306</v>
      </c>
      <c r="D15" t="str">
        <f>"Q" &amp; ROUNDUP(SafetySummary[[#This Row],[month]]/3,0)</f>
        <v>Q1</v>
      </c>
      <c r="E15" s="13"/>
      <c r="F15" s="13"/>
      <c r="G15" s="13"/>
    </row>
    <row r="16" spans="1:7" x14ac:dyDescent="0.25">
      <c r="A16">
        <v>2013</v>
      </c>
      <c r="B16">
        <v>3</v>
      </c>
      <c r="C16" s="11">
        <f>DATE(SafetySummary[[#This Row],[year]],SafetySummary[[#This Row],[month]],1)</f>
        <v>41334</v>
      </c>
      <c r="D16" t="str">
        <f>"Q" &amp; ROUNDUP(SafetySummary[[#This Row],[month]]/3,0)</f>
        <v>Q1</v>
      </c>
      <c r="E16" s="13"/>
      <c r="F16" s="13"/>
      <c r="G16" s="13"/>
    </row>
    <row r="17" spans="1:7" x14ac:dyDescent="0.25">
      <c r="A17">
        <v>2013</v>
      </c>
      <c r="B17">
        <v>4</v>
      </c>
      <c r="C17" s="11">
        <f>DATE(SafetySummary[[#This Row],[year]],SafetySummary[[#This Row],[month]],1)</f>
        <v>41365</v>
      </c>
      <c r="D17" t="str">
        <f>"Q" &amp; ROUNDUP(SafetySummary[[#This Row],[month]]/3,0)</f>
        <v>Q2</v>
      </c>
      <c r="E17" s="13"/>
      <c r="F17" s="13"/>
      <c r="G17" s="13"/>
    </row>
    <row r="18" spans="1:7" x14ac:dyDescent="0.25">
      <c r="A18">
        <v>2013</v>
      </c>
      <c r="B18">
        <v>5</v>
      </c>
      <c r="C18" s="11">
        <f>DATE(SafetySummary[[#This Row],[year]],SafetySummary[[#This Row],[month]],1)</f>
        <v>41395</v>
      </c>
      <c r="D18" t="str">
        <f>"Q" &amp; ROUNDUP(SafetySummary[[#This Row],[month]]/3,0)</f>
        <v>Q2</v>
      </c>
      <c r="E18" s="13"/>
      <c r="F18" s="13"/>
      <c r="G18" s="13"/>
    </row>
    <row r="19" spans="1:7" x14ac:dyDescent="0.25">
      <c r="A19">
        <v>2013</v>
      </c>
      <c r="B19">
        <v>6</v>
      </c>
      <c r="C19" s="11">
        <f>DATE(SafetySummary[[#This Row],[year]],SafetySummary[[#This Row],[month]],1)</f>
        <v>41426</v>
      </c>
      <c r="D19" t="str">
        <f>"Q" &amp; ROUNDUP(SafetySummary[[#This Row],[month]]/3,0)</f>
        <v>Q2</v>
      </c>
      <c r="E19" s="13"/>
      <c r="F19" s="13"/>
      <c r="G19" s="13"/>
    </row>
    <row r="20" spans="1:7" x14ac:dyDescent="0.25">
      <c r="A20">
        <v>2013</v>
      </c>
      <c r="B20">
        <v>7</v>
      </c>
      <c r="C20" s="11">
        <f>DATE(SafetySummary[[#This Row],[year]],SafetySummary[[#This Row],[month]],1)</f>
        <v>41456</v>
      </c>
      <c r="D20" t="str">
        <f>"Q" &amp; ROUNDUP(SafetySummary[[#This Row],[month]]/3,0)</f>
        <v>Q3</v>
      </c>
      <c r="E20" s="13"/>
      <c r="F20" s="13"/>
      <c r="G20" s="13"/>
    </row>
    <row r="21" spans="1:7" x14ac:dyDescent="0.25">
      <c r="A21">
        <v>2013</v>
      </c>
      <c r="B21">
        <v>8</v>
      </c>
      <c r="C21" s="11">
        <f>DATE(SafetySummary[[#This Row],[year]],SafetySummary[[#This Row],[month]],1)</f>
        <v>41487</v>
      </c>
      <c r="D21" t="str">
        <f>"Q" &amp; ROUNDUP(SafetySummary[[#This Row],[month]]/3,0)</f>
        <v>Q3</v>
      </c>
      <c r="E21" s="13"/>
      <c r="F21" s="13"/>
      <c r="G21" s="13"/>
    </row>
    <row r="22" spans="1:7" x14ac:dyDescent="0.25">
      <c r="A22">
        <v>2013</v>
      </c>
      <c r="B22">
        <v>9</v>
      </c>
      <c r="C22" s="11">
        <f>DATE(SafetySummary[[#This Row],[year]],SafetySummary[[#This Row],[month]],1)</f>
        <v>41518</v>
      </c>
      <c r="D22" t="str">
        <f>"Q" &amp; ROUNDUP(SafetySummary[[#This Row],[month]]/3,0)</f>
        <v>Q3</v>
      </c>
      <c r="E22" s="13"/>
      <c r="F22" s="13"/>
      <c r="G22" s="13"/>
    </row>
    <row r="23" spans="1:7" x14ac:dyDescent="0.25">
      <c r="A23">
        <v>2013</v>
      </c>
      <c r="B23">
        <v>10</v>
      </c>
      <c r="C23" s="11">
        <f>DATE(SafetySummary[[#This Row],[year]],SafetySummary[[#This Row],[month]],1)</f>
        <v>41548</v>
      </c>
      <c r="D23" t="str">
        <f>"Q" &amp; ROUNDUP(SafetySummary[[#This Row],[month]]/3,0)</f>
        <v>Q4</v>
      </c>
      <c r="E23" s="13"/>
      <c r="F23" s="13"/>
      <c r="G23" s="13"/>
    </row>
    <row r="24" spans="1:7" x14ac:dyDescent="0.25">
      <c r="A24">
        <v>2013</v>
      </c>
      <c r="B24">
        <v>11</v>
      </c>
      <c r="C24" s="11">
        <f>DATE(SafetySummary[[#This Row],[year]],SafetySummary[[#This Row],[month]],1)</f>
        <v>41579</v>
      </c>
      <c r="D24" t="str">
        <f>"Q" &amp; ROUNDUP(SafetySummary[[#This Row],[month]]/3,0)</f>
        <v>Q4</v>
      </c>
      <c r="E24" s="13"/>
      <c r="F24" s="13"/>
      <c r="G24" s="13"/>
    </row>
    <row r="25" spans="1:7" x14ac:dyDescent="0.25">
      <c r="A25">
        <v>2013</v>
      </c>
      <c r="B25">
        <v>12</v>
      </c>
      <c r="C25" s="11">
        <f>DATE(SafetySummary[[#This Row],[year]],SafetySummary[[#This Row],[month]],1)</f>
        <v>41609</v>
      </c>
      <c r="D25" t="str">
        <f>"Q" &amp; ROUNDUP(SafetySummary[[#This Row],[month]]/3,0)</f>
        <v>Q4</v>
      </c>
      <c r="E25" s="13"/>
      <c r="F25" s="13"/>
      <c r="G25" s="13"/>
    </row>
    <row r="26" spans="1:7" x14ac:dyDescent="0.25">
      <c r="A26">
        <v>2014</v>
      </c>
      <c r="B26">
        <v>1</v>
      </c>
      <c r="C26" s="11">
        <f>DATE(SafetySummary[[#This Row],[year]],SafetySummary[[#This Row],[month]],1)</f>
        <v>41640</v>
      </c>
      <c r="D26" t="str">
        <f>"Q" &amp; ROUNDUP(SafetySummary[[#This Row],[month]]/3,0)</f>
        <v>Q1</v>
      </c>
      <c r="E26" s="13"/>
      <c r="F26" s="13"/>
      <c r="G26" s="13"/>
    </row>
    <row r="27" spans="1:7" x14ac:dyDescent="0.25">
      <c r="A27">
        <v>2014</v>
      </c>
      <c r="B27">
        <v>2</v>
      </c>
      <c r="C27" s="11">
        <f>DATE(SafetySummary[[#This Row],[year]],SafetySummary[[#This Row],[month]],1)</f>
        <v>41671</v>
      </c>
      <c r="D27" t="str">
        <f>"Q" &amp; ROUNDUP(SafetySummary[[#This Row],[month]]/3,0)</f>
        <v>Q1</v>
      </c>
      <c r="E27" s="13"/>
      <c r="F27" s="13"/>
      <c r="G27" s="13"/>
    </row>
    <row r="28" spans="1:7" x14ac:dyDescent="0.25">
      <c r="A28">
        <v>2014</v>
      </c>
      <c r="B28">
        <v>3</v>
      </c>
      <c r="C28" s="11">
        <f>DATE(SafetySummary[[#This Row],[year]],SafetySummary[[#This Row],[month]],1)</f>
        <v>41699</v>
      </c>
      <c r="D28" t="str">
        <f>"Q" &amp; ROUNDUP(SafetySummary[[#This Row],[month]]/3,0)</f>
        <v>Q1</v>
      </c>
      <c r="E28" s="13"/>
      <c r="F28" s="13"/>
      <c r="G28" s="13"/>
    </row>
    <row r="29" spans="1:7" x14ac:dyDescent="0.25">
      <c r="A29">
        <v>2014</v>
      </c>
      <c r="B29">
        <v>4</v>
      </c>
      <c r="C29" s="11">
        <f>DATE(SafetySummary[[#This Row],[year]],SafetySummary[[#This Row],[month]],1)</f>
        <v>41730</v>
      </c>
      <c r="D29" t="str">
        <f>"Q" &amp; ROUNDUP(SafetySummary[[#This Row],[month]]/3,0)</f>
        <v>Q2</v>
      </c>
      <c r="E29" s="13"/>
      <c r="F29" s="13"/>
      <c r="G29" s="13"/>
    </row>
    <row r="30" spans="1:7" x14ac:dyDescent="0.25">
      <c r="A30">
        <v>2014</v>
      </c>
      <c r="B30">
        <v>5</v>
      </c>
      <c r="C30" s="11">
        <f>DATE(SafetySummary[[#This Row],[year]],SafetySummary[[#This Row],[month]],1)</f>
        <v>41760</v>
      </c>
      <c r="D30" t="str">
        <f>"Q" &amp; ROUNDUP(SafetySummary[[#This Row],[month]]/3,0)</f>
        <v>Q2</v>
      </c>
      <c r="E30" s="13"/>
      <c r="F30" s="13"/>
      <c r="G30" s="13"/>
    </row>
    <row r="31" spans="1:7" x14ac:dyDescent="0.25">
      <c r="A31">
        <v>2014</v>
      </c>
      <c r="B31">
        <v>6</v>
      </c>
      <c r="C31" s="11">
        <f>DATE(SafetySummary[[#This Row],[year]],SafetySummary[[#This Row],[month]],1)</f>
        <v>41791</v>
      </c>
      <c r="D31" t="str">
        <f>"Q" &amp; ROUNDUP(SafetySummary[[#This Row],[month]]/3,0)</f>
        <v>Q2</v>
      </c>
      <c r="E31" s="13"/>
      <c r="F31" s="13"/>
      <c r="G31" s="13"/>
    </row>
    <row r="32" spans="1:7" x14ac:dyDescent="0.25">
      <c r="A32">
        <v>2014</v>
      </c>
      <c r="B32">
        <v>7</v>
      </c>
      <c r="C32" s="11">
        <f>DATE(SafetySummary[[#This Row],[year]],SafetySummary[[#This Row],[month]],1)</f>
        <v>41821</v>
      </c>
      <c r="D32" t="str">
        <f>"Q" &amp; ROUNDUP(SafetySummary[[#This Row],[month]]/3,0)</f>
        <v>Q3</v>
      </c>
      <c r="E32" s="13"/>
      <c r="F32" s="13"/>
      <c r="G32" s="13"/>
    </row>
    <row r="33" spans="1:7" x14ac:dyDescent="0.25">
      <c r="A33">
        <v>2014</v>
      </c>
      <c r="B33">
        <v>8</v>
      </c>
      <c r="C33" s="11">
        <f>DATE(SafetySummary[[#This Row],[year]],SafetySummary[[#This Row],[month]],1)</f>
        <v>41852</v>
      </c>
      <c r="D33" t="str">
        <f>"Q" &amp; ROUNDUP(SafetySummary[[#This Row],[month]]/3,0)</f>
        <v>Q3</v>
      </c>
      <c r="E33" s="13"/>
      <c r="F33" s="13"/>
      <c r="G33" s="13"/>
    </row>
    <row r="34" spans="1:7" x14ac:dyDescent="0.25">
      <c r="A34">
        <v>2014</v>
      </c>
      <c r="B34">
        <v>9</v>
      </c>
      <c r="C34" s="11">
        <f>DATE(SafetySummary[[#This Row],[year]],SafetySummary[[#This Row],[month]],1)</f>
        <v>41883</v>
      </c>
      <c r="D34" t="str">
        <f>"Q" &amp; ROUNDUP(SafetySummary[[#This Row],[month]]/3,0)</f>
        <v>Q3</v>
      </c>
      <c r="E34" s="13"/>
      <c r="F34" s="13"/>
      <c r="G34" s="13"/>
    </row>
    <row r="35" spans="1:7" x14ac:dyDescent="0.25">
      <c r="A35">
        <v>2014</v>
      </c>
      <c r="B35">
        <v>10</v>
      </c>
      <c r="C35" s="11">
        <f>DATE(SafetySummary[[#This Row],[year]],SafetySummary[[#This Row],[month]],1)</f>
        <v>41913</v>
      </c>
      <c r="D35" t="str">
        <f>"Q" &amp; ROUNDUP(SafetySummary[[#This Row],[month]]/3,0)</f>
        <v>Q4</v>
      </c>
      <c r="E35" s="13"/>
      <c r="F35" s="13"/>
      <c r="G35" s="13"/>
    </row>
    <row r="36" spans="1:7" x14ac:dyDescent="0.25">
      <c r="A36">
        <v>2014</v>
      </c>
      <c r="B36">
        <v>11</v>
      </c>
      <c r="C36" s="11">
        <f>DATE(SafetySummary[[#This Row],[year]],SafetySummary[[#This Row],[month]],1)</f>
        <v>41944</v>
      </c>
      <c r="D36" t="str">
        <f>"Q" &amp; ROUNDUP(SafetySummary[[#This Row],[month]]/3,0)</f>
        <v>Q4</v>
      </c>
      <c r="E36" s="13"/>
      <c r="F36" s="13"/>
      <c r="G36" s="13"/>
    </row>
    <row r="37" spans="1:7" x14ac:dyDescent="0.25">
      <c r="A37">
        <v>2014</v>
      </c>
      <c r="B37">
        <v>12</v>
      </c>
      <c r="C37" s="11">
        <f>DATE(SafetySummary[[#This Row],[year]],SafetySummary[[#This Row],[month]],1)</f>
        <v>41974</v>
      </c>
      <c r="D37" t="str">
        <f>"Q" &amp; ROUNDUP(SafetySummary[[#This Row],[month]]/3,0)</f>
        <v>Q4</v>
      </c>
      <c r="E37" s="13"/>
      <c r="F37" s="13"/>
      <c r="G37" s="13"/>
    </row>
    <row r="38" spans="1:7" x14ac:dyDescent="0.25">
      <c r="A38">
        <v>2015</v>
      </c>
      <c r="B38">
        <v>1</v>
      </c>
      <c r="C38" s="11">
        <f>DATE(SafetySummary[[#This Row],[year]],SafetySummary[[#This Row],[month]],1)</f>
        <v>42005</v>
      </c>
      <c r="D38" t="str">
        <f>"Q" &amp; ROUNDUP(SafetySummary[[#This Row],[month]]/3,0)</f>
        <v>Q1</v>
      </c>
      <c r="E38" s="13">
        <f>ROUND(11747566/12,2)</f>
        <v>978963.83</v>
      </c>
      <c r="F38" s="13">
        <f>ROUND(2342418/12,2)</f>
        <v>195201.5</v>
      </c>
      <c r="G38" s="13">
        <f>ROUND(2801087/12,2)</f>
        <v>233423.92</v>
      </c>
    </row>
    <row r="39" spans="1:7" x14ac:dyDescent="0.25">
      <c r="A39">
        <v>2015</v>
      </c>
      <c r="B39">
        <v>2</v>
      </c>
      <c r="C39" s="11">
        <f>DATE(SafetySummary[[#This Row],[year]],SafetySummary[[#This Row],[month]],1)</f>
        <v>42036</v>
      </c>
      <c r="D39" t="str">
        <f>"Q" &amp; ROUNDUP(SafetySummary[[#This Row],[month]]/3,0)</f>
        <v>Q1</v>
      </c>
      <c r="E39" s="13">
        <f t="shared" ref="E39:E49" si="0">ROUND(11747566/12,2)</f>
        <v>978963.83</v>
      </c>
      <c r="F39" s="13">
        <f t="shared" ref="F39:F49" si="1">ROUND(2342418/12,2)</f>
        <v>195201.5</v>
      </c>
      <c r="G39" s="13">
        <f t="shared" ref="G39:G49" si="2">ROUND(2801087/12,2)</f>
        <v>233423.92</v>
      </c>
    </row>
    <row r="40" spans="1:7" x14ac:dyDescent="0.25">
      <c r="A40">
        <v>2015</v>
      </c>
      <c r="B40">
        <v>3</v>
      </c>
      <c r="C40" s="11">
        <f>DATE(SafetySummary[[#This Row],[year]],SafetySummary[[#This Row],[month]],1)</f>
        <v>42064</v>
      </c>
      <c r="D40" t="str">
        <f>"Q" &amp; ROUNDUP(SafetySummary[[#This Row],[month]]/3,0)</f>
        <v>Q1</v>
      </c>
      <c r="E40" s="13">
        <f t="shared" si="0"/>
        <v>978963.83</v>
      </c>
      <c r="F40" s="13">
        <f t="shared" si="1"/>
        <v>195201.5</v>
      </c>
      <c r="G40" s="13">
        <f t="shared" si="2"/>
        <v>233423.92</v>
      </c>
    </row>
    <row r="41" spans="1:7" x14ac:dyDescent="0.25">
      <c r="A41">
        <v>2015</v>
      </c>
      <c r="B41">
        <v>4</v>
      </c>
      <c r="C41" s="11">
        <f>DATE(SafetySummary[[#This Row],[year]],SafetySummary[[#This Row],[month]],1)</f>
        <v>42095</v>
      </c>
      <c r="D41" t="str">
        <f>"Q" &amp; ROUNDUP(SafetySummary[[#This Row],[month]]/3,0)</f>
        <v>Q2</v>
      </c>
      <c r="E41" s="13">
        <f t="shared" si="0"/>
        <v>978963.83</v>
      </c>
      <c r="F41" s="13">
        <f t="shared" si="1"/>
        <v>195201.5</v>
      </c>
      <c r="G41" s="13">
        <f t="shared" si="2"/>
        <v>233423.92</v>
      </c>
    </row>
    <row r="42" spans="1:7" x14ac:dyDescent="0.25">
      <c r="A42">
        <v>2015</v>
      </c>
      <c r="B42">
        <v>5</v>
      </c>
      <c r="C42" s="11">
        <f>DATE(SafetySummary[[#This Row],[year]],SafetySummary[[#This Row],[month]],1)</f>
        <v>42125</v>
      </c>
      <c r="D42" t="str">
        <f>"Q" &amp; ROUNDUP(SafetySummary[[#This Row],[month]]/3,0)</f>
        <v>Q2</v>
      </c>
      <c r="E42" s="13">
        <f t="shared" si="0"/>
        <v>978963.83</v>
      </c>
      <c r="F42" s="13">
        <f t="shared" si="1"/>
        <v>195201.5</v>
      </c>
      <c r="G42" s="13">
        <f t="shared" si="2"/>
        <v>233423.92</v>
      </c>
    </row>
    <row r="43" spans="1:7" x14ac:dyDescent="0.25">
      <c r="A43">
        <v>2015</v>
      </c>
      <c r="B43">
        <v>6</v>
      </c>
      <c r="C43" s="11">
        <f>DATE(SafetySummary[[#This Row],[year]],SafetySummary[[#This Row],[month]],1)</f>
        <v>42156</v>
      </c>
      <c r="D43" t="str">
        <f>"Q" &amp; ROUNDUP(SafetySummary[[#This Row],[month]]/3,0)</f>
        <v>Q2</v>
      </c>
      <c r="E43" s="13">
        <f t="shared" si="0"/>
        <v>978963.83</v>
      </c>
      <c r="F43" s="13">
        <f t="shared" si="1"/>
        <v>195201.5</v>
      </c>
      <c r="G43" s="13">
        <f t="shared" si="2"/>
        <v>233423.92</v>
      </c>
    </row>
    <row r="44" spans="1:7" x14ac:dyDescent="0.25">
      <c r="A44">
        <v>2015</v>
      </c>
      <c r="B44">
        <v>7</v>
      </c>
      <c r="C44" s="11">
        <f>DATE(SafetySummary[[#This Row],[year]],SafetySummary[[#This Row],[month]],1)</f>
        <v>42186</v>
      </c>
      <c r="D44" t="str">
        <f>"Q" &amp; ROUNDUP(SafetySummary[[#This Row],[month]]/3,0)</f>
        <v>Q3</v>
      </c>
      <c r="E44" s="13">
        <f t="shared" si="0"/>
        <v>978963.83</v>
      </c>
      <c r="F44" s="13">
        <f t="shared" si="1"/>
        <v>195201.5</v>
      </c>
      <c r="G44" s="13">
        <f t="shared" si="2"/>
        <v>233423.92</v>
      </c>
    </row>
    <row r="45" spans="1:7" x14ac:dyDescent="0.25">
      <c r="A45">
        <v>2015</v>
      </c>
      <c r="B45">
        <v>8</v>
      </c>
      <c r="C45" s="11">
        <f>DATE(SafetySummary[[#This Row],[year]],SafetySummary[[#This Row],[month]],1)</f>
        <v>42217</v>
      </c>
      <c r="D45" t="str">
        <f>"Q" &amp; ROUNDUP(SafetySummary[[#This Row],[month]]/3,0)</f>
        <v>Q3</v>
      </c>
      <c r="E45" s="13">
        <f t="shared" si="0"/>
        <v>978963.83</v>
      </c>
      <c r="F45" s="13">
        <f t="shared" si="1"/>
        <v>195201.5</v>
      </c>
      <c r="G45" s="13">
        <f t="shared" si="2"/>
        <v>233423.92</v>
      </c>
    </row>
    <row r="46" spans="1:7" x14ac:dyDescent="0.25">
      <c r="A46">
        <v>2015</v>
      </c>
      <c r="B46">
        <v>9</v>
      </c>
      <c r="C46" s="11">
        <f>DATE(SafetySummary[[#This Row],[year]],SafetySummary[[#This Row],[month]],1)</f>
        <v>42248</v>
      </c>
      <c r="D46" t="str">
        <f>"Q" &amp; ROUNDUP(SafetySummary[[#This Row],[month]]/3,0)</f>
        <v>Q3</v>
      </c>
      <c r="E46" s="13">
        <f t="shared" si="0"/>
        <v>978963.83</v>
      </c>
      <c r="F46" s="13">
        <f t="shared" si="1"/>
        <v>195201.5</v>
      </c>
      <c r="G46" s="13">
        <f t="shared" si="2"/>
        <v>233423.92</v>
      </c>
    </row>
    <row r="47" spans="1:7" x14ac:dyDescent="0.25">
      <c r="A47">
        <v>2015</v>
      </c>
      <c r="B47">
        <v>10</v>
      </c>
      <c r="C47" s="11">
        <f>DATE(SafetySummary[[#This Row],[year]],SafetySummary[[#This Row],[month]],1)</f>
        <v>42278</v>
      </c>
      <c r="D47" t="str">
        <f>"Q" &amp; ROUNDUP(SafetySummary[[#This Row],[month]]/3,0)</f>
        <v>Q4</v>
      </c>
      <c r="E47" s="13">
        <f t="shared" si="0"/>
        <v>978963.83</v>
      </c>
      <c r="F47" s="13">
        <f t="shared" si="1"/>
        <v>195201.5</v>
      </c>
      <c r="G47" s="13">
        <f t="shared" si="2"/>
        <v>233423.92</v>
      </c>
    </row>
    <row r="48" spans="1:7" x14ac:dyDescent="0.25">
      <c r="A48">
        <v>2015</v>
      </c>
      <c r="B48">
        <v>11</v>
      </c>
      <c r="C48" s="11">
        <f>DATE(SafetySummary[[#This Row],[year]],SafetySummary[[#This Row],[month]],1)</f>
        <v>42309</v>
      </c>
      <c r="D48" t="str">
        <f>"Q" &amp; ROUNDUP(SafetySummary[[#This Row],[month]]/3,0)</f>
        <v>Q4</v>
      </c>
      <c r="E48" s="13">
        <f t="shared" si="0"/>
        <v>978963.83</v>
      </c>
      <c r="F48" s="13">
        <f t="shared" si="1"/>
        <v>195201.5</v>
      </c>
      <c r="G48" s="13">
        <f t="shared" si="2"/>
        <v>233423.92</v>
      </c>
    </row>
    <row r="49" spans="1:7" x14ac:dyDescent="0.25">
      <c r="A49">
        <v>2015</v>
      </c>
      <c r="B49">
        <v>12</v>
      </c>
      <c r="C49" s="11">
        <f>DATE(SafetySummary[[#This Row],[year]],SafetySummary[[#This Row],[month]],1)</f>
        <v>42339</v>
      </c>
      <c r="D49" t="str">
        <f>"Q" &amp; ROUNDUP(SafetySummary[[#This Row],[month]]/3,0)</f>
        <v>Q4</v>
      </c>
      <c r="E49" s="13">
        <f t="shared" si="0"/>
        <v>978963.83</v>
      </c>
      <c r="F49" s="13">
        <f t="shared" si="1"/>
        <v>195201.5</v>
      </c>
      <c r="G49" s="13">
        <f t="shared" si="2"/>
        <v>233423.92</v>
      </c>
    </row>
    <row r="50" spans="1:7" x14ac:dyDescent="0.25">
      <c r="A50">
        <v>2016</v>
      </c>
      <c r="B50">
        <v>1</v>
      </c>
      <c r="C50" s="11">
        <f>DATE(SafetySummary[[#This Row],[year]],SafetySummary[[#This Row],[month]],1)</f>
        <v>42370</v>
      </c>
      <c r="D50" t="str">
        <f>"Q" &amp; ROUNDUP(SafetySummary[[#This Row],[month]]/3,0)</f>
        <v>Q1</v>
      </c>
      <c r="E50" s="13">
        <f>ROUND(7578731/12,2)</f>
        <v>631560.92000000004</v>
      </c>
      <c r="F50" s="13">
        <f>ROUND(2780334/12,2)</f>
        <v>231694.5</v>
      </c>
      <c r="G50" s="13">
        <f>ROUND(3586352/12,2)</f>
        <v>298862.67</v>
      </c>
    </row>
    <row r="51" spans="1:7" x14ac:dyDescent="0.25">
      <c r="A51">
        <v>2016</v>
      </c>
      <c r="B51">
        <v>2</v>
      </c>
      <c r="C51" s="11">
        <f>DATE(SafetySummary[[#This Row],[year]],SafetySummary[[#This Row],[month]],1)</f>
        <v>42401</v>
      </c>
      <c r="D51" t="str">
        <f>"Q" &amp; ROUNDUP(SafetySummary[[#This Row],[month]]/3,0)</f>
        <v>Q1</v>
      </c>
      <c r="E51" s="13">
        <f t="shared" ref="E51:E61" si="3">ROUND(7578731/12,2)</f>
        <v>631560.92000000004</v>
      </c>
      <c r="F51" s="13">
        <f t="shared" ref="F51:F61" si="4">ROUND(2780334/12,2)</f>
        <v>231694.5</v>
      </c>
      <c r="G51" s="13">
        <f t="shared" ref="G51:G61" si="5">ROUND(3586352/12,2)</f>
        <v>298862.67</v>
      </c>
    </row>
    <row r="52" spans="1:7" x14ac:dyDescent="0.25">
      <c r="A52">
        <v>2016</v>
      </c>
      <c r="B52">
        <v>3</v>
      </c>
      <c r="C52" s="11">
        <f>DATE(SafetySummary[[#This Row],[year]],SafetySummary[[#This Row],[month]],1)</f>
        <v>42430</v>
      </c>
      <c r="D52" t="str">
        <f>"Q" &amp; ROUNDUP(SafetySummary[[#This Row],[month]]/3,0)</f>
        <v>Q1</v>
      </c>
      <c r="E52" s="13">
        <f t="shared" si="3"/>
        <v>631560.92000000004</v>
      </c>
      <c r="F52" s="13">
        <f t="shared" si="4"/>
        <v>231694.5</v>
      </c>
      <c r="G52" s="13">
        <f t="shared" si="5"/>
        <v>298862.67</v>
      </c>
    </row>
    <row r="53" spans="1:7" x14ac:dyDescent="0.25">
      <c r="A53">
        <v>2016</v>
      </c>
      <c r="B53">
        <v>4</v>
      </c>
      <c r="C53" s="11">
        <f>DATE(SafetySummary[[#This Row],[year]],SafetySummary[[#This Row],[month]],1)</f>
        <v>42461</v>
      </c>
      <c r="D53" t="str">
        <f>"Q" &amp; ROUNDUP(SafetySummary[[#This Row],[month]]/3,0)</f>
        <v>Q2</v>
      </c>
      <c r="E53" s="13">
        <f t="shared" si="3"/>
        <v>631560.92000000004</v>
      </c>
      <c r="F53" s="13">
        <f t="shared" si="4"/>
        <v>231694.5</v>
      </c>
      <c r="G53" s="13">
        <f t="shared" si="5"/>
        <v>298862.67</v>
      </c>
    </row>
    <row r="54" spans="1:7" x14ac:dyDescent="0.25">
      <c r="A54">
        <v>2016</v>
      </c>
      <c r="B54">
        <v>5</v>
      </c>
      <c r="C54" s="11">
        <f>DATE(SafetySummary[[#This Row],[year]],SafetySummary[[#This Row],[month]],1)</f>
        <v>42491</v>
      </c>
      <c r="D54" t="str">
        <f>"Q" &amp; ROUNDUP(SafetySummary[[#This Row],[month]]/3,0)</f>
        <v>Q2</v>
      </c>
      <c r="E54" s="13">
        <f t="shared" si="3"/>
        <v>631560.92000000004</v>
      </c>
      <c r="F54" s="13">
        <f t="shared" si="4"/>
        <v>231694.5</v>
      </c>
      <c r="G54" s="13">
        <f t="shared" si="5"/>
        <v>298862.67</v>
      </c>
    </row>
    <row r="55" spans="1:7" x14ac:dyDescent="0.25">
      <c r="A55">
        <v>2016</v>
      </c>
      <c r="B55">
        <v>6</v>
      </c>
      <c r="C55" s="11">
        <f>DATE(SafetySummary[[#This Row],[year]],SafetySummary[[#This Row],[month]],1)</f>
        <v>42522</v>
      </c>
      <c r="D55" t="str">
        <f>"Q" &amp; ROUNDUP(SafetySummary[[#This Row],[month]]/3,0)</f>
        <v>Q2</v>
      </c>
      <c r="E55" s="13">
        <f t="shared" si="3"/>
        <v>631560.92000000004</v>
      </c>
      <c r="F55" s="13">
        <f t="shared" si="4"/>
        <v>231694.5</v>
      </c>
      <c r="G55" s="13">
        <f t="shared" si="5"/>
        <v>298862.67</v>
      </c>
    </row>
    <row r="56" spans="1:7" x14ac:dyDescent="0.25">
      <c r="A56">
        <v>2016</v>
      </c>
      <c r="B56">
        <v>7</v>
      </c>
      <c r="C56" s="11">
        <f>DATE(SafetySummary[[#This Row],[year]],SafetySummary[[#This Row],[month]],1)</f>
        <v>42552</v>
      </c>
      <c r="D56" t="str">
        <f>"Q" &amp; ROUNDUP(SafetySummary[[#This Row],[month]]/3,0)</f>
        <v>Q3</v>
      </c>
      <c r="E56" s="13">
        <f t="shared" si="3"/>
        <v>631560.92000000004</v>
      </c>
      <c r="F56" s="13">
        <f t="shared" si="4"/>
        <v>231694.5</v>
      </c>
      <c r="G56" s="13">
        <f t="shared" si="5"/>
        <v>298862.67</v>
      </c>
    </row>
    <row r="57" spans="1:7" x14ac:dyDescent="0.25">
      <c r="A57">
        <v>2016</v>
      </c>
      <c r="B57">
        <v>8</v>
      </c>
      <c r="C57" s="11">
        <f>DATE(SafetySummary[[#This Row],[year]],SafetySummary[[#This Row],[month]],1)</f>
        <v>42583</v>
      </c>
      <c r="D57" t="str">
        <f>"Q" &amp; ROUNDUP(SafetySummary[[#This Row],[month]]/3,0)</f>
        <v>Q3</v>
      </c>
      <c r="E57" s="13">
        <f t="shared" si="3"/>
        <v>631560.92000000004</v>
      </c>
      <c r="F57" s="13">
        <f t="shared" si="4"/>
        <v>231694.5</v>
      </c>
      <c r="G57" s="13">
        <f t="shared" si="5"/>
        <v>298862.67</v>
      </c>
    </row>
    <row r="58" spans="1:7" x14ac:dyDescent="0.25">
      <c r="A58">
        <v>2016</v>
      </c>
      <c r="B58">
        <v>9</v>
      </c>
      <c r="C58" s="11">
        <f>DATE(SafetySummary[[#This Row],[year]],SafetySummary[[#This Row],[month]],1)</f>
        <v>42614</v>
      </c>
      <c r="D58" t="str">
        <f>"Q" &amp; ROUNDUP(SafetySummary[[#This Row],[month]]/3,0)</f>
        <v>Q3</v>
      </c>
      <c r="E58" s="13">
        <f t="shared" si="3"/>
        <v>631560.92000000004</v>
      </c>
      <c r="F58" s="13">
        <f t="shared" si="4"/>
        <v>231694.5</v>
      </c>
      <c r="G58" s="13">
        <f t="shared" si="5"/>
        <v>298862.67</v>
      </c>
    </row>
    <row r="59" spans="1:7" x14ac:dyDescent="0.25">
      <c r="A59">
        <v>2016</v>
      </c>
      <c r="B59">
        <v>10</v>
      </c>
      <c r="C59" s="11">
        <f>DATE(SafetySummary[[#This Row],[year]],SafetySummary[[#This Row],[month]],1)</f>
        <v>42644</v>
      </c>
      <c r="D59" t="str">
        <f>"Q" &amp; ROUNDUP(SafetySummary[[#This Row],[month]]/3,0)</f>
        <v>Q4</v>
      </c>
      <c r="E59" s="13">
        <f t="shared" si="3"/>
        <v>631560.92000000004</v>
      </c>
      <c r="F59" s="13">
        <f t="shared" si="4"/>
        <v>231694.5</v>
      </c>
      <c r="G59" s="13">
        <f t="shared" si="5"/>
        <v>298862.67</v>
      </c>
    </row>
    <row r="60" spans="1:7" x14ac:dyDescent="0.25">
      <c r="A60">
        <v>2016</v>
      </c>
      <c r="B60">
        <v>11</v>
      </c>
      <c r="C60" s="11">
        <f>DATE(SafetySummary[[#This Row],[year]],SafetySummary[[#This Row],[month]],1)</f>
        <v>42675</v>
      </c>
      <c r="D60" t="str">
        <f>"Q" &amp; ROUNDUP(SafetySummary[[#This Row],[month]]/3,0)</f>
        <v>Q4</v>
      </c>
      <c r="E60" s="13">
        <f t="shared" si="3"/>
        <v>631560.92000000004</v>
      </c>
      <c r="F60" s="13">
        <f t="shared" si="4"/>
        <v>231694.5</v>
      </c>
      <c r="G60" s="13">
        <f t="shared" si="5"/>
        <v>298862.67</v>
      </c>
    </row>
    <row r="61" spans="1:7" x14ac:dyDescent="0.25">
      <c r="A61">
        <v>2016</v>
      </c>
      <c r="B61">
        <v>12</v>
      </c>
      <c r="C61" s="11">
        <f>DATE(SafetySummary[[#This Row],[year]],SafetySummary[[#This Row],[month]],1)</f>
        <v>42705</v>
      </c>
      <c r="D61" t="str">
        <f>"Q" &amp; ROUNDUP(SafetySummary[[#This Row],[month]]/3,0)</f>
        <v>Q4</v>
      </c>
      <c r="E61" s="13">
        <f t="shared" si="3"/>
        <v>631560.92000000004</v>
      </c>
      <c r="F61" s="13">
        <f t="shared" si="4"/>
        <v>231694.5</v>
      </c>
      <c r="G61" s="13">
        <f t="shared" si="5"/>
        <v>298862.67</v>
      </c>
    </row>
    <row r="62" spans="1:7" x14ac:dyDescent="0.25">
      <c r="A62">
        <v>2017</v>
      </c>
      <c r="B62">
        <v>1</v>
      </c>
      <c r="C62" s="11">
        <f>DATE(SafetySummary[[#This Row],[year]],SafetySummary[[#This Row],[month]],1)</f>
        <v>42736</v>
      </c>
      <c r="D62" t="str">
        <f>"Q" &amp; ROUNDUP(SafetySummary[[#This Row],[month]]/3,0)</f>
        <v>Q1</v>
      </c>
      <c r="E62" s="13">
        <f>ROUND(10749239.81/12,2)</f>
        <v>895769.98</v>
      </c>
      <c r="F62" s="13">
        <f>ROUND(1428636.48/12,2)</f>
        <v>119053.04</v>
      </c>
      <c r="G62" s="13">
        <f>ROUND(3234566.46/12,2)</f>
        <v>269547.21000000002</v>
      </c>
    </row>
    <row r="63" spans="1:7" x14ac:dyDescent="0.25">
      <c r="A63">
        <v>2017</v>
      </c>
      <c r="B63">
        <v>2</v>
      </c>
      <c r="C63" s="11">
        <f>DATE(SafetySummary[[#This Row],[year]],SafetySummary[[#This Row],[month]],1)</f>
        <v>42767</v>
      </c>
      <c r="D63" t="str">
        <f>"Q" &amp; ROUNDUP(SafetySummary[[#This Row],[month]]/3,0)</f>
        <v>Q1</v>
      </c>
      <c r="E63" s="13">
        <f t="shared" ref="E63:E73" si="6">ROUND(10749239.81/12,2)</f>
        <v>895769.98</v>
      </c>
      <c r="F63" s="13">
        <f t="shared" ref="F63:F73" si="7">ROUND(1428636.48/12,2)</f>
        <v>119053.04</v>
      </c>
      <c r="G63" s="13">
        <f t="shared" ref="G63:G73" si="8">ROUND(3234566.46/12,2)</f>
        <v>269547.21000000002</v>
      </c>
    </row>
    <row r="64" spans="1:7" x14ac:dyDescent="0.25">
      <c r="A64">
        <v>2017</v>
      </c>
      <c r="B64">
        <v>3</v>
      </c>
      <c r="C64" s="11">
        <f>DATE(SafetySummary[[#This Row],[year]],SafetySummary[[#This Row],[month]],1)</f>
        <v>42795</v>
      </c>
      <c r="D64" t="str">
        <f>"Q" &amp; ROUNDUP(SafetySummary[[#This Row],[month]]/3,0)</f>
        <v>Q1</v>
      </c>
      <c r="E64" s="13">
        <f t="shared" si="6"/>
        <v>895769.98</v>
      </c>
      <c r="F64" s="13">
        <f t="shared" si="7"/>
        <v>119053.04</v>
      </c>
      <c r="G64" s="13">
        <f t="shared" si="8"/>
        <v>269547.21000000002</v>
      </c>
    </row>
    <row r="65" spans="1:7" x14ac:dyDescent="0.25">
      <c r="A65">
        <v>2017</v>
      </c>
      <c r="B65">
        <v>4</v>
      </c>
      <c r="C65" s="11">
        <f>DATE(SafetySummary[[#This Row],[year]],SafetySummary[[#This Row],[month]],1)</f>
        <v>42826</v>
      </c>
      <c r="D65" t="str">
        <f>"Q" &amp; ROUNDUP(SafetySummary[[#This Row],[month]]/3,0)</f>
        <v>Q2</v>
      </c>
      <c r="E65" s="13">
        <f t="shared" si="6"/>
        <v>895769.98</v>
      </c>
      <c r="F65" s="13">
        <f t="shared" si="7"/>
        <v>119053.04</v>
      </c>
      <c r="G65" s="13">
        <f t="shared" si="8"/>
        <v>269547.21000000002</v>
      </c>
    </row>
    <row r="66" spans="1:7" x14ac:dyDescent="0.25">
      <c r="A66">
        <v>2017</v>
      </c>
      <c r="B66">
        <v>5</v>
      </c>
      <c r="C66" s="11">
        <f>DATE(SafetySummary[[#This Row],[year]],SafetySummary[[#This Row],[month]],1)</f>
        <v>42856</v>
      </c>
      <c r="D66" t="str">
        <f>"Q" &amp; ROUNDUP(SafetySummary[[#This Row],[month]]/3,0)</f>
        <v>Q2</v>
      </c>
      <c r="E66" s="13">
        <f t="shared" si="6"/>
        <v>895769.98</v>
      </c>
      <c r="F66" s="13">
        <f t="shared" si="7"/>
        <v>119053.04</v>
      </c>
      <c r="G66" s="13">
        <f t="shared" si="8"/>
        <v>269547.21000000002</v>
      </c>
    </row>
    <row r="67" spans="1:7" x14ac:dyDescent="0.25">
      <c r="A67">
        <v>2017</v>
      </c>
      <c r="B67">
        <v>6</v>
      </c>
      <c r="C67" s="11">
        <f>DATE(SafetySummary[[#This Row],[year]],SafetySummary[[#This Row],[month]],1)</f>
        <v>42887</v>
      </c>
      <c r="D67" t="str">
        <f>"Q" &amp; ROUNDUP(SafetySummary[[#This Row],[month]]/3,0)</f>
        <v>Q2</v>
      </c>
      <c r="E67" s="13">
        <f t="shared" si="6"/>
        <v>895769.98</v>
      </c>
      <c r="F67" s="13">
        <f t="shared" si="7"/>
        <v>119053.04</v>
      </c>
      <c r="G67" s="13">
        <f t="shared" si="8"/>
        <v>269547.21000000002</v>
      </c>
    </row>
    <row r="68" spans="1:7" x14ac:dyDescent="0.25">
      <c r="A68">
        <v>2017</v>
      </c>
      <c r="B68">
        <v>7</v>
      </c>
      <c r="C68" s="11">
        <f>DATE(SafetySummary[[#This Row],[year]],SafetySummary[[#This Row],[month]],1)</f>
        <v>42917</v>
      </c>
      <c r="D68" t="str">
        <f>"Q" &amp; ROUNDUP(SafetySummary[[#This Row],[month]]/3,0)</f>
        <v>Q3</v>
      </c>
      <c r="E68" s="13">
        <f t="shared" si="6"/>
        <v>895769.98</v>
      </c>
      <c r="F68" s="13">
        <f t="shared" si="7"/>
        <v>119053.04</v>
      </c>
      <c r="G68" s="13">
        <f t="shared" si="8"/>
        <v>269547.21000000002</v>
      </c>
    </row>
    <row r="69" spans="1:7" x14ac:dyDescent="0.25">
      <c r="A69">
        <v>2017</v>
      </c>
      <c r="B69">
        <v>8</v>
      </c>
      <c r="C69" s="11">
        <f>DATE(SafetySummary[[#This Row],[year]],SafetySummary[[#This Row],[month]],1)</f>
        <v>42948</v>
      </c>
      <c r="D69" t="str">
        <f>"Q" &amp; ROUNDUP(SafetySummary[[#This Row],[month]]/3,0)</f>
        <v>Q3</v>
      </c>
      <c r="E69" s="13">
        <f t="shared" si="6"/>
        <v>895769.98</v>
      </c>
      <c r="F69" s="13">
        <f t="shared" si="7"/>
        <v>119053.04</v>
      </c>
      <c r="G69" s="13">
        <f t="shared" si="8"/>
        <v>269547.21000000002</v>
      </c>
    </row>
    <row r="70" spans="1:7" x14ac:dyDescent="0.25">
      <c r="A70">
        <v>2017</v>
      </c>
      <c r="B70">
        <v>9</v>
      </c>
      <c r="C70" s="11">
        <f>DATE(SafetySummary[[#This Row],[year]],SafetySummary[[#This Row],[month]],1)</f>
        <v>42979</v>
      </c>
      <c r="D70" t="str">
        <f>"Q" &amp; ROUNDUP(SafetySummary[[#This Row],[month]]/3,0)</f>
        <v>Q3</v>
      </c>
      <c r="E70" s="13">
        <f t="shared" si="6"/>
        <v>895769.98</v>
      </c>
      <c r="F70" s="13">
        <f t="shared" si="7"/>
        <v>119053.04</v>
      </c>
      <c r="G70" s="13">
        <f t="shared" si="8"/>
        <v>269547.21000000002</v>
      </c>
    </row>
    <row r="71" spans="1:7" x14ac:dyDescent="0.25">
      <c r="A71">
        <v>2017</v>
      </c>
      <c r="B71">
        <v>10</v>
      </c>
      <c r="C71" s="11">
        <f>DATE(SafetySummary[[#This Row],[year]],SafetySummary[[#This Row],[month]],1)</f>
        <v>43009</v>
      </c>
      <c r="D71" t="str">
        <f>"Q" &amp; ROUNDUP(SafetySummary[[#This Row],[month]]/3,0)</f>
        <v>Q4</v>
      </c>
      <c r="E71" s="13">
        <f t="shared" si="6"/>
        <v>895769.98</v>
      </c>
      <c r="F71" s="13">
        <f t="shared" si="7"/>
        <v>119053.04</v>
      </c>
      <c r="G71" s="13">
        <f t="shared" si="8"/>
        <v>269547.21000000002</v>
      </c>
    </row>
    <row r="72" spans="1:7" x14ac:dyDescent="0.25">
      <c r="A72">
        <v>2017</v>
      </c>
      <c r="B72">
        <v>11</v>
      </c>
      <c r="C72" s="11">
        <f>DATE(SafetySummary[[#This Row],[year]],SafetySummary[[#This Row],[month]],1)</f>
        <v>43040</v>
      </c>
      <c r="D72" t="str">
        <f>"Q" &amp; ROUNDUP(SafetySummary[[#This Row],[month]]/3,0)</f>
        <v>Q4</v>
      </c>
      <c r="E72" s="13">
        <f t="shared" si="6"/>
        <v>895769.98</v>
      </c>
      <c r="F72" s="13">
        <f t="shared" si="7"/>
        <v>119053.04</v>
      </c>
      <c r="G72" s="13">
        <f t="shared" si="8"/>
        <v>269547.21000000002</v>
      </c>
    </row>
    <row r="73" spans="1:7" x14ac:dyDescent="0.25">
      <c r="A73">
        <v>2017</v>
      </c>
      <c r="B73">
        <v>12</v>
      </c>
      <c r="C73" s="11">
        <f>DATE(SafetySummary[[#This Row],[year]],SafetySummary[[#This Row],[month]],1)</f>
        <v>43070</v>
      </c>
      <c r="D73" t="str">
        <f>"Q" &amp; ROUNDUP(SafetySummary[[#This Row],[month]]/3,0)</f>
        <v>Q4</v>
      </c>
      <c r="E73" s="13">
        <f t="shared" si="6"/>
        <v>895769.98</v>
      </c>
      <c r="F73" s="13">
        <f t="shared" si="7"/>
        <v>119053.04</v>
      </c>
      <c r="G73" s="13">
        <f t="shared" si="8"/>
        <v>269547.21000000002</v>
      </c>
    </row>
    <row r="74" spans="1:7" x14ac:dyDescent="0.25">
      <c r="A74">
        <v>2018</v>
      </c>
      <c r="B74">
        <v>1</v>
      </c>
      <c r="C74" s="11">
        <f>DATE(SafetySummary[[#This Row],[year]],SafetySummary[[#This Row],[month]],1)</f>
        <v>43101</v>
      </c>
      <c r="D74" t="str">
        <f>"Q" &amp; ROUNDUP(SafetySummary[[#This Row],[month]]/3,0)</f>
        <v>Q1</v>
      </c>
      <c r="E74" s="13">
        <f>ROUND(8663752/12,2)</f>
        <v>721979.33</v>
      </c>
      <c r="F74" s="13">
        <f>ROUND(4307384/12,2)</f>
        <v>358948.67</v>
      </c>
      <c r="G74" s="13">
        <f>ROUND(5938895/12,2)</f>
        <v>494907.92</v>
      </c>
    </row>
    <row r="75" spans="1:7" x14ac:dyDescent="0.25">
      <c r="A75">
        <v>2018</v>
      </c>
      <c r="B75">
        <v>2</v>
      </c>
      <c r="C75" s="11">
        <f>DATE(SafetySummary[[#This Row],[year]],SafetySummary[[#This Row],[month]],1)</f>
        <v>43132</v>
      </c>
      <c r="D75" t="str">
        <f>"Q" &amp; ROUNDUP(SafetySummary[[#This Row],[month]]/3,0)</f>
        <v>Q1</v>
      </c>
      <c r="E75" s="13">
        <f t="shared" ref="E75:E85" si="9">ROUND(8663752/12,2)</f>
        <v>721979.33</v>
      </c>
      <c r="F75" s="13">
        <f t="shared" ref="F75:F85" si="10">ROUND(4307384/12,2)</f>
        <v>358948.67</v>
      </c>
      <c r="G75" s="13">
        <f t="shared" ref="G75:G85" si="11">ROUND(5938895/12,2)</f>
        <v>494907.92</v>
      </c>
    </row>
    <row r="76" spans="1:7" x14ac:dyDescent="0.25">
      <c r="A76">
        <v>2018</v>
      </c>
      <c r="B76">
        <v>3</v>
      </c>
      <c r="C76" s="11">
        <f>DATE(SafetySummary[[#This Row],[year]],SafetySummary[[#This Row],[month]],1)</f>
        <v>43160</v>
      </c>
      <c r="D76" t="str">
        <f>"Q" &amp; ROUNDUP(SafetySummary[[#This Row],[month]]/3,0)</f>
        <v>Q1</v>
      </c>
      <c r="E76" s="13">
        <f t="shared" si="9"/>
        <v>721979.33</v>
      </c>
      <c r="F76" s="13">
        <f t="shared" si="10"/>
        <v>358948.67</v>
      </c>
      <c r="G76" s="13">
        <f t="shared" si="11"/>
        <v>494907.92</v>
      </c>
    </row>
    <row r="77" spans="1:7" x14ac:dyDescent="0.25">
      <c r="A77">
        <v>2018</v>
      </c>
      <c r="B77">
        <v>4</v>
      </c>
      <c r="C77" s="11">
        <f>DATE(SafetySummary[[#This Row],[year]],SafetySummary[[#This Row],[month]],1)</f>
        <v>43191</v>
      </c>
      <c r="D77" t="str">
        <f>"Q" &amp; ROUNDUP(SafetySummary[[#This Row],[month]]/3,0)</f>
        <v>Q2</v>
      </c>
      <c r="E77" s="13">
        <f t="shared" si="9"/>
        <v>721979.33</v>
      </c>
      <c r="F77" s="13">
        <f t="shared" si="10"/>
        <v>358948.67</v>
      </c>
      <c r="G77" s="13">
        <f t="shared" si="11"/>
        <v>494907.92</v>
      </c>
    </row>
    <row r="78" spans="1:7" x14ac:dyDescent="0.25">
      <c r="A78">
        <v>2018</v>
      </c>
      <c r="B78">
        <v>5</v>
      </c>
      <c r="C78" s="11">
        <f>DATE(SafetySummary[[#This Row],[year]],SafetySummary[[#This Row],[month]],1)</f>
        <v>43221</v>
      </c>
      <c r="D78" t="str">
        <f>"Q" &amp; ROUNDUP(SafetySummary[[#This Row],[month]]/3,0)</f>
        <v>Q2</v>
      </c>
      <c r="E78" s="13">
        <f t="shared" si="9"/>
        <v>721979.33</v>
      </c>
      <c r="F78" s="13">
        <f t="shared" si="10"/>
        <v>358948.67</v>
      </c>
      <c r="G78" s="13">
        <f t="shared" si="11"/>
        <v>494907.92</v>
      </c>
    </row>
    <row r="79" spans="1:7" x14ac:dyDescent="0.25">
      <c r="A79">
        <v>2018</v>
      </c>
      <c r="B79">
        <v>6</v>
      </c>
      <c r="C79" s="11">
        <f>DATE(SafetySummary[[#This Row],[year]],SafetySummary[[#This Row],[month]],1)</f>
        <v>43252</v>
      </c>
      <c r="D79" t="str">
        <f>"Q" &amp; ROUNDUP(SafetySummary[[#This Row],[month]]/3,0)</f>
        <v>Q2</v>
      </c>
      <c r="E79" s="13">
        <f t="shared" si="9"/>
        <v>721979.33</v>
      </c>
      <c r="F79" s="13">
        <f t="shared" si="10"/>
        <v>358948.67</v>
      </c>
      <c r="G79" s="13">
        <f t="shared" si="11"/>
        <v>494907.92</v>
      </c>
    </row>
    <row r="80" spans="1:7" x14ac:dyDescent="0.25">
      <c r="A80">
        <v>2018</v>
      </c>
      <c r="B80">
        <v>7</v>
      </c>
      <c r="C80" s="11">
        <f>DATE(SafetySummary[[#This Row],[year]],SafetySummary[[#This Row],[month]],1)</f>
        <v>43282</v>
      </c>
      <c r="D80" t="str">
        <f>"Q" &amp; ROUNDUP(SafetySummary[[#This Row],[month]]/3,0)</f>
        <v>Q3</v>
      </c>
      <c r="E80" s="13">
        <f t="shared" si="9"/>
        <v>721979.33</v>
      </c>
      <c r="F80" s="13">
        <f t="shared" si="10"/>
        <v>358948.67</v>
      </c>
      <c r="G80" s="13">
        <f t="shared" si="11"/>
        <v>494907.92</v>
      </c>
    </row>
    <row r="81" spans="1:11" x14ac:dyDescent="0.25">
      <c r="A81">
        <v>2018</v>
      </c>
      <c r="B81">
        <v>8</v>
      </c>
      <c r="C81" s="11">
        <f>DATE(SafetySummary[[#This Row],[year]],SafetySummary[[#This Row],[month]],1)</f>
        <v>43313</v>
      </c>
      <c r="D81" t="str">
        <f>"Q" &amp; ROUNDUP(SafetySummary[[#This Row],[month]]/3,0)</f>
        <v>Q3</v>
      </c>
      <c r="E81" s="13">
        <f t="shared" si="9"/>
        <v>721979.33</v>
      </c>
      <c r="F81" s="13">
        <f t="shared" si="10"/>
        <v>358948.67</v>
      </c>
      <c r="G81" s="13">
        <f t="shared" si="11"/>
        <v>494907.92</v>
      </c>
    </row>
    <row r="82" spans="1:11" x14ac:dyDescent="0.25">
      <c r="A82">
        <v>2018</v>
      </c>
      <c r="B82">
        <v>9</v>
      </c>
      <c r="C82" s="11">
        <f>DATE(SafetySummary[[#This Row],[year]],SafetySummary[[#This Row],[month]],1)</f>
        <v>43344</v>
      </c>
      <c r="D82" t="str">
        <f>"Q" &amp; ROUNDUP(SafetySummary[[#This Row],[month]]/3,0)</f>
        <v>Q3</v>
      </c>
      <c r="E82" s="13">
        <f t="shared" si="9"/>
        <v>721979.33</v>
      </c>
      <c r="F82" s="13">
        <f t="shared" si="10"/>
        <v>358948.67</v>
      </c>
      <c r="G82" s="13">
        <f t="shared" si="11"/>
        <v>494907.92</v>
      </c>
    </row>
    <row r="83" spans="1:11" x14ac:dyDescent="0.25">
      <c r="A83">
        <v>2018</v>
      </c>
      <c r="B83">
        <v>10</v>
      </c>
      <c r="C83" s="11">
        <f>DATE(SafetySummary[[#This Row],[year]],SafetySummary[[#This Row],[month]],1)</f>
        <v>43374</v>
      </c>
      <c r="D83" t="str">
        <f>"Q" &amp; ROUNDUP(SafetySummary[[#This Row],[month]]/3,0)</f>
        <v>Q4</v>
      </c>
      <c r="E83" s="13">
        <f t="shared" si="9"/>
        <v>721979.33</v>
      </c>
      <c r="F83" s="13">
        <f t="shared" si="10"/>
        <v>358948.67</v>
      </c>
      <c r="G83" s="13">
        <f t="shared" si="11"/>
        <v>494907.92</v>
      </c>
    </row>
    <row r="84" spans="1:11" x14ac:dyDescent="0.25">
      <c r="A84">
        <v>2018</v>
      </c>
      <c r="B84">
        <v>11</v>
      </c>
      <c r="C84" s="11">
        <f>DATE(SafetySummary[[#This Row],[year]],SafetySummary[[#This Row],[month]],1)</f>
        <v>43405</v>
      </c>
      <c r="D84" t="str">
        <f>"Q" &amp; ROUNDUP(SafetySummary[[#This Row],[month]]/3,0)</f>
        <v>Q4</v>
      </c>
      <c r="E84" s="13">
        <f t="shared" si="9"/>
        <v>721979.33</v>
      </c>
      <c r="F84" s="13">
        <f t="shared" si="10"/>
        <v>358948.67</v>
      </c>
      <c r="G84" s="13">
        <f t="shared" si="11"/>
        <v>494907.92</v>
      </c>
    </row>
    <row r="85" spans="1:11" x14ac:dyDescent="0.25">
      <c r="A85">
        <v>2018</v>
      </c>
      <c r="B85">
        <v>12</v>
      </c>
      <c r="C85" s="11">
        <f>DATE(SafetySummary[[#This Row],[year]],SafetySummary[[#This Row],[month]],1)</f>
        <v>43435</v>
      </c>
      <c r="D85" t="str">
        <f>"Q" &amp; ROUNDUP(SafetySummary[[#This Row],[month]]/3,0)</f>
        <v>Q4</v>
      </c>
      <c r="E85" s="13">
        <f t="shared" si="9"/>
        <v>721979.33</v>
      </c>
      <c r="F85" s="13">
        <f t="shared" si="10"/>
        <v>358948.67</v>
      </c>
      <c r="G85" s="13">
        <f t="shared" si="11"/>
        <v>494907.92</v>
      </c>
    </row>
    <row r="86" spans="1:11" x14ac:dyDescent="0.25">
      <c r="A86">
        <v>2019</v>
      </c>
      <c r="B86">
        <v>1</v>
      </c>
      <c r="C86" s="11">
        <f>DATE(SafetySummary[[#This Row],[year]],SafetySummary[[#This Row],[month]],1)</f>
        <v>43466</v>
      </c>
      <c r="D86" t="str">
        <f>"Q" &amp; ROUNDUP(SafetySummary[[#This Row],[month]]/3,0)</f>
        <v>Q1</v>
      </c>
      <c r="E86" s="13">
        <v>642257.09</v>
      </c>
      <c r="F86" s="13">
        <v>296172.73000000004</v>
      </c>
      <c r="G86" s="13">
        <v>192913.02</v>
      </c>
      <c r="I86" s="13"/>
      <c r="J86" s="13"/>
      <c r="K86" s="13"/>
    </row>
    <row r="87" spans="1:11" x14ac:dyDescent="0.25">
      <c r="A87">
        <v>2019</v>
      </c>
      <c r="B87">
        <v>2</v>
      </c>
      <c r="C87" s="11">
        <f>DATE(SafetySummary[[#This Row],[year]],SafetySummary[[#This Row],[month]],1)</f>
        <v>43497</v>
      </c>
      <c r="D87" t="str">
        <f>"Q" &amp; ROUNDUP(SafetySummary[[#This Row],[month]]/3,0)</f>
        <v>Q1</v>
      </c>
      <c r="E87" s="13">
        <v>365925.25999999995</v>
      </c>
      <c r="F87" s="13">
        <v>99682.36</v>
      </c>
      <c r="G87" s="13">
        <v>212381.86</v>
      </c>
      <c r="I87" s="13"/>
      <c r="J87" s="13"/>
      <c r="K87" s="13"/>
    </row>
    <row r="88" spans="1:11" x14ac:dyDescent="0.25">
      <c r="A88">
        <v>2019</v>
      </c>
      <c r="B88">
        <v>3</v>
      </c>
      <c r="C88" s="11">
        <f>DATE(SafetySummary[[#This Row],[year]],SafetySummary[[#This Row],[month]],1)</f>
        <v>43525</v>
      </c>
      <c r="D88" t="str">
        <f>"Q" &amp; ROUNDUP(SafetySummary[[#This Row],[month]]/3,0)</f>
        <v>Q1</v>
      </c>
      <c r="E88" s="13">
        <v>1998679.96</v>
      </c>
      <c r="F88" s="13">
        <v>231966.21</v>
      </c>
      <c r="G88" s="13">
        <v>532203.5</v>
      </c>
      <c r="I88" s="13"/>
      <c r="J88" s="13"/>
      <c r="K88" s="13"/>
    </row>
    <row r="89" spans="1:11" x14ac:dyDescent="0.25">
      <c r="A89">
        <v>2019</v>
      </c>
      <c r="B89">
        <v>4</v>
      </c>
      <c r="C89" s="11">
        <f>DATE(SafetySummary[[#This Row],[year]],SafetySummary[[#This Row],[month]],1)</f>
        <v>43556</v>
      </c>
      <c r="D89" t="str">
        <f>"Q" &amp; ROUNDUP(SafetySummary[[#This Row],[month]]/3,0)</f>
        <v>Q2</v>
      </c>
      <c r="E89" s="13">
        <v>1139456.18</v>
      </c>
      <c r="F89" s="13">
        <v>704322.40999999992</v>
      </c>
      <c r="G89" s="13">
        <v>187335.2</v>
      </c>
      <c r="I89" s="13"/>
      <c r="J89" s="13"/>
      <c r="K89" s="13"/>
    </row>
    <row r="90" spans="1:11" x14ac:dyDescent="0.25">
      <c r="A90">
        <v>2019</v>
      </c>
      <c r="B90">
        <v>5</v>
      </c>
      <c r="C90" s="11">
        <f>DATE(SafetySummary[[#This Row],[year]],SafetySummary[[#This Row],[month]],1)</f>
        <v>43586</v>
      </c>
      <c r="D90" t="str">
        <f>"Q" &amp; ROUNDUP(SafetySummary[[#This Row],[month]]/3,0)</f>
        <v>Q2</v>
      </c>
      <c r="E90" s="13">
        <v>869717.5199999999</v>
      </c>
      <c r="F90" s="13">
        <v>226011.29</v>
      </c>
      <c r="G90" s="13">
        <v>75173.31</v>
      </c>
      <c r="I90" s="13"/>
      <c r="J90" s="13"/>
      <c r="K90" s="13"/>
    </row>
    <row r="91" spans="1:11" x14ac:dyDescent="0.25">
      <c r="A91">
        <v>2019</v>
      </c>
      <c r="B91">
        <v>6</v>
      </c>
      <c r="C91" s="11">
        <f>DATE(SafetySummary[[#This Row],[year]],SafetySummary[[#This Row],[month]],1)</f>
        <v>43617</v>
      </c>
      <c r="D91" t="str">
        <f>"Q" &amp; ROUNDUP(SafetySummary[[#This Row],[month]]/3,0)</f>
        <v>Q2</v>
      </c>
      <c r="E91" s="13">
        <v>542611.35000000009</v>
      </c>
      <c r="F91" s="13">
        <v>236878.33000000002</v>
      </c>
      <c r="G91" s="13">
        <v>429054.97</v>
      </c>
      <c r="I91" s="13"/>
      <c r="J91" s="13"/>
      <c r="K91" s="13"/>
    </row>
    <row r="92" spans="1:11" x14ac:dyDescent="0.25">
      <c r="A92">
        <v>2019</v>
      </c>
      <c r="B92">
        <v>7</v>
      </c>
      <c r="C92" s="11">
        <f>DATE(SafetySummary[[#This Row],[year]],SafetySummary[[#This Row],[month]],1)</f>
        <v>43647</v>
      </c>
      <c r="D92" t="str">
        <f>"Q" &amp; ROUNDUP(SafetySummary[[#This Row],[month]]/3,0)</f>
        <v>Q3</v>
      </c>
      <c r="E92" s="13">
        <v>674678.6</v>
      </c>
      <c r="F92" s="13">
        <v>291267.11000000004</v>
      </c>
      <c r="G92" s="13">
        <v>223412.25</v>
      </c>
      <c r="I92" s="13"/>
      <c r="J92" s="13"/>
      <c r="K92" s="13"/>
    </row>
    <row r="93" spans="1:11" x14ac:dyDescent="0.25">
      <c r="A93">
        <v>2019</v>
      </c>
      <c r="B93">
        <v>8</v>
      </c>
      <c r="C93" s="11">
        <f>DATE(SafetySummary[[#This Row],[year]],SafetySummary[[#This Row],[month]],1)</f>
        <v>43678</v>
      </c>
      <c r="D93" t="str">
        <f>"Q" &amp; ROUNDUP(SafetySummary[[#This Row],[month]]/3,0)</f>
        <v>Q3</v>
      </c>
      <c r="E93" s="13">
        <v>1034473.87</v>
      </c>
      <c r="F93" s="13">
        <v>469527.24999999994</v>
      </c>
      <c r="G93" s="13">
        <v>536945.28</v>
      </c>
      <c r="I93" s="13"/>
      <c r="J93" s="13"/>
      <c r="K93" s="13"/>
    </row>
    <row r="94" spans="1:11" x14ac:dyDescent="0.25">
      <c r="A94">
        <v>2019</v>
      </c>
      <c r="B94">
        <v>9</v>
      </c>
      <c r="C94" s="11">
        <f>DATE(SafetySummary[[#This Row],[year]],SafetySummary[[#This Row],[month]],1)</f>
        <v>43709</v>
      </c>
      <c r="D94" t="str">
        <f>"Q" &amp; ROUNDUP(SafetySummary[[#This Row],[month]]/3,0)</f>
        <v>Q3</v>
      </c>
      <c r="E94" s="13">
        <v>539723.41000000015</v>
      </c>
      <c r="F94" s="13">
        <v>291624.18</v>
      </c>
      <c r="G94" s="13">
        <v>850517.98</v>
      </c>
      <c r="I94" s="13"/>
      <c r="J94" s="13"/>
      <c r="K94" s="13"/>
    </row>
    <row r="95" spans="1:11" x14ac:dyDescent="0.25">
      <c r="A95">
        <v>2019</v>
      </c>
      <c r="B95">
        <v>10</v>
      </c>
      <c r="C95" s="11">
        <f>DATE(SafetySummary[[#This Row],[year]],SafetySummary[[#This Row],[month]],1)</f>
        <v>43739</v>
      </c>
      <c r="D95" t="str">
        <f>"Q" &amp; ROUNDUP(SafetySummary[[#This Row],[month]]/3,0)</f>
        <v>Q4</v>
      </c>
      <c r="E95" s="13">
        <v>1138487.27</v>
      </c>
      <c r="F95" s="13">
        <v>240443.05</v>
      </c>
      <c r="G95" s="13">
        <v>85233.29</v>
      </c>
      <c r="I95" s="13"/>
      <c r="J95" s="13"/>
      <c r="K95" s="13"/>
    </row>
    <row r="96" spans="1:11" x14ac:dyDescent="0.25">
      <c r="A96">
        <v>2019</v>
      </c>
      <c r="B96">
        <v>11</v>
      </c>
      <c r="C96" s="11">
        <f>DATE(SafetySummary[[#This Row],[year]],SafetySummary[[#This Row],[month]],1)</f>
        <v>43770</v>
      </c>
      <c r="D96" t="str">
        <f>"Q" &amp; ROUNDUP(SafetySummary[[#This Row],[month]]/3,0)</f>
        <v>Q4</v>
      </c>
      <c r="E96" s="13">
        <v>784355.52999999991</v>
      </c>
      <c r="F96" s="13">
        <v>59678.869999999995</v>
      </c>
      <c r="G96" s="13">
        <v>789705.23</v>
      </c>
      <c r="I96" s="13"/>
      <c r="J96" s="13"/>
      <c r="K96" s="13"/>
    </row>
    <row r="97" spans="1:11" x14ac:dyDescent="0.25">
      <c r="A97">
        <v>2019</v>
      </c>
      <c r="B97">
        <v>12</v>
      </c>
      <c r="C97" s="11">
        <f>DATE(SafetySummary[[#This Row],[year]],SafetySummary[[#This Row],[month]],1)</f>
        <v>43800</v>
      </c>
      <c r="D97" t="str">
        <f>"Q" &amp; ROUNDUP(SafetySummary[[#This Row],[month]]/3,0)</f>
        <v>Q4</v>
      </c>
      <c r="E97" s="13">
        <v>1175973.3700000001</v>
      </c>
      <c r="F97" s="13">
        <v>47466.939999999995</v>
      </c>
      <c r="G97" s="13">
        <v>146962.84</v>
      </c>
      <c r="I97" s="13"/>
      <c r="J97" s="13"/>
      <c r="K97" s="13"/>
    </row>
    <row r="98" spans="1:11" x14ac:dyDescent="0.25">
      <c r="A98">
        <v>2020</v>
      </c>
      <c r="B98">
        <v>1</v>
      </c>
      <c r="C98" s="11">
        <f>DATE(SafetySummary[[#This Row],[year]],SafetySummary[[#This Row],[month]],1)</f>
        <v>43831</v>
      </c>
      <c r="D98" t="str">
        <f>"Q" &amp; ROUNDUP(SafetySummary[[#This Row],[month]]/3,0)</f>
        <v>Q1</v>
      </c>
      <c r="E98" s="13">
        <v>1032653.66</v>
      </c>
      <c r="F98" s="13">
        <v>51128.66</v>
      </c>
      <c r="G98" s="13">
        <v>283234.65000000002</v>
      </c>
      <c r="I98" s="13"/>
      <c r="J98" s="13"/>
      <c r="K98" s="13"/>
    </row>
    <row r="99" spans="1:11" x14ac:dyDescent="0.25">
      <c r="A99">
        <v>2020</v>
      </c>
      <c r="B99">
        <v>2</v>
      </c>
      <c r="C99" s="11">
        <f>DATE(SafetySummary[[#This Row],[year]],SafetySummary[[#This Row],[month]],1)</f>
        <v>43862</v>
      </c>
      <c r="D99" t="str">
        <f>"Q" &amp; ROUNDUP(SafetySummary[[#This Row],[month]]/3,0)</f>
        <v>Q1</v>
      </c>
      <c r="E99" s="13">
        <v>838128.86</v>
      </c>
      <c r="F99" s="13">
        <v>170488.01</v>
      </c>
      <c r="G99" s="13">
        <v>220750.93</v>
      </c>
      <c r="I99" s="13"/>
      <c r="J99" s="13"/>
      <c r="K99" s="13"/>
    </row>
    <row r="100" spans="1:11" x14ac:dyDescent="0.25">
      <c r="A100">
        <v>2020</v>
      </c>
      <c r="B100">
        <v>3</v>
      </c>
      <c r="C100" s="11">
        <f>DATE(SafetySummary[[#This Row],[year]],SafetySummary[[#This Row],[month]],1)</f>
        <v>43891</v>
      </c>
      <c r="D100" t="str">
        <f>"Q" &amp; ROUNDUP(SafetySummary[[#This Row],[month]]/3,0)</f>
        <v>Q1</v>
      </c>
      <c r="E100" s="13">
        <v>589731.92000000004</v>
      </c>
      <c r="F100" s="13">
        <v>119792.88</v>
      </c>
      <c r="G100" s="13">
        <v>97830.31</v>
      </c>
    </row>
    <row r="101" spans="1:11" x14ac:dyDescent="0.25">
      <c r="A101">
        <v>2020</v>
      </c>
      <c r="B101">
        <v>4</v>
      </c>
      <c r="C101" s="11">
        <f>DATE(SafetySummary[[#This Row],[year]],SafetySummary[[#This Row],[month]],1)</f>
        <v>43922</v>
      </c>
      <c r="D101" t="str">
        <f>"Q" &amp; ROUNDUP(SafetySummary[[#This Row],[month]]/3,0)</f>
        <v>Q2</v>
      </c>
      <c r="E101" s="13">
        <v>1087824.6599999999</v>
      </c>
      <c r="F101" s="13">
        <v>48791.76</v>
      </c>
      <c r="G101" s="13">
        <v>556194.02</v>
      </c>
    </row>
    <row r="102" spans="1:11" x14ac:dyDescent="0.25">
      <c r="A102">
        <v>2020</v>
      </c>
      <c r="B102">
        <v>5</v>
      </c>
      <c r="C102" s="11">
        <f>DATE(SafetySummary[[#This Row],[year]],SafetySummary[[#This Row],[month]],1)</f>
        <v>43952</v>
      </c>
      <c r="D102" t="str">
        <f>"Q" &amp; ROUNDUP(SafetySummary[[#This Row],[month]]/3,0)</f>
        <v>Q2</v>
      </c>
      <c r="E102" s="13">
        <v>506227.11</v>
      </c>
      <c r="F102" s="13">
        <v>37351.380000000005</v>
      </c>
      <c r="G102" s="13">
        <v>89507.49</v>
      </c>
    </row>
    <row r="103" spans="1:11" x14ac:dyDescent="0.25">
      <c r="A103">
        <v>2020</v>
      </c>
      <c r="B103">
        <v>6</v>
      </c>
      <c r="C103" s="11">
        <f>DATE(SafetySummary[[#This Row],[year]],SafetySummary[[#This Row],[month]],1)</f>
        <v>43983</v>
      </c>
      <c r="D103" t="str">
        <f>"Q" &amp; ROUNDUP(SafetySummary[[#This Row],[month]]/3,0)</f>
        <v>Q2</v>
      </c>
      <c r="E103" s="40">
        <v>57360.19</v>
      </c>
      <c r="F103" s="40">
        <v>72796.740000000005</v>
      </c>
      <c r="G103" s="40">
        <v>1530.78</v>
      </c>
    </row>
    <row r="104" spans="1:11" x14ac:dyDescent="0.25">
      <c r="A104">
        <v>2020</v>
      </c>
      <c r="B104">
        <v>7</v>
      </c>
      <c r="C104" s="11">
        <f>DATE(SafetySummary[[#This Row],[year]],SafetySummary[[#This Row],[month]],1)</f>
        <v>44013</v>
      </c>
      <c r="D104" t="str">
        <f>"Q" &amp; ROUNDUP(SafetySummary[[#This Row],[month]]/3,0)</f>
        <v>Q3</v>
      </c>
      <c r="E104" s="13">
        <v>632597.8600000001</v>
      </c>
      <c r="F104" s="13">
        <v>82590.509999999995</v>
      </c>
      <c r="G104" s="13">
        <v>18316.259999999998</v>
      </c>
    </row>
    <row r="105" spans="1:11" x14ac:dyDescent="0.25">
      <c r="A105">
        <v>2020</v>
      </c>
      <c r="B105">
        <v>8</v>
      </c>
      <c r="C105" s="11">
        <f>DATE(SafetySummary[[#This Row],[year]],SafetySummary[[#This Row],[month]],1)</f>
        <v>44044</v>
      </c>
      <c r="D105" t="str">
        <f>"Q" &amp; ROUNDUP(SafetySummary[[#This Row],[month]]/3,0)</f>
        <v>Q3</v>
      </c>
      <c r="E105" s="13">
        <v>1154035.81</v>
      </c>
      <c r="F105" s="13">
        <v>28839.54</v>
      </c>
      <c r="G105" s="13">
        <v>355963.74</v>
      </c>
    </row>
    <row r="106" spans="1:11" x14ac:dyDescent="0.25">
      <c r="A106">
        <v>2020</v>
      </c>
      <c r="B106">
        <v>9</v>
      </c>
      <c r="C106" s="11">
        <f>DATE(SafetySummary[[#This Row],[year]],SafetySummary[[#This Row],[month]],1)</f>
        <v>44075</v>
      </c>
      <c r="D106" t="str">
        <f>"Q" &amp; ROUNDUP(SafetySummary[[#This Row],[month]]/3,0)</f>
        <v>Q3</v>
      </c>
      <c r="E106" s="13">
        <v>23158.53</v>
      </c>
      <c r="F106" s="13">
        <v>0</v>
      </c>
      <c r="G106" s="13">
        <v>0</v>
      </c>
    </row>
    <row r="107" spans="1:11" x14ac:dyDescent="0.25">
      <c r="A107">
        <v>2020</v>
      </c>
      <c r="B107">
        <v>10</v>
      </c>
      <c r="C107" s="11">
        <f>DATE(SafetySummary[[#This Row],[year]],SafetySummary[[#This Row],[month]],1)</f>
        <v>44105</v>
      </c>
      <c r="D107" t="str">
        <f>"Q" &amp; ROUNDUP(SafetySummary[[#This Row],[month]]/3,0)</f>
        <v>Q4</v>
      </c>
      <c r="E107" s="13"/>
      <c r="F107" s="13"/>
      <c r="G107" s="13"/>
    </row>
    <row r="108" spans="1:11" x14ac:dyDescent="0.25">
      <c r="A108">
        <v>2020</v>
      </c>
      <c r="B108">
        <v>11</v>
      </c>
      <c r="C108" s="11">
        <f>DATE(SafetySummary[[#This Row],[year]],SafetySummary[[#This Row],[month]],1)</f>
        <v>44136</v>
      </c>
      <c r="D108" t="str">
        <f>"Q" &amp; ROUNDUP(SafetySummary[[#This Row],[month]]/3,0)</f>
        <v>Q4</v>
      </c>
      <c r="E108" s="13"/>
      <c r="F108" s="13"/>
      <c r="G108" s="13"/>
    </row>
    <row r="109" spans="1:11" x14ac:dyDescent="0.25">
      <c r="A109">
        <v>2020</v>
      </c>
      <c r="B109">
        <v>12</v>
      </c>
      <c r="C109" s="11">
        <f>DATE(SafetySummary[[#This Row],[year]],SafetySummary[[#This Row],[month]],1)</f>
        <v>44166</v>
      </c>
      <c r="D109" t="str">
        <f>"Q" &amp; ROUNDUP(SafetySummary[[#This Row],[month]]/3,0)</f>
        <v>Q4</v>
      </c>
      <c r="E109" s="13"/>
      <c r="F109" s="13"/>
      <c r="G109" s="13"/>
    </row>
  </sheetData>
  <pageMargins left="0.7" right="0.7" top="0.75" bottom="0.75" header="0.3" footer="0.3"/>
  <pageSetup orientation="portrait" verticalDpi="0" r:id="rId1"/>
  <customProperties>
    <customPr name="_pios_id" r:id="rId2"/>
  </customProperties>
  <legacyDrawing r:id="rId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S p e n d " > < C u s t o m C o n t e n t > < ! [ C D A T A [ < T a b l e W i d g e t G r i d S e r i a l i z a t i o n   x m l n s : x s i = " h t t p : / / w w w . w 3 . o r g / 2 0 0 1 / X M L S c h e m a - i n s t a n c e "   x m l n s : x s d = " h t t p : / / w w w . w 3 . o r g / 2 0 0 1 / X M L S c h e m a " > < C o l u m n S u g g e s t e d T y p e   / > < C o l u m n F o r m a t   / > < C o l u m n A c c u r a c y   / > < C o l u m n C u r r e n c y S y m b o l   / > < C o l u m n P o s i t i v e P a t t e r n   / > < C o l u m n N e g a t i v e P a t t e r n   / > < C o l u m n W i d t h s > < i t e m > < k e y > < s t r i n g > y e a r < / s t r i n g > < / k e y > < v a l u e > < i n t > 3 0 9 < / i n t > < / v a l u e > < / i t e m > < i t e m > < k e y > < s t r i n g > m o n t h < / s t r i n g > < / k e y > < v a l u e > < i n t > 7 7 < / i n t > < / v a l u e > < / i t e m > < i t e m > < k e y > < s t r i n g > R e p r e s e n t a t i v e   D a t e < / s t r i n g > < / k e y > < v a l u e > < i n t > 1 6 2 < / i n t > < / v a l u e > < / i t e m > < i t e m > < k e y > < s t r i n g > Q u a r t e r < / s t r i n g > < / k e y > < v a l u e > < i n t > 8 4 < / i n t > < / v a l u e > < / i t e m > < i t e m > < k e y > < s t r i n g > S p e n d _ O p e r a t i o n s < / s t r i n g > < / k e y > < v a l u e > < i n t > 1 5 0 < / i n t > < / v a l u e > < / i t e m > < i t e m > < k e y > < s t r i n g > S p e n d _ W e l l s _ S e r v i c i n g < / s t r i n g > < / k e y > < v a l u e > < i n t > 1 7 9 < / i n t > < / v a l u e > < / i t e m > < i t e m > < k e y > < s t r i n g > S p e n d _ T u r n a r o u n d _ O u t a g e < / s t r i n g > < / k e y > < v a l u e > < i n t > 2 0 5 < / i n t > < / v a l u e > < / i t e m > < / C o l u m n W i d t h s > < C o l u m n D i s p l a y I n d e x > < i t e m > < k e y > < s t r i n g > y e a r < / s t r i n g > < / k e y > < v a l u e > < i n t > 0 < / i n t > < / v a l u e > < / i t e m > < i t e m > < k e y > < s t r i n g > m o n t h < / s t r i n g > < / k e y > < v a l u e > < i n t > 1 < / i n t > < / v a l u e > < / i t e m > < i t e m > < k e y > < s t r i n g > R e p r e s e n t a t i v e   D a t e < / s t r i n g > < / k e y > < v a l u e > < i n t > 2 < / i n t > < / v a l u e > < / i t e m > < i t e m > < k e y > < s t r i n g > Q u a r t e r < / s t r i n g > < / k e y > < v a l u e > < i n t > 3 < / i n t > < / v a l u e > < / i t e m > < i t e m > < k e y > < s t r i n g > S p e n d _ O p e r a t i o n s < / s t r i n g > < / k e y > < v a l u e > < i n t > 4 < / i n t > < / v a l u e > < / i t e m > < i t e m > < k e y > < s t r i n g > S p e n d _ W e l l s _ S e r v i c i n g < / s t r i n g > < / k e y > < v a l u e > < i n t > 5 < / i n t > < / v a l u e > < / i t e m > < i t e m > < k e y > < s t r i n g > S p e n d _ T u r n a r o u n d _ O u t a g e < / s t r i n g > < / k e y > < v a l u e > < i n t > 6 < / 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T a b l e O r d e r " > < C u s t o m C o n t e n t > < ! [ C D A T A [ C a l e n d a r , S a f e t y S u m m a r y , S p e n d , O p e r a t i o n a l S u m m a r y , S a f e t y I n c i d e n t s D e t a i l s ] ] > < / C u s t o m C o n t e n t > < / G e m i n i > 
</file>

<file path=customXml/item1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 S p e n d < / K e y > < V a l u e   x m l n s : a = " h t t p : / / s c h e m a s . d a t a c o n t r a c t . o r g / 2 0 0 4 / 0 7 / M i c r o s o f t . A n a l y s i s S e r v i c e s . C o m m o n " > < a : H a s F o c u s > t r u e < / a : H a s F o c u s > < a : S i z e A t D p i 9 6 > 3 0 9 < / a : S i z e A t D p i 9 6 > < a : V i s i b l e > t r u e < / a : V i s i b l e > < / V a l u e > < / K e y V a l u e O f s t r i n g S a n d b o x E d i t o r . M e a s u r e G r i d S t a t e S c d E 3 5 R y > < K e y V a l u e O f s t r i n g S a n d b o x E d i t o r . M e a s u r e G r i d S t a t e S c d E 3 5 R y > < K e y > S a f e t y S u m m a r y < / K e y > < V a l u e   x m l n s : a = " h t t p : / / s c h e m a s . d a t a c o n t r a c t . o r g / 2 0 0 4 / 0 7 / M i c r o s o f t . A n a l y s i s S e r v i c e s . C o m m o n " > < a : H a s F o c u s > t r u e < / a : H a s F o c u s > < a : S i z e A t D p i 9 6 > 2 5 3 < / a : S i z e A t D p i 9 6 > < a : V i s i b l e > t r u e < / a : V i s i b l e > < / V a l u e > < / K e y V a l u e O f s t r i n g S a n d b o x E d i t o r . M e a s u r e G r i d S t a t e S c d E 3 5 R y > < K e y V a l u e O f s t r i n g S a n d b o x E d i t o r . M e a s u r e G r i d S t a t e S c d E 3 5 R y > < K e y > C a l e n d a r < / K e y > < V a l u e   x m l n s : a = " h t t p : / / s c h e m a s . d a t a c o n t r a c t . o r g / 2 0 0 4 / 0 7 / M i c r o s o f t . A n a l y s i s S e r v i c e s . C o m m o n " > < a : H a s F o c u s > t r u e < / a : H a s F o c u s > < a : S i z e A t D p i 9 6 > 2 1 9 < / a : S i z e A t D p i 9 6 > < a : V i s i b l e > t r u e < / a : V i s i b l e > < / V a l u e > < / K e y V a l u e O f s t r i n g S a n d b o x E d i t o r . M e a s u r e G r i d S t a t e S c d E 3 5 R y > < K e y V a l u e O f s t r i n g S a n d b o x E d i t o r . M e a s u r e G r i d S t a t e S c d E 3 5 R y > < K e y > O p e r a t i o n a l S u m m a r y < / K e y > < V a l u e   x m l n s : a = " h t t p : / / s c h e m a s . d a t a c o n t r a c t . o r g / 2 0 0 4 / 0 7 / M i c r o s o f t . A n a l y s i s S e r v i c e s . C o m m o n " > < a : H a s F o c u s > t r u e < / a : H a s F o c u s > < a : S i z e A t D p i 9 6 > 2 0 6 < / a : S i z e A t D p i 9 6 > < a : V i s i b l e > t r u e < / a : V i s i b l e > < / V a l u e > < / K e y V a l u e O f s t r i n g S a n d b o x E d i t o r . M e a s u r e G r i d S t a t e S c d E 3 5 R y > < K e y V a l u e O f s t r i n g S a n d b o x E d i t o r . M e a s u r e G r i d S t a t e S c d E 3 5 R y > < K e y > S a f e t y I n c i d e n t s D e t a i l s < / 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2.xml>��< ? x m l   v e r s i o n = " 1 . 0 "   e n c o d i n g = " U T F - 1 6 " ? > < G e m i n i   x m l n s = " h t t p : / / g e m i n i / p i v o t c u s t o m i z a t i o n / R e l a t i o n s h i p A u t o D e t e c t i o n E n a b l e d " > < C u s t o m C o n t e n t > < ! [ C D A T A [ T r u e ] ] > < / C u s t o m C o n t e n t > < / G e m i n i > 
</file>

<file path=customXml/item13.xml>��< ? x m l   v e r s i o n = " 1 . 0 "   e n c o d i n g = " U T F - 1 6 " ? > < G e m i n i   x m l n s = " h t t p : / / g e m i n i / p i v o t c u s t o m i z a t i o n / 0 6 8 9 f d 2 9 - e 1 b d - 4 6 6 b - 8 3 a b - 5 6 7 b 6 8 4 9 f 9 3 9 " > < C u s t o m C o n t e n t > < ! [ C D A T A [ < ? x m l   v e r s i o n = " 1 . 0 "   e n c o d i n g = " u t f - 1 6 " ? > < S e t t i n g s > < C a l c u l a t e d F i e l d s > < i t e m > < M e a s u r e N a m e > o t E x p o s u r e P e r c e n t < / M e a s u r e N a m e > < D i s p l a y N a m e > o t E x p o s u r e P e r c e n t < / D i s p l a y N a m e > < V i s i b l e > F a l s e < / V i s i b l e > < / i t e m > < i t e m > < M e a s u r e N a m e > s p e n d O p e r a t i o n s < / M e a s u r e N a m e > < D i s p l a y N a m e > s p e n d O p e r a t i o n s < / D i s p l a y N a m e > < V i s i b l e > F a l s e < / V i s i b l e > < / i t e m > < i t e m > < M e a s u r e N a m e > s p e n d W e l l s S e r v i c i n g < / M e a s u r e N a m e > < D i s p l a y N a m e > s p e n d W e l l s S e r v i c i n g < / D i s p l a y N a m e > < V i s i b l e > F a l s e < / V i s i b l e > < / i t e m > < i t e m > < M e a s u r e N a m e > s p e n d T u r n a r o u n d O u t a g e < / M e a s u r e N a m e > < D i s p l a y N a m e > s p e n d T u r n a r o u n d O u t a g e < / D i s p l a y N a m e > < V i s i b l e > F a l s e < / V i s i b l e > < / i t e m > < i t e m > < M e a s u r e N a m e > s p e n d T o t a l < / M e a s u r e N a m e > < D i s p l a y N a m e > s p e n d T o t a l < / D i s p l a y N a m e > < V i s i b l e > F a l s e < / V i s i b l e > < / i t e m > < i t e m > < M e a s u r e N a m e > s p e n d P Y S i m p l e < / M e a s u r e N a m e > < D i s p l a y N a m e > s p e n d P Y S i m p l e < / D i s p l a y N a m e > < V i s i b l e > F a l s e < / V i s i b l e > < / i t e m > < i t e m > < M e a s u r e N a m e > s p e n d Y O Y P e r c e n t < / M e a s u r e N a m e > < D i s p l a y N a m e > s p e n d Y O Y P e r c e n t < / D i s p l a y N a m e > < V i s i b l e > F a l s e < / V i s i b l e > < / i t e m > < i t e m > < M e a s u r e N a m e > b u t t W e l d R e p a i r R a t e < / M e a s u r e N a m e > < D i s p l a y N a m e > b u t t W e l d R e p a i r R a t e < / D i s p l a y N a m e > < V i s i b l e > F a l s e < / V i s i b l e > < / i t e m > < i t e m > < M e a s u r e N a m e > S u m   o f   R e w o r k < / M e a s u r e N a m e > < D i s p l a y N a m e > S u m   o f   R e w o r k < / D i s p l a y N a m e > < V i s i b l e > F a l s e < / V i s i b l e > < / i t e m > < i t e m > < M e a s u r e N a m e > S u m   o f   N C R s < / M e a s u r e N a m e > < D i s p l a y N a m e > S u m   o f   N C R s < / D i s p l a y N a m e > < V i s i b l e > F a l s e < / V i s i b l e > < / i t e m > < i t e m > < M e a s u r e N a m e > T R I F < / M e a s u r e N a m e > < D i s p l a y N a m e > T R I F < / D i s p l a y N a m e > < V i s i b l e > F a l s e < / V i s i b l e > < / i t e m > < i t e m > < M e a s u r e N a m e > p a c k a g e s S i g n e d O f f H i g h L o w < / M e a s u r e N a m e > < D i s p l a y N a m e > p a c k a g e s S i g n e d O f f H i g h L o w < / D i s p l a y N a m e > < V i s i b l e > F a l s e < / V i s i b l e > < / i t e m > < i t e m > < M e a s u r e N a m e > p a c k a g e s I n R e v i e w B y Q u i n n H i g h L o w < / M e a s u r e N a m e > < D i s p l a y N a m e > p a c k a g e s I n R e v i e w B y Q u i n n H i g h L o w < / D i s p l a y N a m e > < V i s i b l e > F a l s e < / V i s i b l e > < / i t e m > < i t e m > < M e a s u r e N a m e > p a c k a g e s C o m p l e t e d A n d S c a n n e d H i g h L o w < / M e a s u r e N a m e > < D i s p l a y N a m e > p a c k a g e s C o m p l e t e d A n d S c a n n e d H i g h L o w < / D i s p l a y N a m e > < V i s i b l e > F a l s e < / V i s i b l e > < / i t e m > < / C a l c u l a t e d F i e l d s > < S A H o s t H a s h > 0 < / S A H o s t H a s h > < G e m i n i F i e l d L i s t V i s i b l e > T r u e < / G e m i n i F i e l d L i s t V i s i b l e > < / S e t t i n g s > ] ] > < / C u s t o m C o n t e n t > < / G e m i n i > 
</file>

<file path=customXml/item14.xml>��< ? x m l   v e r s i o n = " 1 . 0 "   e n c o d i n g = " U T F - 1 6 " ? > < G e m i n i   x m l n s = " h t t p : / / g e m i n i / p i v o t c u s t o m i z a t i o n / C l i e n t W i n d o w X M L " > < C u s t o m C o n t e n t > < ! [ C D A T A [ O p e r a t i o n a l S u m m a r y ] ] > < / C u s t o m C o n t e n t > < / G e m i n i > 
</file>

<file path=customXml/item15.xml>��< ? x m l   v e r s i o n = " 1 . 0 "   e n c o d i n g = " U T F - 1 6 " ? > < G e m i n i   x m l n s = " h t t p : / / g e m i n i / p i v o t c u s t o m i z a t i o n / P o w e r P i v o t V e r s i o n " > < C u s t o m C o n t e n t > < ! [ C D A T A [ 2 0 1 5 . 1 3 0 . 8 0 0 . 1 1 5 2 ] ] > < / C u s t o m C o n t e n t > < / G e m i n i > 
</file>

<file path=customXml/item16.xml>��< ? x m l   v e r s i o n = " 1 . 0 "   e n c o d i n g = " U T F - 1 6 " ? > < G e m i n i   x m l n s = " h t t p : / / g e m i n i / p i v o t c u s t o m i z a t i o n / T a b l e X M L _ S a f e t y S u m m a r y " > < C u s t o m C o n t e n t > < ! [ C D A T A [ < T a b l e W i d g e t G r i d S e r i a l i z a t i o n   x m l n s : x s i = " h t t p : / / w w w . w 3 . o r g / 2 0 0 1 / X M L S c h e m a - i n s t a n c e "   x m l n s : x s d = " h t t p : / / w w w . w 3 . o r g / 2 0 0 1 / X M L S c h e m a " > < C o l u m n S u g g e s t e d T y p e > < i t e m > < k e y > < s t r i n g > J H A < / s t r i n g > < / k e y > < v a l u e > < s t r i n g > E m p t y < / s t r i n g > < / v a l u e > < / i t e m > < / C o l u m n S u g g e s t e d T y p e > < C o l u m n F o r m a t   / > < C o l u m n A c c u r a c y   / > < C o l u m n C u r r e n c y S y m b o l   / > < C o l u m n P o s i t i v e P a t t e r n   / > < C o l u m n N e g a t i v e P a t t e r n   / > < C o l u m n W i d t h s > < i t e m > < k e y > < s t r i n g > y e a r < / s t r i n g > < / k e y > < v a l u e > < i n t > 2 4 7 < / i n t > < / v a l u e > < / i t e m > < i t e m > < k e y > < s t r i n g > m o n t h < / s t r i n g > < / k e y > < v a l u e > < i n t > 7 7 < / i n t > < / v a l u e > < / i t e m > < i t e m > < k e y > < s t r i n g > R e p r e s e n t a t i v e   D a t e < / s t r i n g > < / k e y > < v a l u e > < i n t > 1 6 2 < / i n t > < / v a l u e > < / i t e m > < i t e m > < k e y > < s t r i n g > Q u a r t e r < / s t r i n g > < / k e y > < v a l u e > < i n t > 8 4 < / i n t > < / v a l u e > < / i t e m > < i t e m > < k e y > < s t r i n g > Q u i n n   H o u r s < / s t r i n g > < / k e y > < v a l u e > < i n t > 1 1 3 < / i n t > < / v a l u e > < / i t e m > < i t e m > < k e y > < s t r i n g > D S P - S u b c o n t r a c t o r   H o u r s < / s t r i n g > < / k e y > < v a l u e > < i n t > 1 9 0 < / i n t > < / v a l u e > < / i t e m > < i t e m > < k e y > < s t r i n g > T o t a l   E x p o s u r e   H o u r s < / s t r i n g > < / k e y > < v a l u e > < i n t > 1 6 5 < / i n t > < / v a l u e > < / i t e m > < i t e m > < k e y > < s t r i n g > O v e r t i m e   E x p o s u r e   H o u r s < / s t r i n g > < / k e y > < v a l u e > < i n t > 1 9 3 < / i n t > < / v a l u e > < / i t e m > < i t e m > < k e y > < s t r i n g > S a f e t y   M e e t i n g s < / s t r i n g > < / k e y > < v a l u e > < i n t > 1 3 5 < / i n t > < / v a l u e > < / i t e m > < i t e m > < k e y > < s t r i n g > W o r k   S i t e   I n s p e c t i o n s < / s t r i n g > < / k e y > < v a l u e > < i n t > 1 6 8 < / i n t > < / v a l u e > < / i t e m > < i t e m > < k e y > < s t r i n g > T o o l b o x   M e e t i n g s < / s t r i n g > < / k e y > < v a l u e > < i n t > 1 4 5 < / i n t > < / v a l u e > < / i t e m > < i t e m > < k e y > < s t r i n g > F L R A   C a r d s < / s t r i n g > < / k e y > < v a l u e > < i n t > 1 0 3 < / i n t > < / v a l u e > < / i t e m > < i t e m > < k e y > < s t r i n g > B B S   C a r d s < / s t r i n g > < / k e y > < v a l u e > < i n t > 9 6 < / i n t > < / v a l u e > < / i t e m > < i t e m > < k e y > < s t r i n g > J H A < / s t r i n g > < / k e y > < v a l u e > < i n t > 5 9 < / i n t > < / v a l u e > < / i t e m > < i t e m > < k e y > < s t r i n g > N e a r   M i s s < / s t r i n g > < / k e y > < v a l u e > < i n t > 9 7 < / i n t > < / v a l u e > < / i t e m > < i t e m > < k e y > < s t r i n g > L o s t   T i m e   I n c i d e n t < / s t r i n g > < / k e y > < v a l u e > < i n t > 1 4 9 < / i n t > < / v a l u e > < / i t e m > < i t e m > < k e y > < s t r i n g > M e d i c a l   A i d < / s t r i n g > < / k e y > < v a l u e > < i n t > 1 0 9 < / i n t > < / v a l u e > < / i t e m > < i t e m > < k e y > < s t r i n g > F i r s t   A i d < / s t r i n g > < / k e y > < v a l u e > < i n t > 8 7 < / i n t > < / v a l u e > < / i t e m > < i t e m > < k e y > < s t r i n g > P r o p e r t y / E q u i p m e n t   D a m a g e < / s t r i n g > < / k e y > < v a l u e > < i n t > 2 1 7 < / i n t > < / v a l u e > < / i t e m > < i t e m > < k e y > < s t r i n g > V e h i c l e   I n c i d e n t < / s t r i n g > < / k e y > < v a l u e > < i n t > 1 3 6 < / i n t > < / v a l u e > < / i t e m > < i t e m > < k e y > < s t r i n g > M o d i f i e d   W o r k   C a s e < / s t r i n g > < / k e y > < v a l u e > < i n t > 1 5 9 < / i n t > < / v a l u e > < / i t e m > < i t e m > < k e y > < s t r i n g > E n v i r o n m e n t a l   E v e n t < / s t r i n g > < / k e y > < v a l u e > < i n t > 1 6 5 < / i n t > < / v a l u e > < / i t e m > < i t e m > < k e y > < s t r i n g > O f f   t h e   J o b   I n j u r y / I l l n e s s 2 < / s t r i n g > < / k e y > < v a l u e > < i n t > 1 9 5 < / i n t > < / v a l u e > < / i t e m > < / C o l u m n W i d t h s > < C o l u m n D i s p l a y I n d e x > < i t e m > < k e y > < s t r i n g > y e a r < / s t r i n g > < / k e y > < v a l u e > < i n t > 0 < / i n t > < / v a l u e > < / i t e m > < i t e m > < k e y > < s t r i n g > m o n t h < / s t r i n g > < / k e y > < v a l u e > < i n t > 1 < / i n t > < / v a l u e > < / i t e m > < i t e m > < k e y > < s t r i n g > R e p r e s e n t a t i v e   D a t e < / s t r i n g > < / k e y > < v a l u e > < i n t > 2 < / i n t > < / v a l u e > < / i t e m > < i t e m > < k e y > < s t r i n g > Q u a r t e r < / s t r i n g > < / k e y > < v a l u e > < i n t > 3 < / i n t > < / v a l u e > < / i t e m > < i t e m > < k e y > < s t r i n g > Q u i n n   H o u r s < / s t r i n g > < / k e y > < v a l u e > < i n t > 4 < / i n t > < / v a l u e > < / i t e m > < i t e m > < k e y > < s t r i n g > D S P - S u b c o n t r a c t o r   H o u r s < / s t r i n g > < / k e y > < v a l u e > < i n t > 5 < / i n t > < / v a l u e > < / i t e m > < i t e m > < k e y > < s t r i n g > T o t a l   E x p o s u r e   H o u r s < / s t r i n g > < / k e y > < v a l u e > < i n t > 6 < / i n t > < / v a l u e > < / i t e m > < i t e m > < k e y > < s t r i n g > O v e r t i m e   E x p o s u r e   H o u r s < / s t r i n g > < / k e y > < v a l u e > < i n t > 7 < / i n t > < / v a l u e > < / i t e m > < i t e m > < k e y > < s t r i n g > S a f e t y   M e e t i n g s < / s t r i n g > < / k e y > < v a l u e > < i n t > 8 < / i n t > < / v a l u e > < / i t e m > < i t e m > < k e y > < s t r i n g > W o r k   S i t e   I n s p e c t i o n s < / s t r i n g > < / k e y > < v a l u e > < i n t > 9 < / i n t > < / v a l u e > < / i t e m > < i t e m > < k e y > < s t r i n g > T o o l b o x   M e e t i n g s < / s t r i n g > < / k e y > < v a l u e > < i n t > 1 0 < / i n t > < / v a l u e > < / i t e m > < i t e m > < k e y > < s t r i n g > F L R A   C a r d s < / s t r i n g > < / k e y > < v a l u e > < i n t > 1 1 < / i n t > < / v a l u e > < / i t e m > < i t e m > < k e y > < s t r i n g > B B S   C a r d s < / s t r i n g > < / k e y > < v a l u e > < i n t > 1 2 < / i n t > < / v a l u e > < / i t e m > < i t e m > < k e y > < s t r i n g > J H A < / s t r i n g > < / k e y > < v a l u e > < i n t > 1 3 < / i n t > < / v a l u e > < / i t e m > < i t e m > < k e y > < s t r i n g > N e a r   M i s s < / s t r i n g > < / k e y > < v a l u e > < i n t > 1 4 < / i n t > < / v a l u e > < / i t e m > < i t e m > < k e y > < s t r i n g > L o s t   T i m e   I n c i d e n t < / s t r i n g > < / k e y > < v a l u e > < i n t > 1 5 < / i n t > < / v a l u e > < / i t e m > < i t e m > < k e y > < s t r i n g > M e d i c a l   A i d < / s t r i n g > < / k e y > < v a l u e > < i n t > 1 6 < / i n t > < / v a l u e > < / i t e m > < i t e m > < k e y > < s t r i n g > F i r s t   A i d < / s t r i n g > < / k e y > < v a l u e > < i n t > 1 7 < / i n t > < / v a l u e > < / i t e m > < i t e m > < k e y > < s t r i n g > P r o p e r t y / E q u i p m e n t   D a m a g e < / s t r i n g > < / k e y > < v a l u e > < i n t > 1 8 < / i n t > < / v a l u e > < / i t e m > < i t e m > < k e y > < s t r i n g > V e h i c l e   I n c i d e n t < / s t r i n g > < / k e y > < v a l u e > < i n t > 1 9 < / i n t > < / v a l u e > < / i t e m > < i t e m > < k e y > < s t r i n g > M o d i f i e d   W o r k   C a s e < / s t r i n g > < / k e y > < v a l u e > < i n t > 2 0 < / i n t > < / v a l u e > < / i t e m > < i t e m > < k e y > < s t r i n g > E n v i r o n m e n t a l   E v e n t < / s t r i n g > < / k e y > < v a l u e > < i n t > 2 1 < / i n t > < / v a l u e > < / i t e m > < i t e m > < k e y > < s t r i n g > O f f   t h e   J o b   I n j u r y / I l l n e s s 2 < / s t r i n g > < / k e y > < v a l u e > < i n t > 2 2 < / 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0 3 6 7 e 7 0 5 - 8 1 4 c - 4 e 3 8 - 9 0 a c - e 5 8 7 f 6 0 c 7 2 0 7 " > < C u s t o m C o n t e n t > < ! [ C D A T A [ < ? x m l   v e r s i o n = " 1 . 0 "   e n c o d i n g = " u t f - 1 6 " ? > < S e t t i n g s > < C a l c u l a t e d F i e l d s > < i t e m > < M e a s u r e N a m e > o t E x p o s u r e P e r c e n t < / M e a s u r e N a m e > < D i s p l a y N a m e > o t E x p o s u r e P e r c e n t < / D i s p l a y N a m e > < V i s i b l e > F a l s e < / V i s i b l e > < / i t e m > < i t e m > < M e a s u r e N a m e > s p e n d O p e r a t i o n s < / M e a s u r e N a m e > < D i s p l a y N a m e > s p e n d O p e r a t i o n s < / D i s p l a y N a m e > < V i s i b l e > F a l s e < / V i s i b l e > < / i t e m > < i t e m > < M e a s u r e N a m e > s p e n d W e l l s S e r v i c i n g < / M e a s u r e N a m e > < D i s p l a y N a m e > s p e n d W e l l s S e r v i c i n g < / D i s p l a y N a m e > < V i s i b l e > F a l s e < / V i s i b l e > < / i t e m > < i t e m > < M e a s u r e N a m e > s p e n d T u r n a r o u n d O u t a g e < / M e a s u r e N a m e > < D i s p l a y N a m e > s p e n d T u r n a r o u n d O u t a g e < / D i s p l a y N a m e > < V i s i b l e > F a l s e < / V i s i b l e > < / i t e m > < i t e m > < M e a s u r e N a m e > s p e n d T o t a l < / M e a s u r e N a m e > < D i s p l a y N a m e > s p e n d T o t a l < / D i s p l a y N a m e > < V i s i b l e > F a l s e < / V i s i b l e > < / i t e m > < i t e m > < M e a s u r e N a m e > s p e n d P Y S i m p l e < / M e a s u r e N a m e > < D i s p l a y N a m e > s p e n d P Y S i m p l e < / D i s p l a y N a m e > < V i s i b l e > F a l s e < / V i s i b l e > < / i t e m > < i t e m > < M e a s u r e N a m e > s p e n d Y O Y P e r c e n t < / M e a s u r e N a m e > < D i s p l a y N a m e > s p e n d Y O Y P e r c e n t < / D i s p l a y N a m e > < V i s i b l e > F a l s e < / V i s i b l e > < / i t e m > < / C a l c u l a t e d F i e l d s > < S A H o s t H a s h > 0 < / S A H o s t H a s h > < G e m i n i F i e l d L i s t V i s i b l e > T r u e < / G e m i n i F i e l d L i s t V i s i b l e > < / S e t t i n g s > ] ] > < / C u s t o m C o n t e n t > < / G e m i n i > 
</file>

<file path=customXml/item18.xml>��< ? x m l   v e r s i o n = " 1 . 0 "   e n c o d i n g = " U T F - 1 6 " ? > < G e m i n i   x m l n s = " h t t p : / / g e m i n i / p i v o t c u s t o m i z a t i o n / I s S a n d b o x E m b e d d e d " > < C u s t o m C o n t e n t > < ! [ C D A T A [ y e s ] ] > < / C u s t o m C o n t e n t > < / G e m i n i > 
</file>

<file path=customXml/item19.xml>��< ? x m l   v e r s i o n = " 1 . 0 "   e n c o d i n g = " U T F - 1 6 " ? > < G e m i n i   x m l n s = " h t t p : / / g e m i n i / p i v o t c u s t o m i z a t i o n / F o r m u l a B a r S t a t e " > < C u s t o m C o n t e n t > < ! [ C D A T A [ < S a n d b o x E d i t o r . F o r m u l a B a r S t a t e   x m l n s = " h t t p : / / s c h e m a s . d a t a c o n t r a c t . o r g / 2 0 0 4 / 0 7 / M i c r o s o f t . A n a l y s i s S e r v i c e s . C o m m o n "   x m l n s : i = " h t t p : / / w w w . w 3 . o r g / 2 0 0 1 / X M L S c h e m a - i n s t a n c e " > < H e i g h t > 8 8 < / H e i g h t > < / S a n d b o x E d i t o r . F o r m u l a B a r S t a t e > ] ] > < / C u s t o m C o n t e n t > < / G e m i n i > 
</file>

<file path=customXml/item2.xml>��< ? x m l   v e r s i o n = " 1 . 0 "   e n c o d i n g = " U T F - 1 6 " ? > < G e m i n i   x m l n s = " h t t p : / / g e m i n i / p i v o t c u s t o m i z a t i o n / S h o w H i d d e n " > < C u s t o m C o n t e n t > < ! [ C D A T A [ T r u e ] ] > < / C u s t o m C o n t e n t > < / G e m i n i > 
</file>

<file path=customXml/item20.xml>��< ? x m l   v e r s i o n = " 1 . 0 "   e n c o d i n g = " U T F - 1 6 " ? > < G e m i n i   x m l n s = " h t t p : / / g e m i n i / p i v o t c u s t o m i z a t i o n / f 1 c 3 f e b 2 - e 1 8 d - 4 9 d c - 9 b a 4 - 4 f 0 b 7 4 d f e e 1 a " > < C u s t o m C o n t e n t > < ! [ C D A T A [ < ? x m l   v e r s i o n = " 1 . 0 "   e n c o d i n g = " u t f - 1 6 " ? > < S e t t i n g s > < C a l c u l a t e d F i e l d s > < i t e m > < M e a s u r e N a m e > o t E x p o s u r e P e r c e n t < / M e a s u r e N a m e > < D i s p l a y N a m e > o t E x p o s u r e P e r c e n t < / D i s p l a y N a m e > < V i s i b l e > F a l s e < / V i s i b l e > < / i t e m > < i t e m > < M e a s u r e N a m e > s p e n d O p e r a t i o n s < / M e a s u r e N a m e > < D i s p l a y N a m e > s p e n d O p e r a t i o n s < / D i s p l a y N a m e > < V i s i b l e > F a l s e < / V i s i b l e > < / i t e m > < i t e m > < M e a s u r e N a m e > s p e n d W e l l s S e r v i c i n g < / M e a s u r e N a m e > < D i s p l a y N a m e > s p e n d W e l l s S e r v i c i n g < / D i s p l a y N a m e > < V i s i b l e > F a l s e < / V i s i b l e > < / i t e m > < i t e m > < M e a s u r e N a m e > s p e n d T u r n a r o u n d O u t a g e < / M e a s u r e N a m e > < D i s p l a y N a m e > s p e n d T u r n a r o u n d O u t a g e < / D i s p l a y N a m e > < V i s i b l e > F a l s e < / V i s i b l e > < / i t e m > < i t e m > < M e a s u r e N a m e > s p e n d T o t a l < / M e a s u r e N a m e > < D i s p l a y N a m e > s p e n d T o t a l < / D i s p l a y N a m e > < V i s i b l e > F a l s e < / V i s i b l e > < / i t e m > < i t e m > < M e a s u r e N a m e > s p e n d P Y S i m p l e < / M e a s u r e N a m e > < D i s p l a y N a m e > s p e n d P Y S i m p l e < / D i s p l a y N a m e > < V i s i b l e > F a l s e < / V i s i b l e > < / i t e m > < i t e m > < M e a s u r e N a m e > s p e n d Y O Y P e r c e n t < / M e a s u r e N a m e > < D i s p l a y N a m e > s p e n d Y O Y P e r c e n t < / D i s p l a y N a m e > < V i s i b l e > F a l s e < / V i s i b l e > < / i t e m > < i t e m > < M e a s u r e N a m e > b u t t W e l d R e p a i r R a t e < / M e a s u r e N a m e > < D i s p l a y N a m e > b u t t W e l d R e p a i r R a t e < / D i s p l a y N a m e > < V i s i b l e > F a l s e < / V i s i b l e > < / i t e m > < i t e m > < M e a s u r e N a m e > S u m   o f   R e w o r k < / M e a s u r e N a m e > < D i s p l a y N a m e > S u m   o f   R e w o r k < / D i s p l a y N a m e > < V i s i b l e > F a l s e < / V i s i b l e > < / i t e m > < i t e m > < M e a s u r e N a m e > S u m   o f   N C R s < / M e a s u r e N a m e > < D i s p l a y N a m e > S u m   o f   N C R s < / D i s p l a y N a m e > < V i s i b l e > F a l s e < / V i s i b l e > < / i t e m > < i t e m > < M e a s u r e N a m e > T R I F < / M e a s u r e N a m e > < D i s p l a y N a m e > T R I F < / D i s p l a y N a m e > < V i s i b l e > F a l s e < / V i s i b l e > < / i t e m > < i t e m > < M e a s u r e N a m e > p a c k a g e s S i g n e d O f f H i g h L o w < / M e a s u r e N a m e > < D i s p l a y N a m e > p a c k a g e s S i g n e d O f f H i g h L o w < / D i s p l a y N a m e > < V i s i b l e > F a l s e < / V i s i b l e > < / i t e m > < i t e m > < M e a s u r e N a m e > p a c k a g e s I n R e v i e w B y Q u i n n H i g h L o w < / M e a s u r e N a m e > < D i s p l a y N a m e > p a c k a g e s I n R e v i e w B y Q u i n n H i g h L o w < / D i s p l a y N a m e > < V i s i b l e > F a l s e < / V i s i b l e > < / i t e m > < i t e m > < M e a s u r e N a m e > p a c k a g e s C o m p l e t e d A n d S c a n n e d H i g h L o w < / M e a s u r e N a m e > < D i s p l a y N a m e > p a c k a g e s C o m p l e t e d A n d S c a n n e d H i g h L o w < / D i s p l a y N a m e > < V i s i b l e > F a l s e < / V i s i b l e > < / i t e m > < / C a l c u l a t e d F i e l d s > < S A H o s t H a s h > 0 < / S A H o s t H a s h > < G e m i n i F i e l d L i s t V i s i b l e > T r u e < / G e m i n i F i e l d L i s t V i s i b l e > < / S e t t i n g s > ] ] > < / C u s t o m C o n t e n t > < / G e m i n i > 
</file>

<file path=customXml/item21.xml>��< ? x m l   v e r s i o n = " 1 . 0 "   e n c o d i n g = " U T F - 1 6 " ? > < G e m i n i   x m l n s = " h t t p : / / g e m i n i / p i v o t c u s t o m i z a t i o n / T a b l e X M L _ S a f e t y I n c i d e n t s D e t a i l s " > < C u s t o m C o n t e n t > < ! [ C D A T A [ < T a b l e W i d g e t G r i d S e r i a l i z a t i o n   x m l n s : x s i = " h t t p : / / w w w . w 3 . o r g / 2 0 0 1 / X M L S c h e m a - i n s t a n c e "   x m l n s : x s d = " h t t p : / / w w w . w 3 . o r g / 2 0 0 1 / X M L S c h e m a " > < C o l u m n S u g g e s t e d T y p e   / > < C o l u m n F o r m a t   / > < C o l u m n A c c u r a c y   / > < C o l u m n C u r r e n c y S y m b o l   / > < C o l u m n P o s i t i v e P a t t e r n   / > < C o l u m n N e g a t i v e P a t t e r n   / > < C o l u m n W i d t h s > < i t e m > < k e y > < s t r i n g > D a t e < / s t r i n g > < / k e y > < v a l u e > < i n t > 6 5 < / i n t > < / v a l u e > < / i t e m > < i t e m > < k e y > < s t r i n g > I n c i d e n t   T y p e < / s t r i n g > < / k e y > < v a l u e > < i n t > 1 1 9 < / i n t > < / v a l u e > < / i t e m > < i t e m > < k e y > < s t r i n g > I n c i d e n t   D e s c r i p t i o n < / s t r i n g > < / k e y > < v a l u e > < i n t > 1 6 0 < / i n t > < / v a l u e > < / i t e m > < / C o l u m n W i d t h s > < C o l u m n D i s p l a y I n d e x > < i t e m > < k e y > < s t r i n g > D a t e < / s t r i n g > < / k e y > < v a l u e > < i n t > 0 < / i n t > < / v a l u e > < / i t e m > < i t e m > < k e y > < s t r i n g > I n c i d e n t   T y p e < / s t r i n g > < / k e y > < v a l u e > < i n t > 1 < / i n t > < / v a l u e > < / i t e m > < i t e m > < k e y > < s t r i n g > I n c i d e n t   D e s c r i p t i o n < / s t r i n g > < / k e y > < v a l u e > < i n t > 2 < / 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8 1 3 f 9 0 0 4 - 0 e 2 b - 4 7 4 a - 9 9 9 6 - 2 5 0 9 3 a a 0 0 a 2 d " > < C u s t o m C o n t e n t > < ! [ C D A T A [ < ? x m l   v e r s i o n = " 1 . 0 "   e n c o d i n g = " u t f - 1 6 " ? > < S e t t i n g s > < C a l c u l a t e d F i e l d s > < i t e m > < M e a s u r e N a m e > o t E x p o s u r e P e r c e n t < / M e a s u r e N a m e > < D i s p l a y N a m e > o t E x p o s u r e P e r c e n t < / D i s p l a y N a m e > < V i s i b l e > F a l s e < / V i s i b l e > < / i t e m > < i t e m > < M e a s u r e N a m e > s p e n d O p e r a t i o n s < / M e a s u r e N a m e > < D i s p l a y N a m e > s p e n d O p e r a t i o n s < / D i s p l a y N a m e > < V i s i b l e > F a l s e < / V i s i b l e > < / i t e m > < i t e m > < M e a s u r e N a m e > s p e n d W e l l s S e r v i c i n g < / M e a s u r e N a m e > < D i s p l a y N a m e > s p e n d W e l l s S e r v i c i n g < / D i s p l a y N a m e > < V i s i b l e > F a l s e < / V i s i b l e > < / i t e m > < i t e m > < M e a s u r e N a m e > s p e n d T u r n a r o u n d O u t a g e < / M e a s u r e N a m e > < D i s p l a y N a m e > s p e n d T u r n a r o u n d O u t a g e < / D i s p l a y N a m e > < V i s i b l e > F a l s e < / V i s i b l e > < / i t e m > < i t e m > < M e a s u r e N a m e > s p e n d T o t a l < / M e a s u r e N a m e > < D i s p l a y N a m e > s p e n d T o t a l < / D i s p l a y N a m e > < V i s i b l e > F a l s e < / V i s i b l e > < / i t e m > < i t e m > < M e a s u r e N a m e > s p e n d P Y S i m p l e < / M e a s u r e N a m e > < D i s p l a y N a m e > s p e n d P Y S i m p l e < / D i s p l a y N a m e > < V i s i b l e > F a l s e < / V i s i b l e > < / i t e m > < / C a l c u l a t e d F i e l d s > < S A H o s t H a s h > 0 < / S A H o s t H a s h > < G e m i n i F i e l d L i s t V i s i b l e > T r u e < / G e m i n i F i e l d L i s t V i s i b l e > < / S e t t i n g s > ] ] > < / C u s t o m C o n t e n t > < / G e m i n i > 
</file>

<file path=customXml/item2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 A c t i o n s \ A d d   t o   a   H i e r a r c h y   i n   T a b l e   C a l e n d a r < / K e y > < / D i a g r a m O b j e c t K e y > < D i a g r a m O b j e c t K e y > < K e y > A c t i o n s \ A d d   t o   h i e r a r c h y   F o r   & l t ; T a b l e s \ C a l e n d a r \ H i e r a r c h i e s \ D a t e   H i e r a r c h y & g t ; < / K e y > < / D i a g r a m O b j e c t K e y > < D i a g r a m O b j e c t K e y > < K e y > A c t i o n s \ M o v e   t o   a   H i e r a r c h y   i n   T a b l e   C a l e n d a r < / K e y > < / D i a g r a m O b j e c t K e y > < D i a g r a m O b j e c t K e y > < K e y > A c t i o n s \ M o v e   i n t o   h i e r a r c h y   F o r   & l t ; T a b l e s \ C a l e n d a r \ H i e r a r c h i e s \ D a t e   H i e r a r c h y & g t ; < / 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 T a g s \ T a b l e s \ & l t ; T a b l e s \ S p e n d & g t ; < / K e y > < / D i a g r a m O b j e c t K e y > < D i a g r a m O b j e c t K e y > < K e y > D y n a m i c   T a g s \ T a b l e s \ & l t ; T a b l e s \ S a f e t y S u m m a r y & g t ; < / K e y > < / D i a g r a m O b j e c t K e y > < D i a g r a m O b j e c t K e y > < K e y > D y n a m i c   T a g s \ T a b l e s \ & l t ; T a b l e s \ C a l e n d a r & g t ; < / K e y > < / D i a g r a m O b j e c t K e y > < D i a g r a m O b j e c t K e y > < K e y > D y n a m i c   T a g s \ H i e r a r c h i e s \ & l t ; T a b l e s \ C a l e n d a r \ H i e r a r c h i e s \ D a t e   H i e r a r c h y & g t ; < / K e y > < / D i a g r a m O b j e c t K e y > < D i a g r a m O b j e c t K e y > < K e y > D y n a m i c   T a g s \ T a b l e s \ & l t ; T a b l e s \ O p e r a t i o n a l S u m m a r y & g t ; < / K e y > < / D i a g r a m O b j e c t K e y > < D i a g r a m O b j e c t K e y > < K e y > D y n a m i c   T a g s \ T a b l e s \ & l t ; T a b l e s \ S a f e t y I n c i d e n t s D e t a i l s & g t ; < / K e y > < / D i a g r a m O b j e c t K e y > < D i a g r a m O b j e c t K e y > < K e y > T a b l e s \ S p e n d < / K e y > < / D i a g r a m O b j e c t K e y > < D i a g r a m O b j e c t K e y > < K e y > T a b l e s \ S p e n d \ C o l u m n s \ y e a r < / K e y > < / D i a g r a m O b j e c t K e y > < D i a g r a m O b j e c t K e y > < K e y > T a b l e s \ S p e n d \ C o l u m n s \ m o n t h < / K e y > < / D i a g r a m O b j e c t K e y > < D i a g r a m O b j e c t K e y > < K e y > T a b l e s \ S p e n d \ C o l u m n s \ R e p r e s e n t a t i v e   D a t e < / K e y > < / D i a g r a m O b j e c t K e y > < D i a g r a m O b j e c t K e y > < K e y > T a b l e s \ S p e n d \ C o l u m n s \ Q u a r t e r < / K e y > < / D i a g r a m O b j e c t K e y > < D i a g r a m O b j e c t K e y > < K e y > T a b l e s \ S p e n d \ C o l u m n s \ S p e n d _ O p e r a t i o n s < / K e y > < / D i a g r a m O b j e c t K e y > < D i a g r a m O b j e c t K e y > < K e y > T a b l e s \ S p e n d \ C o l u m n s \ S p e n d _ W e l l s _ S e r v i c i n g < / K e y > < / D i a g r a m O b j e c t K e y > < D i a g r a m O b j e c t K e y > < K e y > T a b l e s \ S p e n d \ C o l u m n s \ S p e n d _ T u r n a r o u n d _ O u t a g e < / K e y > < / D i a g r a m O b j e c t K e y > < D i a g r a m O b j e c t K e y > < K e y > T a b l e s \ S p e n d \ M e a s u r e s \ S u m   o f   y e a r < / K e y > < / D i a g r a m O b j e c t K e y > < D i a g r a m O b j e c t K e y > < K e y > T a b l e s \ S p e n d \ S u m   o f   y e a r \ A d d i t i o n a l   I n f o \ I m p l i c i t   M e a s u r e < / K e y > < / D i a g r a m O b j e c t K e y > < D i a g r a m O b j e c t K e y > < K e y > T a b l e s \ S p e n d \ M e a s u r e s \ S u m   o f   m o n t h < / K e y > < / D i a g r a m O b j e c t K e y > < D i a g r a m O b j e c t K e y > < K e y > T a b l e s \ S p e n d \ S u m   o f   m o n t h \ A d d i t i o n a l   I n f o \ I m p l i c i t   M e a s u r e < / K e y > < / D i a g r a m O b j e c t K e y > < D i a g r a m O b j e c t K e y > < K e y > T a b l e s \ S p e n d \ M e a s u r e s \ S u m   o f   S p e n d _ O p e r a t i o n s < / K e y > < / D i a g r a m O b j e c t K e y > < D i a g r a m O b j e c t K e y > < K e y > T a b l e s \ S p e n d \ S u m   o f   S p e n d _ O p e r a t i o n s \ A d d i t i o n a l   I n f o \ I m p l i c i t   M e a s u r e < / K e y > < / D i a g r a m O b j e c t K e y > < D i a g r a m O b j e c t K e y > < K e y > T a b l e s \ S p e n d \ M e a s u r e s \ S u m   o f   S p e n d _ W e l l s _ S e r v i c i n g < / K e y > < / D i a g r a m O b j e c t K e y > < D i a g r a m O b j e c t K e y > < K e y > T a b l e s \ S p e n d \ S u m   o f   S p e n d _ W e l l s _ S e r v i c i n g \ A d d i t i o n a l   I n f o \ I m p l i c i t   M e a s u r e < / K e y > < / D i a g r a m O b j e c t K e y > < D i a g r a m O b j e c t K e y > < K e y > T a b l e s \ S p e n d \ M e a s u r e s \ S u m   o f   S p e n d _ T u r n a r o u n d _ O u t a g e < / K e y > < / D i a g r a m O b j e c t K e y > < D i a g r a m O b j e c t K e y > < K e y > T a b l e s \ S p e n d \ S u m   o f   S p e n d _ T u r n a r o u n d _ O u t a g e \ A d d i t i o n a l   I n f o \ I m p l i c i t   M e a s u r e < / K e y > < / D i a g r a m O b j e c t K e y > < D i a g r a m O b j e c t K e y > < K e y > T a b l e s \ S p e n d \ M e a s u r e s \ s p e n d O p e r a t i o n s < / K e y > < / D i a g r a m O b j e c t K e y > < D i a g r a m O b j e c t K e y > < K e y > T a b l e s \ S p e n d \ M e a s u r e s \ s p e n d W e l l s S e r v i c i n g < / K e y > < / D i a g r a m O b j e c t K e y > < D i a g r a m O b j e c t K e y > < K e y > T a b l e s \ S p e n d \ M e a s u r e s \ s p e n d T u r n a r o u n d O u t a g e < / K e y > < / D i a g r a m O b j e c t K e y > < D i a g r a m O b j e c t K e y > < K e y > T a b l e s \ S p e n d \ M e a s u r e s \ s p e n d T o t a l < / K e y > < / D i a g r a m O b j e c t K e y > < D i a g r a m O b j e c t K e y > < K e y > T a b l e s \ S p e n d \ M e a s u r e s \ s p e n d P Y S i m p l e < / K e y > < / D i a g r a m O b j e c t K e y > < D i a g r a m O b j e c t K e y > < K e y > T a b l e s \ S p e n d \ M e a s u r e s \ s p e n d Y O Y P e r c e n t < / K e y > < / D i a g r a m O b j e c t K e y > < D i a g r a m O b j e c t K e y > < K e y > T a b l e s \ S a f e t y S u m m a r y < / K e y > < / D i a g r a m O b j e c t K e y > < D i a g r a m O b j e c t K e y > < K e y > T a b l e s \ S a f e t y S u m m a r y \ C o l u m n s \ y e a r < / K e y > < / D i a g r a m O b j e c t K e y > < D i a g r a m O b j e c t K e y > < K e y > T a b l e s \ S a f e t y S u m m a r y \ C o l u m n s \ m o n t h < / K e y > < / D i a g r a m O b j e c t K e y > < D i a g r a m O b j e c t K e y > < K e y > T a b l e s \ S a f e t y S u m m a r y \ C o l u m n s \ R e p r e s e n t a t i v e   D a t e < / K e y > < / D i a g r a m O b j e c t K e y > < D i a g r a m O b j e c t K e y > < K e y > T a b l e s \ S a f e t y S u m m a r y \ C o l u m n s \ Q u a r t e r < / K e y > < / D i a g r a m O b j e c t K e y > < D i a g r a m O b j e c t K e y > < K e y > T a b l e s \ S a f e t y S u m m a r y \ C o l u m n s \ Q u i n n   H o u r s < / K e y > < / D i a g r a m O b j e c t K e y > < D i a g r a m O b j e c t K e y > < K e y > T a b l e s \ S a f e t y S u m m a r y \ C o l u m n s \ D S P - S u b c o n t r a c t o r   H o u r s < / K e y > < / D i a g r a m O b j e c t K e y > < D i a g r a m O b j e c t K e y > < K e y > T a b l e s \ S a f e t y S u m m a r y \ C o l u m n s \ T o t a l   E x p o s u r e   H o u r s < / K e y > < / D i a g r a m O b j e c t K e y > < D i a g r a m O b j e c t K e y > < K e y > T a b l e s \ S a f e t y S u m m a r y \ C o l u m n s \ O v e r t i m e   E x p o s u r e   H o u r s < / K e y > < / D i a g r a m O b j e c t K e y > < D i a g r a m O b j e c t K e y > < K e y > T a b l e s \ S a f e t y S u m m a r y \ C o l u m n s \ S a f e t y   M e e t i n g s < / K e y > < / D i a g r a m O b j e c t K e y > < D i a g r a m O b j e c t K e y > < K e y > T a b l e s \ S a f e t y S u m m a r y \ C o l u m n s \ W o r k   S i t e   I n s p e c t i o n s < / K e y > < / D i a g r a m O b j e c t K e y > < D i a g r a m O b j e c t K e y > < K e y > T a b l e s \ S a f e t y S u m m a r y \ C o l u m n s \ T o o l b o x   M e e t i n g s < / K e y > < / D i a g r a m O b j e c t K e y > < D i a g r a m O b j e c t K e y > < K e y > T a b l e s \ S a f e t y S u m m a r y \ C o l u m n s \ F L R A   C a r d s < / K e y > < / D i a g r a m O b j e c t K e y > < D i a g r a m O b j e c t K e y > < K e y > T a b l e s \ S a f e t y S u m m a r y \ C o l u m n s \ B B S   C a r d s < / K e y > < / D i a g r a m O b j e c t K e y > < D i a g r a m O b j e c t K e y > < K e y > T a b l e s \ S a f e t y S u m m a r y \ C o l u m n s \ J H A < / K e y > < / D i a g r a m O b j e c t K e y > < D i a g r a m O b j e c t K e y > < K e y > T a b l e s \ S a f e t y S u m m a r y \ C o l u m n s \ N e a r   M i s s < / K e y > < / D i a g r a m O b j e c t K e y > < D i a g r a m O b j e c t K e y > < K e y > T a b l e s \ S a f e t y S u m m a r y \ C o l u m n s \ L o s t   T i m e   I n c i d e n t < / K e y > < / D i a g r a m O b j e c t K e y > < D i a g r a m O b j e c t K e y > < K e y > T a b l e s \ S a f e t y S u m m a r y \ C o l u m n s \ M e d i c a l   A i d < / K e y > < / D i a g r a m O b j e c t K e y > < D i a g r a m O b j e c t K e y > < K e y > T a b l e s \ S a f e t y S u m m a r y \ C o l u m n s \ F i r s t   A i d < / K e y > < / D i a g r a m O b j e c t K e y > < D i a g r a m O b j e c t K e y > < K e y > T a b l e s \ S a f e t y S u m m a r y \ C o l u m n s \ P r o p e r t y / E q u i p m e n t   D a m a g e < / K e y > < / D i a g r a m O b j e c t K e y > < D i a g r a m O b j e c t K e y > < K e y > T a b l e s \ S a f e t y S u m m a r y \ C o l u m n s \ V e h i c l e   I n c i d e n t < / K e y > < / D i a g r a m O b j e c t K e y > < D i a g r a m O b j e c t K e y > < K e y > T a b l e s \ S a f e t y S u m m a r y \ C o l u m n s \ M o d i f i e d   W o r k   C a s e < / K e y > < / D i a g r a m O b j e c t K e y > < D i a g r a m O b j e c t K e y > < K e y > T a b l e s \ S a f e t y S u m m a r y \ C o l u m n s \ E n v i r o n m e n t a l   E v e n t < / K e y > < / D i a g r a m O b j e c t K e y > < D i a g r a m O b j e c t K e y > < K e y > T a b l e s \ S a f e t y S u m m a r y \ C o l u m n s \ O f f   t h e   J o b   I n j u r y / I l l n e s s 2 < / K e y > < / D i a g r a m O b j e c t K e y > < D i a g r a m O b j e c t K e y > < K e y > T a b l e s \ S a f e t y S u m m a r y \ M e a s u r e s \ S u m   o f   T o t a l   E x p o s u r e   H o u r s < / K e y > < / D i a g r a m O b j e c t K e y > < D i a g r a m O b j e c t K e y > < K e y > T a b l e s \ S a f e t y S u m m a r y \ S u m   o f   T o t a l   E x p o s u r e   H o u r s \ A d d i t i o n a l   I n f o \ I m p l i c i t   M e a s u r e < / K e y > < / D i a g r a m O b j e c t K e y > < D i a g r a m O b j e c t K e y > < K e y > T a b l e s \ S a f e t y S u m m a r y \ M e a s u r e s \ S u m   o f   S a f e t y   M e e t i n g s < / K e y > < / D i a g r a m O b j e c t K e y > < D i a g r a m O b j e c t K e y > < K e y > T a b l e s \ S a f e t y S u m m a r y \ S u m   o f   S a f e t y   M e e t i n g s \ A d d i t i o n a l   I n f o \ I m p l i c i t   M e a s u r e < / K e y > < / D i a g r a m O b j e c t K e y > < D i a g r a m O b j e c t K e y > < K e y > T a b l e s \ S a f e t y S u m m a r y \ M e a s u r e s \ S u m   o f   W o r k   S i t e   I n s p e c t i o n s < / K e y > < / D i a g r a m O b j e c t K e y > < D i a g r a m O b j e c t K e y > < K e y > T a b l e s \ S a f e t y S u m m a r y \ S u m   o f   W o r k   S i t e   I n s p e c t i o n s \ A d d i t i o n a l   I n f o \ I m p l i c i t   M e a s u r e < / K e y > < / D i a g r a m O b j e c t K e y > < D i a g r a m O b j e c t K e y > < K e y > T a b l e s \ S a f e t y S u m m a r y \ M e a s u r e s \ S u m   o f   F L R A   C a r d s < / K e y > < / D i a g r a m O b j e c t K e y > < D i a g r a m O b j e c t K e y > < K e y > T a b l e s \ S a f e t y S u m m a r y \ S u m   o f   F L R A   C a r d s \ A d d i t i o n a l   I n f o \ I m p l i c i t   M e a s u r e < / K e y > < / D i a g r a m O b j e c t K e y > < D i a g r a m O b j e c t K e y > < K e y > T a b l e s \ S a f e t y S u m m a r y \ M e a s u r e s \ S u m   o f   T o o l b o x   M e e t i n g s < / K e y > < / D i a g r a m O b j e c t K e y > < D i a g r a m O b j e c t K e y > < K e y > T a b l e s \ S a f e t y S u m m a r y \ S u m   o f   T o o l b o x   M e e t i n g s \ A d d i t i o n a l   I n f o \ I m p l i c i t   M e a s u r e < / K e y > < / D i a g r a m O b j e c t K e y > < D i a g r a m O b j e c t K e y > < K e y > T a b l e s \ S a f e t y S u m m a r y \ M e a s u r e s \ S u m   o f   B B S   C a r d s < / K e y > < / D i a g r a m O b j e c t K e y > < D i a g r a m O b j e c t K e y > < K e y > T a b l e s \ S a f e t y S u m m a r y \ S u m   o f   B B S   C a r d s \ A d d i t i o n a l   I n f o \ I m p l i c i t   M e a s u r e < / K e y > < / D i a g r a m O b j e c t K e y > < D i a g r a m O b j e c t K e y > < K e y > T a b l e s \ S a f e t y S u m m a r y \ M e a s u r e s \ S u m   o f   N e a r   M i s s < / K e y > < / D i a g r a m O b j e c t K e y > < D i a g r a m O b j e c t K e y > < K e y > T a b l e s \ S a f e t y S u m m a r y \ S u m   o f   N e a r   M i s s \ A d d i t i o n a l   I n f o \ I m p l i c i t   M e a s u r e < / K e y > < / D i a g r a m O b j e c t K e y > < D i a g r a m O b j e c t K e y > < K e y > T a b l e s \ S a f e t y S u m m a r y \ M e a s u r e s \ C o u n t   o f   J H A < / K e y > < / D i a g r a m O b j e c t K e y > < D i a g r a m O b j e c t K e y > < K e y > T a b l e s \ S a f e t y S u m m a r y \ C o u n t   o f   J H A \ A d d i t i o n a l   I n f o \ I m p l i c i t   M e a s u r e < / K e y > < / D i a g r a m O b j e c t K e y > < D i a g r a m O b j e c t K e y > < K e y > T a b l e s \ S a f e t y S u m m a r y \ M e a s u r e s \ S u m   o f   L o s t   T i m e   I n c i d e n t < / K e y > < / D i a g r a m O b j e c t K e y > < D i a g r a m O b j e c t K e y > < K e y > T a b l e s \ S a f e t y S u m m a r y \ S u m   o f   L o s t   T i m e   I n c i d e n t \ A d d i t i o n a l   I n f o \ I m p l i c i t   M e a s u r e < / K e y > < / D i a g r a m O b j e c t K e y > < D i a g r a m O b j e c t K e y > < K e y > T a b l e s \ S a f e t y S u m m a r y \ M e a s u r e s \ S u m   o f   M e d i c a l   A i d < / K e y > < / D i a g r a m O b j e c t K e y > < D i a g r a m O b j e c t K e y > < K e y > T a b l e s \ S a f e t y S u m m a r y \ S u m   o f   M e d i c a l   A i d \ A d d i t i o n a l   I n f o \ I m p l i c i t   M e a s u r e < / K e y > < / D i a g r a m O b j e c t K e y > < D i a g r a m O b j e c t K e y > < K e y > T a b l e s \ S a f e t y S u m m a r y \ M e a s u r e s \ S u m   o f   F i r s t   A i d < / K e y > < / D i a g r a m O b j e c t K e y > < D i a g r a m O b j e c t K e y > < K e y > T a b l e s \ S a f e t y S u m m a r y \ S u m   o f   F i r s t   A i d \ A d d i t i o n a l   I n f o \ I m p l i c i t   M e a s u r e < / K e y > < / D i a g r a m O b j e c t K e y > < D i a g r a m O b j e c t K e y > < K e y > T a b l e s \ S a f e t y S u m m a r y \ M e a s u r e s \ S u m   o f   V e h i c l e   I n c i d e n t < / K e y > < / D i a g r a m O b j e c t K e y > < D i a g r a m O b j e c t K e y > < K e y > T a b l e s \ S a f e t y S u m m a r y \ S u m   o f   V e h i c l e   I n c i d e n t \ A d d i t i o n a l   I n f o \ I m p l i c i t   M e a s u r e < / K e y > < / D i a g r a m O b j e c t K e y > < D i a g r a m O b j e c t K e y > < K e y > T a b l e s \ S a f e t y S u m m a r y \ M e a s u r e s \ S u m   o f   M o d i f i e d   W o r k   C a s e < / K e y > < / D i a g r a m O b j e c t K e y > < D i a g r a m O b j e c t K e y > < K e y > T a b l e s \ S a f e t y S u m m a r y \ S u m   o f   M o d i f i e d   W o r k   C a s e \ A d d i t i o n a l   I n f o \ I m p l i c i t   M e a s u r e < / K e y > < / D i a g r a m O b j e c t K e y > < D i a g r a m O b j e c t K e y > < K e y > T a b l e s \ S a f e t y S u m m a r y \ M e a s u r e s \ S u m   o f   E n v i r o n m e n t a l   E v e n t < / K e y > < / D i a g r a m O b j e c t K e y > < D i a g r a m O b j e c t K e y > < K e y > T a b l e s \ S a f e t y S u m m a r y \ S u m   o f   E n v i r o n m e n t a l   E v e n t \ A d d i t i o n a l   I n f o \ I m p l i c i t   M e a s u r e < / K e y > < / D i a g r a m O b j e c t K e y > < D i a g r a m O b j e c t K e y > < K e y > T a b l e s \ S a f e t y S u m m a r y \ M e a s u r e s \ S u m   o f   y e a r   2 < / K e y > < / D i a g r a m O b j e c t K e y > < D i a g r a m O b j e c t K e y > < K e y > T a b l e s \ S a f e t y S u m m a r y \ S u m   o f   y e a r   2 \ A d d i t i o n a l   I n f o \ I m p l i c i t   M e a s u r e < / K e y > < / D i a g r a m O b j e c t K e y > < D i a g r a m O b j e c t K e y > < K e y > T a b l e s \ S a f e t y S u m m a r y \ M e a s u r e s \ S u m   o f   Q u i n n   H o u r s < / K e y > < / D i a g r a m O b j e c t K e y > < D i a g r a m O b j e c t K e y > < K e y > T a b l e s \ S a f e t y S u m m a r y \ S u m   o f   Q u i n n   H o u r s \ A d d i t i o n a l   I n f o \ I m p l i c i t   M e a s u r e < / K e y > < / D i a g r a m O b j e c t K e y > < D i a g r a m O b j e c t K e y > < K e y > T a b l e s \ S a f e t y S u m m a r y \ M e a s u r e s \ S u m   o f   D S P - S u b c o n t r a c t o r   H o u r s < / K e y > < / D i a g r a m O b j e c t K e y > < D i a g r a m O b j e c t K e y > < K e y > T a b l e s \ S a f e t y S u m m a r y \ S u m   o f   D S P - S u b c o n t r a c t o r   H o u r s \ A d d i t i o n a l   I n f o \ I m p l i c i t   M e a s u r e < / K e y > < / D i a g r a m O b j e c t K e y > < D i a g r a m O b j e c t K e y > < K e y > T a b l e s \ S a f e t y S u m m a r y \ M e a s u r e s \ S u m   o f   O v e r t i m e   E x p o s u r e   H o u r s < / K e y > < / D i a g r a m O b j e c t K e y > < D i a g r a m O b j e c t K e y > < K e y > T a b l e s \ S a f e t y S u m m a r y \ S u m   o f   O v e r t i m e   E x p o s u r e   H o u r s \ A d d i t i o n a l   I n f o \ I m p l i c i t   M e a s u r e < / K e y > < / D i a g r a m O b j e c t K e y > < D i a g r a m O b j e c t K e y > < K e y > T a b l e s \ S a f e t y S u m m a r y \ M e a s u r e s \ o t E x p o s u r e P e r c e n t < / K e y > < / D i a g r a m O b j e c t K e y > < D i a g r a m O b j e c t K e y > < K e y > T a b l e s \ S a f e t y S u m m a r y \ M e a s u r e s \ T R I F < / K e y > < / D i a g r a m O b j e c t K e y > < D i a g r a m O b j e c t K e y > < K e y > T a b l e s \ C a l e n d a r < / K e y > < / D i a g r a m O b j e c t K e y > < D i a g r a m O b j e c t K e y > < K e y > T a b l e s \ C a l e n d a r \ C o l u m n s \ D a t e < / K e y > < / D i a g r a m O b j e c t K e y > < D i a g r a m O b j e c t K e y > < K e y > T a b l e s \ C a l e n d a r \ C o l u m n s \ Y e a r < / K e y > < / D i a g r a m O b j e c t K e y > < D i a g r a m O b j e c t K e y > < K e y > T a b l e s \ C a l e n d a r \ C o l u m n s \ M o n t h   N u m b e r < / K e y > < / D i a g r a m O b j e c t K e y > < D i a g r a m O b j e c t K e y > < K e y > T a b l e s \ C a l e n d a r \ C o l u m n s \ M o n t h < / K e y > < / D i a g r a m O b j e c t K e y > < D i a g r a m O b j e c t K e y > < K e y > T a b l e s \ C a l e n d a r \ C o l u m n s \ M M M - Y Y Y Y < / K e y > < / D i a g r a m O b j e c t K e y > < D i a g r a m O b j e c t K e y > < K e y > T a b l e s \ C a l e n d a r \ C o l u m n s \ D a y   O f   W e e k   N u m b e r < / K e y > < / D i a g r a m O b j e c t K e y > < D i a g r a m O b j e c t K e y > < K e y > T a b l e s \ C a l e n d a r \ C o l u m n s \ D a y   O f   W e e k < / K e y > < / D i a g r a m O b j e c t K e y > < D i a g r a m O b j e c t K e y > < K e y > T a b l e s \ C a l e n d a r \ C o l u m n s \ Q u a r t e r < / K e y > < / D i a g r a m O b j e c t K e y > < D i a g r a m O b j e c t K e y > < K e y > T a b l e s \ C a l e n d a r \ C o l u m n s \ y e a r . q u a r t e r < / K e y > < / D i a g r a m O b j e c t K e y > < D i a g r a m O b j e c t K e y > < K e y > T a b l e s \ C a l e n d a r \ H i e r a r c h i e s \ D a t e   H i e r a r c h y < / K e y > < / D i a g r a m O b j e c t K e y > < D i a g r a m O b j e c t K e y > < K e y > T a b l e s \ C a l e n d a r \ H i e r a r c h i e s \ D a t e   H i e r a r c h y \ L e v e l s \ Y e a r < / K e y > < / D i a g r a m O b j e c t K e y > < D i a g r a m O b j e c t K e y > < K e y > T a b l e s \ C a l e n d a r \ H i e r a r c h i e s \ D a t e   H i e r a r c h y \ L e v e l s \ M o n t h < / K e y > < / D i a g r a m O b j e c t K e y > < D i a g r a m O b j e c t K e y > < K e y > T a b l e s \ C a l e n d a r \ H i e r a r c h i e s \ D a t e   H i e r a r c h y \ L e v e l s \ D a t e C o l u m n < / K e y > < / D i a g r a m O b j e c t K e y > < D i a g r a m O b j e c t K e y > < K e y > T a b l e s \ O p e r a t i o n a l S u m m a r y < / K e y > < / D i a g r a m O b j e c t K e y > < D i a g r a m O b j e c t K e y > < K e y > T a b l e s \ O p e r a t i o n a l S u m m a r y \ C o l u m n s \ y e a r < / K e y > < / D i a g r a m O b j e c t K e y > < D i a g r a m O b j e c t K e y > < K e y > T a b l e s \ O p e r a t i o n a l S u m m a r y \ C o l u m n s \ m o n t h < / K e y > < / D i a g r a m O b j e c t K e y > < D i a g r a m O b j e c t K e y > < K e y > T a b l e s \ O p e r a t i o n a l S u m m a r y \ C o l u m n s \ R e p r e s e n t a t i v e   D a t e < / K e y > < / D i a g r a m O b j e c t K e y > < D i a g r a m O b j e c t K e y > < K e y > T a b l e s \ O p e r a t i o n a l S u m m a r y \ C o l u m n s \ Q u a r t e r < / K e y > < / D i a g r a m O b j e c t K e y > < D i a g r a m O b j e c t K e y > < K e y > T a b l e s \ O p e r a t i o n a l S u m m a r y \ C o l u m n s \ R e w o r k < / K e y > < / D i a g r a m O b j e c t K e y > < D i a g r a m O b j e c t K e y > < K e y > T a b l e s \ O p e r a t i o n a l S u m m a r y \ C o l u m n s \ N C R s < / K e y > < / D i a g r a m O b j e c t K e y > < D i a g r a m O b j e c t K e y > < K e y > T a b l e s \ O p e r a t i o n a l S u m m a r y \ C o l u m n s \ T o t a l   W e l d s < / K e y > < / D i a g r a m O b j e c t K e y > < D i a g r a m O b j e c t K e y > < K e y > T a b l e s \ O p e r a t i o n a l S u m m a r y \ C o l u m n s \ T o t a l   B u t t   W e l d s < / K e y > < / D i a g r a m O b j e c t K e y > < D i a g r a m O b j e c t K e y > < K e y > T a b l e s \ O p e r a t i o n a l S u m m a r y \ C o l u m n s \ T o t a l   B u t t   W e l d   R e p a i r s < / K e y > < / D i a g r a m O b j e c t K e y > < D i a g r a m O b j e c t K e y > < K e y > T a b l e s \ O p e r a t i o n a l S u m m a r y \ C o l u m n s \ T o t a l   S o c k e t   W e l d s < / K e y > < / D i a g r a m O b j e c t K e y > < D i a g r a m O b j e c t K e y > < K e y > T a b l e s \ O p e r a t i o n a l S u m m a r y \ C o l u m n s \ T o t a l   A t t a c h m e n t   W e l d s < / K e y > < / D i a g r a m O b j e c t K e y > < D i a g r a m O b j e c t K e y > < K e y > T a b l e s \ O p e r a t i o n a l S u m m a r y \ C o l u m n s \ P a c k a g e s :   S i g n e d   o f f   b y   Q u i n n   /   i n   C N R L   R e v i e w < / K e y > < / D i a g r a m O b j e c t K e y > < D i a g r a m O b j e c t K e y > < K e y > T a b l e s \ O p e r a t i o n a l S u m m a r y \ C o l u m n s \ P a c k a g e s :   I n   R e v i e w   b y   Q u i n n < / K e y > < / D i a g r a m O b j e c t K e y > < D i a g r a m O b j e c t K e y > < K e y > T a b l e s \ O p e r a t i o n a l S u m m a r y \ C o l u m n s \ O u t s t a n d i n g < / K e y > < / D i a g r a m O b j e c t K e y > < D i a g r a m O b j e c t K e y > < K e y > T a b l e s \ O p e r a t i o n a l S u m m a r y \ C o l u m n s \ P a c k a g e s :   C o m p l e t e d   a n d   S c a n n e d < / K e y > < / D i a g r a m O b j e c t K e y > < D i a g r a m O b j e c t K e y > < K e y > T a b l e s \ O p e r a t i o n a l S u m m a r y \ M e a s u r e s \ S u m   o f   T o t a l   W e l d s < / K e y > < / D i a g r a m O b j e c t K e y > < D i a g r a m O b j e c t K e y > < K e y > T a b l e s \ O p e r a t i o n a l S u m m a r y \ S u m   o f   T o t a l   W e l d s \ A d d i t i o n a l   I n f o \ I m p l i c i t   M e a s u r e < / K e y > < / D i a g r a m O b j e c t K e y > < D i a g r a m O b j e c t K e y > < K e y > T a b l e s \ O p e r a t i o n a l S u m m a r y \ M e a s u r e s \ S u m   o f   T o t a l   B u t t   W e l d s < / K e y > < / D i a g r a m O b j e c t K e y > < D i a g r a m O b j e c t K e y > < K e y > T a b l e s \ O p e r a t i o n a l S u m m a r y \ S u m   o f   T o t a l   B u t t   W e l d s \ A d d i t i o n a l   I n f o \ I m p l i c i t   M e a s u r e < / K e y > < / D i a g r a m O b j e c t K e y > < D i a g r a m O b j e c t K e y > < K e y > T a b l e s \ O p e r a t i o n a l S u m m a r y \ M e a s u r e s \ S u m   o f   T o t a l   B u t t   W e l d   R e p a i r s < / K e y > < / D i a g r a m O b j e c t K e y > < D i a g r a m O b j e c t K e y > < K e y > T a b l e s \ O p e r a t i o n a l S u m m a r y \ S u m   o f   T o t a l   B u t t   W e l d   R e p a i r s \ A d d i t i o n a l   I n f o \ I m p l i c i t   M e a s u r e < / K e y > < / D i a g r a m O b j e c t K e y > < D i a g r a m O b j e c t K e y > < K e y > T a b l e s \ O p e r a t i o n a l S u m m a r y \ M e a s u r e s \ S u m   o f   P a c k a g e s :   S i g n e d   o f f   b y   Q u i n n   /   i n   C N R L   R e v i e w < / K e y > < / D i a g r a m O b j e c t K e y > < D i a g r a m O b j e c t K e y > < K e y > T a b l e s \ O p e r a t i o n a l S u m m a r y \ S u m   o f   P a c k a g e s :   S i g n e d   o f f   b y   Q u i n n   /   i n   C N R L   R e v i e w \ A d d i t i o n a l   I n f o \ I m p l i c i t   M e a s u r e < / K e y > < / D i a g r a m O b j e c t K e y > < D i a g r a m O b j e c t K e y > < K e y > T a b l e s \ O p e r a t i o n a l S u m m a r y \ M e a s u r e s \ S u m   o f   P a c k a g e s :   I n   R e v i e w   b y   Q u i n n < / K e y > < / D i a g r a m O b j e c t K e y > < D i a g r a m O b j e c t K e y > < K e y > T a b l e s \ O p e r a t i o n a l S u m m a r y \ S u m   o f   P a c k a g e s :   I n   R e v i e w   b y   Q u i n n \ A d d i t i o n a l   I n f o \ I m p l i c i t   M e a s u r e < / K e y > < / D i a g r a m O b j e c t K e y > < D i a g r a m O b j e c t K e y > < K e y > T a b l e s \ O p e r a t i o n a l S u m m a r y \ M e a s u r e s \ S u m   o f   P a c k a g e s :   C o m p l e t e d   a n d   S c a n n e d < / K e y > < / D i a g r a m O b j e c t K e y > < D i a g r a m O b j e c t K e y > < K e y > T a b l e s \ O p e r a t i o n a l S u m m a r y \ S u m   o f   P a c k a g e s :   C o m p l e t e d   a n d   S c a n n e d \ A d d i t i o n a l   I n f o \ I m p l i c i t   M e a s u r e < / K e y > < / D i a g r a m O b j e c t K e y > < D i a g r a m O b j e c t K e y > < K e y > T a b l e s \ O p e r a t i o n a l S u m m a r y \ M e a s u r e s \ M a x   o f   P a c k a g e s :   S i g n e d   o f f   b y   Q u i n n   /   i n   C N R L   R e v i e w < / K e y > < / D i a g r a m O b j e c t K e y > < D i a g r a m O b j e c t K e y > < K e y > T a b l e s \ O p e r a t i o n a l S u m m a r y \ M a x   o f   P a c k a g e s :   S i g n e d   o f f   b y   Q u i n n   /   i n   C N R L   R e v i e w \ A d d i t i o n a l   I n f o \ I m p l i c i t   M e a s u r e < / K e y > < / D i a g r a m O b j e c t K e y > < D i a g r a m O b j e c t K e y > < K e y > T a b l e s \ O p e r a t i o n a l S u m m a r y \ M e a s u r e s \ M a x   o f   P a c k a g e s :   I n   R e v i e w   b y   Q u i n n < / K e y > < / D i a g r a m O b j e c t K e y > < D i a g r a m O b j e c t K e y > < K e y > T a b l e s \ O p e r a t i o n a l S u m m a r y \ M a x   o f   P a c k a g e s :   I n   R e v i e w   b y   Q u i n n \ A d d i t i o n a l   I n f o \ I m p l i c i t   M e a s u r e < / K e y > < / D i a g r a m O b j e c t K e y > < D i a g r a m O b j e c t K e y > < K e y > T a b l e s \ O p e r a t i o n a l S u m m a r y \ M e a s u r e s \ M a x   o f   P a c k a g e s :   C o m p l e t e d   a n d   S c a n n e d < / K e y > < / D i a g r a m O b j e c t K e y > < D i a g r a m O b j e c t K e y > < K e y > T a b l e s \ O p e r a t i o n a l S u m m a r y \ M a x   o f   P a c k a g e s :   C o m p l e t e d   a n d   S c a n n e d \ A d d i t i o n a l   I n f o \ I m p l i c i t   M e a s u r e < / K e y > < / D i a g r a m O b j e c t K e y > < D i a g r a m O b j e c t K e y > < K e y > T a b l e s \ O p e r a t i o n a l S u m m a r y \ M e a s u r e s \ b u t t W e l d R e p a i r R a t e < / K e y > < / D i a g r a m O b j e c t K e y > < D i a g r a m O b j e c t K e y > < K e y > T a b l e s \ O p e r a t i o n a l S u m m a r y \ M e a s u r e s \ S u m   o f   R e w o r k < / K e y > < / D i a g r a m O b j e c t K e y > < D i a g r a m O b j e c t K e y > < K e y > T a b l e s \ O p e r a t i o n a l S u m m a r y \ M e a s u r e s \ S u m   o f   N C R s < / K e y > < / D i a g r a m O b j e c t K e y > < D i a g r a m O b j e c t K e y > < K e y > T a b l e s \ S a f e t y I n c i d e n t s D e t a i l s < / K e y > < / D i a g r a m O b j e c t K e y > < D i a g r a m O b j e c t K e y > < K e y > T a b l e s \ S a f e t y I n c i d e n t s D e t a i l s \ C o l u m n s \ D a t e < / K e y > < / D i a g r a m O b j e c t K e y > < D i a g r a m O b j e c t K e y > < K e y > T a b l e s \ S a f e t y I n c i d e n t s D e t a i l s \ C o l u m n s \ I n c i d e n t   T y p e < / K e y > < / D i a g r a m O b j e c t K e y > < D i a g r a m O b j e c t K e y > < K e y > T a b l e s \ S a f e t y I n c i d e n t s D e t a i l s \ C o l u m n s \ I n c i d e n t   D e s c r i p t i o n < / K e y > < / D i a g r a m O b j e c t K e y > < D i a g r a m O b j e c t K e y > < K e y > R e l a t i o n s h i p s \ & l t ; T a b l e s \ S p e n d \ C o l u m n s \ R e p r e s e n t a t i v e   D a t e & g t ; - & l t ; T a b l e s \ C a l e n d a r \ C o l u m n s \ D a t e & g t ; < / K e y > < / D i a g r a m O b j e c t K e y > < D i a g r a m O b j e c t K e y > < K e y > R e l a t i o n s h i p s \ & l t ; T a b l e s \ S p e n d \ C o l u m n s \ R e p r e s e n t a t i v e   D a t e & g t ; - & l t ; T a b l e s \ C a l e n d a r \ C o l u m n s \ D a t e & g t ; \ F K < / K e y > < / D i a g r a m O b j e c t K e y > < D i a g r a m O b j e c t K e y > < K e y > R e l a t i o n s h i p s \ & l t ; T a b l e s \ S p e n d \ C o l u m n s \ R e p r e s e n t a t i v e   D a t e & g t ; - & l t ; T a b l e s \ C a l e n d a r \ C o l u m n s \ D a t e & g t ; \ P K < / K e y > < / D i a g r a m O b j e c t K e y > < D i a g r a m O b j e c t K e y > < K e y > R e l a t i o n s h i p s \ & l t ; T a b l e s \ S p e n d \ C o l u m n s \ R e p r e s e n t a t i v e   D a t e & g t ; - & l t ; T a b l e s \ C a l e n d a r \ C o l u m n s \ D a t e & g t ; \ C r o s s F i l t e r < / K e y > < / D i a g r a m O b j e c t K e y > < D i a g r a m O b j e c t K e y > < K e y > R e l a t i o n s h i p s \ & l t ; T a b l e s \ S a f e t y S u m m a r y \ C o l u m n s \ R e p r e s e n t a t i v e   D a t e & g t ; - & l t ; T a b l e s \ C a l e n d a r \ C o l u m n s \ D a t e & g t ; < / K e y > < / D i a g r a m O b j e c t K e y > < D i a g r a m O b j e c t K e y > < K e y > R e l a t i o n s h i p s \ & l t ; T a b l e s \ S a f e t y S u m m a r y \ C o l u m n s \ R e p r e s e n t a t i v e   D a t e & g t ; - & l t ; T a b l e s \ C a l e n d a r \ C o l u m n s \ D a t e & g t ; \ F K < / K e y > < / D i a g r a m O b j e c t K e y > < D i a g r a m O b j e c t K e y > < K e y > R e l a t i o n s h i p s \ & l t ; T a b l e s \ S a f e t y S u m m a r y \ C o l u m n s \ R e p r e s e n t a t i v e   D a t e & g t ; - & l t ; T a b l e s \ C a l e n d a r \ C o l u m n s \ D a t e & g t ; \ P K < / K e y > < / D i a g r a m O b j e c t K e y > < D i a g r a m O b j e c t K e y > < K e y > R e l a t i o n s h i p s \ & l t ; T a b l e s \ S a f e t y S u m m a r y \ C o l u m n s \ R e p r e s e n t a t i v e   D a t e & g t ; - & l t ; T a b l e s \ C a l e n d a r \ C o l u m n s \ D a t e & g t ; \ C r o s s F i l t e r < / K e y > < / D i a g r a m O b j e c t K e y > < D i a g r a m O b j e c t K e y > < K e y > R e l a t i o n s h i p s \ & l t ; T a b l e s \ O p e r a t i o n a l S u m m a r y \ C o l u m n s \ R e p r e s e n t a t i v e   D a t e & g t ; - & l t ; T a b l e s \ C a l e n d a r \ C o l u m n s \ D a t e & g t ; < / K e y > < / D i a g r a m O b j e c t K e y > < D i a g r a m O b j e c t K e y > < K e y > R e l a t i o n s h i p s \ & l t ; T a b l e s \ O p e r a t i o n a l S u m m a r y \ C o l u m n s \ R e p r e s e n t a t i v e   D a t e & g t ; - & l t ; T a b l e s \ C a l e n d a r \ C o l u m n s \ D a t e & g t ; \ F K < / K e y > < / D i a g r a m O b j e c t K e y > < D i a g r a m O b j e c t K e y > < K e y > R e l a t i o n s h i p s \ & l t ; T a b l e s \ O p e r a t i o n a l S u m m a r y \ C o l u m n s \ R e p r e s e n t a t i v e   D a t e & g t ; - & l t ; T a b l e s \ C a l e n d a r \ C o l u m n s \ D a t e & g t ; \ P K < / K e y > < / D i a g r a m O b j e c t K e y > < D i a g r a m O b j e c t K e y > < K e y > R e l a t i o n s h i p s \ & l t ; T a b l e s \ O p e r a t i o n a l S u m m a r y \ C o l u m n s \ R e p r e s e n t a t i v e   D a t e & g t ; - & l t ; T a b l e s \ C a l e n d a r \ C o l u m n s \ D a t e & g t ; \ C r o s s F i l t e r < / K e y > < / D i a g r a m O b j e c t K e y > < D i a g r a m O b j e c t K e y > < K e y > R e l a t i o n s h i p s \ & l t ; T a b l e s \ S a f e t y I n c i d e n t s D e t a i l s \ C o l u m n s \ D a t e & g t ; - & l t ; T a b l e s \ C a l e n d a r \ C o l u m n s \ D a t e & g t ; < / K e y > < / D i a g r a m O b j e c t K e y > < D i a g r a m O b j e c t K e y > < K e y > R e l a t i o n s h i p s \ & l t ; T a b l e s \ S a f e t y I n c i d e n t s D e t a i l s \ C o l u m n s \ D a t e & g t ; - & l t ; T a b l e s \ C a l e n d a r \ C o l u m n s \ D a t e & g t ; \ F K < / K e y > < / D i a g r a m O b j e c t K e y > < D i a g r a m O b j e c t K e y > < K e y > R e l a t i o n s h i p s \ & l t ; T a b l e s \ S a f e t y I n c i d e n t s D e t a i l s \ C o l u m n s \ D a t e & g t ; - & l t ; T a b l e s \ C a l e n d a r \ C o l u m n s \ D a t e & g t ; \ P K < / K e y > < / D i a g r a m O b j e c t K e y > < D i a g r a m O b j e c t K e y > < K e y > R e l a t i o n s h i p s \ & l t ; T a b l e s \ S a f e t y I n c i d e n t s D e t a i l s \ C o l u m n s \ D a t e & g t ; - & l t ; T a b l e s \ C a l e n d a r \ C o l u m n s \ D a t e & g t ; \ C r o s s F i l t e r < / K e y > < / D i a g r a m O b j e c t K e y > < / A l l K e y s > < S e l e c t e d K e y s > < D i a g r a m O b j e c t K e y > < K e y > R e l a t i o n s h i p s \ & l t ; T a b l e s \ S a f e t y I n c i d e n t s D e t a i l s \ C o l u m n s \ D a t e & g t ; - & l t ; T a b l e s \ C a l e n d a r \ C o l u m n s \ D a t e & g t ; 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 A c t i o n s \ A d d   t o   a   H i e r a r c h y   i n   T a b l e   C a l e n d a r < / K e y > < / a : K e y > < a : V a l u e   i : t y p e = " D i a g r a m D i s p l a y V i e w S t a t e I D i a g r a m A c t i o n " / > < / a : K e y V a l u e O f D i a g r a m O b j e c t K e y a n y T y p e z b w N T n L X > < a : K e y V a l u e O f D i a g r a m O b j e c t K e y a n y T y p e z b w N T n L X > < a : K e y > < K e y > A c t i o n s \ A d d   t o   h i e r a r c h y   F o r   & l t ; T a b l e s \ C a l e n d a r \ H i e r a r c h i e s \ D a t e   H i e r a r c h y & g t ; < / K e y > < / a : K e y > < a : V a l u e   i : t y p e = " D i a g r a m D i s p l a y V i e w S t a t e I D i a g r a m A c t i o n " / > < / a : K e y V a l u e O f D i a g r a m O b j e c t K e y a n y T y p e z b w N T n L X > < a : K e y V a l u e O f D i a g r a m O b j e c t K e y a n y T y p e z b w N T n L X > < a : K e y > < K e y > A c t i o n s \ M o v e   t o   a   H i e r a r c h y   i n   T a b l e   C a l e n d a r < / K e y > < / a : K e y > < a : V a l u e   i : t y p e = " D i a g r a m D i s p l a y V i e w S t a t e I D i a g r a m A c t i o n " / > < / a : K e y V a l u e O f D i a g r a m O b j e c t K e y a n y T y p e z b w N T n L X > < a : K e y V a l u e O f D i a g r a m O b j e c t K e y a n y T y p e z b w N T n L X > < a : K e y > < K e y > A c t i o n s \ M o v e   i n t o   h i e r a r c h y   F o r   & l t ; T a b l e s \ C a l e n d a r \ H i e r a r c h i e s \ D a t e   H i e r a r c h y & g t ; < / 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 T a g s \ T a b l e s \ & l t ; T a b l e s \ S p e n d & g t ; < / K e y > < / a : K e y > < a : V a l u e   i : t y p e = " D i a g r a m D i s p l a y T a g V i e w S t a t e " > < I s N o t F i l t e r e d O u t > t r u e < / I s N o t F i l t e r e d O u t > < / a : V a l u e > < / a : K e y V a l u e O f D i a g r a m O b j e c t K e y a n y T y p e z b w N T n L X > < a : K e y V a l u e O f D i a g r a m O b j e c t K e y a n y T y p e z b w N T n L X > < a : K e y > < K e y > D y n a m i c   T a g s \ T a b l e s \ & l t ; T a b l e s \ S a f e t y S u m m a r y & g t ; < / K e y > < / a : K e y > < a : V a l u e   i : t y p e = " D i a g r a m D i s p l a y T a g V i e w S t a t e " > < I s N o t F i l t e r e d O u t > t r u e < / I s N o t F i l t e r e d O u t > < / a : V a l u e > < / a : K e y V a l u e O f D i a g r a m O b j e c t K e y a n y T y p e z b w N T n L X > < a : K e y V a l u e O f D i a g r a m O b j e c t K e y a n y T y p e z b w N T n L X > < a : K e y > < K e y > D y n a m i c   T a g s \ T a b l e s \ & l t ; T a b l e s \ C a l e n d a r & g t ; < / K e y > < / a : K e y > < a : V a l u e   i : t y p e = " D i a g r a m D i s p l a y T a g V i e w S t a t e " > < I s N o t F i l t e r e d O u t > t r u e < / I s N o t F i l t e r e d O u t > < / a : V a l u e > < / a : K e y V a l u e O f D i a g r a m O b j e c t K e y a n y T y p e z b w N T n L X > < a : K e y V a l u e O f D i a g r a m O b j e c t K e y a n y T y p e z b w N T n L X > < a : K e y > < K e y > D y n a m i c   T a g s \ H i e r a r c h i e s \ & l t ; T a b l e s \ C a l e n d a r \ H i e r a r c h i e s \ D a t e   H i e r a r c h y & g t ; < / K e y > < / a : K e y > < a : V a l u e   i : t y p e = " D i a g r a m D i s p l a y T a g V i e w S t a t e " > < I s N o t F i l t e r e d O u t > t r u e < / I s N o t F i l t e r e d O u t > < / a : V a l u e > < / a : K e y V a l u e O f D i a g r a m O b j e c t K e y a n y T y p e z b w N T n L X > < a : K e y V a l u e O f D i a g r a m O b j e c t K e y a n y T y p e z b w N T n L X > < a : K e y > < K e y > D y n a m i c   T a g s \ T a b l e s \ & l t ; T a b l e s \ O p e r a t i o n a l S u m m a r y & g t ; < / K e y > < / a : K e y > < a : V a l u e   i : t y p e = " D i a g r a m D i s p l a y T a g V i e w S t a t e " > < I s N o t F i l t e r e d O u t > t r u e < / I s N o t F i l t e r e d O u t > < / a : V a l u e > < / a : K e y V a l u e O f D i a g r a m O b j e c t K e y a n y T y p e z b w N T n L X > < a : K e y V a l u e O f D i a g r a m O b j e c t K e y a n y T y p e z b w N T n L X > < a : K e y > < K e y > D y n a m i c   T a g s \ T a b l e s \ & l t ; T a b l e s \ S a f e t y I n c i d e n t s D e t a i l s & g t ; < / K e y > < / a : K e y > < a : V a l u e   i : t y p e = " D i a g r a m D i s p l a y T a g V i e w S t a t e " > < I s N o t F i l t e r e d O u t > t r u e < / I s N o t F i l t e r e d O u t > < / a : V a l u e > < / a : K e y V a l u e O f D i a g r a m O b j e c t K e y a n y T y p e z b w N T n L X > < a : K e y V a l u e O f D i a g r a m O b j e c t K e y a n y T y p e z b w N T n L X > < a : K e y > < K e y > T a b l e s \ S p e n d < / K e y > < / a : K e y > < a : V a l u e   i : t y p e = " D i a g r a m D i s p l a y N o d e V i e w S t a t e " > < H e i g h t > 3 8 7 < / H e i g h t > < I s E x p a n d e d > t r u e < / I s E x p a n d e d > < L a y e d O u t > t r u e < / L a y e d O u t > < L e f t > - 5 . 6 8 4 3 4 1 8 8 6 0 8 0 8 0 1 5 E - 1 4 < / L e f t > < T a b I n d e x > 1 < / T a b I n d e x > < T o p > 4 8 1 < / T o p > < W i d t h > 2 0 0 < / W i d t h > < / a : V a l u e > < / a : K e y V a l u e O f D i a g r a m O b j e c t K e y a n y T y p e z b w N T n L X > < a : K e y V a l u e O f D i a g r a m O b j e c t K e y a n y T y p e z b w N T n L X > < a : K e y > < K e y > T a b l e s \ S p e n d \ C o l u m n s \ y e a r < / K e y > < / a : K e y > < a : V a l u e   i : t y p e = " D i a g r a m D i s p l a y N o d e V i e w S t a t e " > < H e i g h t > 1 5 0 < / H e i g h t > < I s E x p a n d e d > t r u e < / I s E x p a n d e d > < W i d t h > 2 0 0 < / W i d t h > < / a : V a l u e > < / a : K e y V a l u e O f D i a g r a m O b j e c t K e y a n y T y p e z b w N T n L X > < a : K e y V a l u e O f D i a g r a m O b j e c t K e y a n y T y p e z b w N T n L X > < a : K e y > < K e y > T a b l e s \ S p e n d \ C o l u m n s \ m o n t h < / K e y > < / a : K e y > < a : V a l u e   i : t y p e = " D i a g r a m D i s p l a y N o d e V i e w S t a t e " > < H e i g h t > 1 5 0 < / H e i g h t > < I s E x p a n d e d > t r u e < / I s E x p a n d e d > < W i d t h > 2 0 0 < / W i d t h > < / a : V a l u e > < / a : K e y V a l u e O f D i a g r a m O b j e c t K e y a n y T y p e z b w N T n L X > < a : K e y V a l u e O f D i a g r a m O b j e c t K e y a n y T y p e z b w N T n L X > < a : K e y > < K e y > T a b l e s \ S p e n d \ C o l u m n s \ R e p r e s e n t a t i v e   D a t e < / K e y > < / a : K e y > < a : V a l u e   i : t y p e = " D i a g r a m D i s p l a y N o d e V i e w S t a t e " > < H e i g h t > 1 5 0 < / H e i g h t > < I s E x p a n d e d > t r u e < / I s E x p a n d e d > < W i d t h > 2 0 0 < / W i d t h > < / a : V a l u e > < / a : K e y V a l u e O f D i a g r a m O b j e c t K e y a n y T y p e z b w N T n L X > < a : K e y V a l u e O f D i a g r a m O b j e c t K e y a n y T y p e z b w N T n L X > < a : K e y > < K e y > T a b l e s \ S p e n d \ C o l u m n s \ Q u a r t e r < / K e y > < / a : K e y > < a : V a l u e   i : t y p e = " D i a g r a m D i s p l a y N o d e V i e w S t a t e " > < H e i g h t > 1 5 0 < / H e i g h t > < I s E x p a n d e d > t r u e < / I s E x p a n d e d > < W i d t h > 2 0 0 < / W i d t h > < / a : V a l u e > < / a : K e y V a l u e O f D i a g r a m O b j e c t K e y a n y T y p e z b w N T n L X > < a : K e y V a l u e O f D i a g r a m O b j e c t K e y a n y T y p e z b w N T n L X > < a : K e y > < K e y > T a b l e s \ S p e n d \ C o l u m n s \ S p e n d _ O p e r a t i o n s < / K e y > < / a : K e y > < a : V a l u e   i : t y p e = " D i a g r a m D i s p l a y N o d e V i e w S t a t e " > < H e i g h t > 1 5 0 < / H e i g h t > < I s E x p a n d e d > t r u e < / I s E x p a n d e d > < W i d t h > 2 0 0 < / W i d t h > < / a : V a l u e > < / a : K e y V a l u e O f D i a g r a m O b j e c t K e y a n y T y p e z b w N T n L X > < a : K e y V a l u e O f D i a g r a m O b j e c t K e y a n y T y p e z b w N T n L X > < a : K e y > < K e y > T a b l e s \ S p e n d \ C o l u m n s \ S p e n d _ W e l l s _ S e r v i c i n g < / K e y > < / a : K e y > < a : V a l u e   i : t y p e = " D i a g r a m D i s p l a y N o d e V i e w S t a t e " > < H e i g h t > 1 5 0 < / H e i g h t > < I s E x p a n d e d > t r u e < / I s E x p a n d e d > < W i d t h > 2 0 0 < / W i d t h > < / a : V a l u e > < / a : K e y V a l u e O f D i a g r a m O b j e c t K e y a n y T y p e z b w N T n L X > < a : K e y V a l u e O f D i a g r a m O b j e c t K e y a n y T y p e z b w N T n L X > < a : K e y > < K e y > T a b l e s \ S p e n d \ C o l u m n s \ S p e n d _ T u r n a r o u n d _ O u t a g e < / K e y > < / a : K e y > < a : V a l u e   i : t y p e = " D i a g r a m D i s p l a y N o d e V i e w S t a t e " > < H e i g h t > 1 5 0 < / H e i g h t > < I s E x p a n d e d > t r u e < / I s E x p a n d e d > < W i d t h > 2 0 0 < / W i d t h > < / a : V a l u e > < / a : K e y V a l u e O f D i a g r a m O b j e c t K e y a n y T y p e z b w N T n L X > < a : K e y V a l u e O f D i a g r a m O b j e c t K e y a n y T y p e z b w N T n L X > < a : K e y > < K e y > T a b l e s \ S p e n d \ M e a s u r e s \ S u m   o f   y e a r < / K e y > < / a : K e y > < a : V a l u e   i : t y p e = " D i a g r a m D i s p l a y N o d e V i e w S t a t e " > < H e i g h t > 1 5 0 < / H e i g h t > < I s E x p a n d e d > t r u e < / I s E x p a n d e d > < W i d t h > 2 0 0 < / W i d t h > < / a : V a l u e > < / a : K e y V a l u e O f D i a g r a m O b j e c t K e y a n y T y p e z b w N T n L X > < a : K e y V a l u e O f D i a g r a m O b j e c t K e y a n y T y p e z b w N T n L X > < a : K e y > < K e y > T a b l e s \ S p e n d \ S u m   o f   y e a r \ A d d i t i o n a l   I n f o \ I m p l i c i t   M e a s u r e < / K e y > < / a : K e y > < a : V a l u e   i : t y p e = " D i a g r a m D i s p l a y V i e w S t a t e I D i a g r a m T a g A d d i t i o n a l I n f o " / > < / a : K e y V a l u e O f D i a g r a m O b j e c t K e y a n y T y p e z b w N T n L X > < a : K e y V a l u e O f D i a g r a m O b j e c t K e y a n y T y p e z b w N T n L X > < a : K e y > < K e y > T a b l e s \ S p e n d \ M e a s u r e s \ S u m   o f   m o n t h < / K e y > < / a : K e y > < a : V a l u e   i : t y p e = " D i a g r a m D i s p l a y N o d e V i e w S t a t e " > < H e i g h t > 1 5 0 < / H e i g h t > < I s E x p a n d e d > t r u e < / I s E x p a n d e d > < W i d t h > 2 0 0 < / W i d t h > < / a : V a l u e > < / a : K e y V a l u e O f D i a g r a m O b j e c t K e y a n y T y p e z b w N T n L X > < a : K e y V a l u e O f D i a g r a m O b j e c t K e y a n y T y p e z b w N T n L X > < a : K e y > < K e y > T a b l e s \ S p e n d \ S u m   o f   m o n t h \ A d d i t i o n a l   I n f o \ I m p l i c i t   M e a s u r e < / K e y > < / a : K e y > < a : V a l u e   i : t y p e = " D i a g r a m D i s p l a y V i e w S t a t e I D i a g r a m T a g A d d i t i o n a l I n f o " / > < / a : K e y V a l u e O f D i a g r a m O b j e c t K e y a n y T y p e z b w N T n L X > < a : K e y V a l u e O f D i a g r a m O b j e c t K e y a n y T y p e z b w N T n L X > < a : K e y > < K e y > T a b l e s \ S p e n d \ M e a s u r e s \ S u m   o f   S p e n d _ O p e r a t i o n s < / K e y > < / a : K e y > < a : V a l u e   i : t y p e = " D i a g r a m D i s p l a y N o d e V i e w S t a t e " > < H e i g h t > 1 5 0 < / H e i g h t > < I s E x p a n d e d > t r u e < / I s E x p a n d e d > < W i d t h > 2 0 0 < / W i d t h > < / a : V a l u e > < / a : K e y V a l u e O f D i a g r a m O b j e c t K e y a n y T y p e z b w N T n L X > < a : K e y V a l u e O f D i a g r a m O b j e c t K e y a n y T y p e z b w N T n L X > < a : K e y > < K e y > T a b l e s \ S p e n d \ S u m   o f   S p e n d _ O p e r a t i o n s \ A d d i t i o n a l   I n f o \ I m p l i c i t   M e a s u r e < / K e y > < / a : K e y > < a : V a l u e   i : t y p e = " D i a g r a m D i s p l a y V i e w S t a t e I D i a g r a m T a g A d d i t i o n a l I n f o " / > < / a : K e y V a l u e O f D i a g r a m O b j e c t K e y a n y T y p e z b w N T n L X > < a : K e y V a l u e O f D i a g r a m O b j e c t K e y a n y T y p e z b w N T n L X > < a : K e y > < K e y > T a b l e s \ S p e n d \ M e a s u r e s \ S u m   o f   S p e n d _ W e l l s _ S e r v i c i n g < / K e y > < / a : K e y > < a : V a l u e   i : t y p e = " D i a g r a m D i s p l a y N o d e V i e w S t a t e " > < H e i g h t > 1 5 0 < / H e i g h t > < I s E x p a n d e d > t r u e < / I s E x p a n d e d > < W i d t h > 2 0 0 < / W i d t h > < / a : V a l u e > < / a : K e y V a l u e O f D i a g r a m O b j e c t K e y a n y T y p e z b w N T n L X > < a : K e y V a l u e O f D i a g r a m O b j e c t K e y a n y T y p e z b w N T n L X > < a : K e y > < K e y > T a b l e s \ S p e n d \ S u m   o f   S p e n d _ W e l l s _ S e r v i c i n g \ A d d i t i o n a l   I n f o \ I m p l i c i t   M e a s u r e < / K e y > < / a : K e y > < a : V a l u e   i : t y p e = " D i a g r a m D i s p l a y V i e w S t a t e I D i a g r a m T a g A d d i t i o n a l I n f o " / > < / a : K e y V a l u e O f D i a g r a m O b j e c t K e y a n y T y p e z b w N T n L X > < a : K e y V a l u e O f D i a g r a m O b j e c t K e y a n y T y p e z b w N T n L X > < a : K e y > < K e y > T a b l e s \ S p e n d \ M e a s u r e s \ S u m   o f   S p e n d _ T u r n a r o u n d _ O u t a g e < / K e y > < / a : K e y > < a : V a l u e   i : t y p e = " D i a g r a m D i s p l a y N o d e V i e w S t a t e " > < H e i g h t > 1 5 0 < / H e i g h t > < I s E x p a n d e d > t r u e < / I s E x p a n d e d > < W i d t h > 2 0 0 < / W i d t h > < / a : V a l u e > < / a : K e y V a l u e O f D i a g r a m O b j e c t K e y a n y T y p e z b w N T n L X > < a : K e y V a l u e O f D i a g r a m O b j e c t K e y a n y T y p e z b w N T n L X > < a : K e y > < K e y > T a b l e s \ S p e n d \ S u m   o f   S p e n d _ T u r n a r o u n d _ O u t a g e \ A d d i t i o n a l   I n f o \ I m p l i c i t   M e a s u r e < / K e y > < / a : K e y > < a : V a l u e   i : t y p e = " D i a g r a m D i s p l a y V i e w S t a t e I D i a g r a m T a g A d d i t i o n a l I n f o " / > < / a : K e y V a l u e O f D i a g r a m O b j e c t K e y a n y T y p e z b w N T n L X > < a : K e y V a l u e O f D i a g r a m O b j e c t K e y a n y T y p e z b w N T n L X > < a : K e y > < K e y > T a b l e s \ S p e n d \ M e a s u r e s \ s p e n d O p e r a t i o n s < / K e y > < / a : K e y > < a : V a l u e   i : t y p e = " D i a g r a m D i s p l a y N o d e V i e w S t a t e " > < H e i g h t > 1 5 0 < / H e i g h t > < I s E x p a n d e d > t r u e < / I s E x p a n d e d > < W i d t h > 2 0 0 < / W i d t h > < / a : V a l u e > < / a : K e y V a l u e O f D i a g r a m O b j e c t K e y a n y T y p e z b w N T n L X > < a : K e y V a l u e O f D i a g r a m O b j e c t K e y a n y T y p e z b w N T n L X > < a : K e y > < K e y > T a b l e s \ S p e n d \ M e a s u r e s \ s p e n d W e l l s S e r v i c i n g < / K e y > < / a : K e y > < a : V a l u e   i : t y p e = " D i a g r a m D i s p l a y N o d e V i e w S t a t e " > < H e i g h t > 1 5 0 < / H e i g h t > < I s E x p a n d e d > t r u e < / I s E x p a n d e d > < W i d t h > 2 0 0 < / W i d t h > < / a : V a l u e > < / a : K e y V a l u e O f D i a g r a m O b j e c t K e y a n y T y p e z b w N T n L X > < a : K e y V a l u e O f D i a g r a m O b j e c t K e y a n y T y p e z b w N T n L X > < a : K e y > < K e y > T a b l e s \ S p e n d \ M e a s u r e s \ s p e n d T u r n a r o u n d O u t a g e < / K e y > < / a : K e y > < a : V a l u e   i : t y p e = " D i a g r a m D i s p l a y N o d e V i e w S t a t e " > < H e i g h t > 1 5 0 < / H e i g h t > < I s E x p a n d e d > t r u e < / I s E x p a n d e d > < W i d t h > 2 0 0 < / W i d t h > < / a : V a l u e > < / a : K e y V a l u e O f D i a g r a m O b j e c t K e y a n y T y p e z b w N T n L X > < a : K e y V a l u e O f D i a g r a m O b j e c t K e y a n y T y p e z b w N T n L X > < a : K e y > < K e y > T a b l e s \ S p e n d \ M e a s u r e s \ s p e n d T o t a l < / K e y > < / a : K e y > < a : V a l u e   i : t y p e = " D i a g r a m D i s p l a y N o d e V i e w S t a t e " > < H e i g h t > 1 5 0 < / H e i g h t > < I s E x p a n d e d > t r u e < / I s E x p a n d e d > < W i d t h > 2 0 0 < / W i d t h > < / a : V a l u e > < / a : K e y V a l u e O f D i a g r a m O b j e c t K e y a n y T y p e z b w N T n L X > < a : K e y V a l u e O f D i a g r a m O b j e c t K e y a n y T y p e z b w N T n L X > < a : K e y > < K e y > T a b l e s \ S p e n d \ M e a s u r e s \ s p e n d P Y S i m p l e < / K e y > < / a : K e y > < a : V a l u e   i : t y p e = " D i a g r a m D i s p l a y N o d e V i e w S t a t e " > < H e i g h t > 1 5 0 < / H e i g h t > < I s E x p a n d e d > t r u e < / I s E x p a n d e d > < W i d t h > 2 0 0 < / W i d t h > < / a : V a l u e > < / a : K e y V a l u e O f D i a g r a m O b j e c t K e y a n y T y p e z b w N T n L X > < a : K e y V a l u e O f D i a g r a m O b j e c t K e y a n y T y p e z b w N T n L X > < a : K e y > < K e y > T a b l e s \ S p e n d \ M e a s u r e s \ s p e n d Y O Y P e r c e n t < / K e y > < / a : K e y > < a : V a l u e   i : t y p e = " D i a g r a m D i s p l a y N o d e V i e w S t a t e " > < H e i g h t > 1 5 0 < / H e i g h t > < I s E x p a n d e d > t r u e < / I s E x p a n d e d > < W i d t h > 2 0 0 < / W i d t h > < / a : V a l u e > < / a : K e y V a l u e O f D i a g r a m O b j e c t K e y a n y T y p e z b w N T n L X > < a : K e y V a l u e O f D i a g r a m O b j e c t K e y a n y T y p e z b w N T n L X > < a : K e y > < K e y > T a b l e s \ S a f e t y S u m m a r y < / K e y > < / a : K e y > < a : V a l u e   i : t y p e = " D i a g r a m D i s p l a y N o d e V i e w S t a t e " > < H e i g h t > 3 9 2 < / H e i g h t > < I s E x p a n d e d > t r u e < / I s E x p a n d e d > < L a y e d O u t > t r u e < / L a y e d O u t > < L e f t > 3 1 4 . 9 0 3 8 1 0 5 6 7 6 6 5 6 9 < / L e f t > < T a b I n d e x > 2 < / T a b I n d e x > < T o p > 4 7 9 < / T o p > < W i d t h > 2 0 0 < / W i d t h > < / a : V a l u e > < / a : K e y V a l u e O f D i a g r a m O b j e c t K e y a n y T y p e z b w N T n L X > < a : K e y V a l u e O f D i a g r a m O b j e c t K e y a n y T y p e z b w N T n L X > < a : K e y > < K e y > T a b l e s \ S a f e t y S u m m a r y \ C o l u m n s \ y e a r < / K e y > < / a : K e y > < a : V a l u e   i : t y p e = " D i a g r a m D i s p l a y N o d e V i e w S t a t e " > < H e i g h t > 1 5 0 < / H e i g h t > < I s E x p a n d e d > t r u e < / I s E x p a n d e d > < W i d t h > 2 0 0 < / W i d t h > < / a : V a l u e > < / a : K e y V a l u e O f D i a g r a m O b j e c t K e y a n y T y p e z b w N T n L X > < a : K e y V a l u e O f D i a g r a m O b j e c t K e y a n y T y p e z b w N T n L X > < a : K e y > < K e y > T a b l e s \ S a f e t y S u m m a r y \ C o l u m n s \ m o n t h < / K e y > < / a : K e y > < a : V a l u e   i : t y p e = " D i a g r a m D i s p l a y N o d e V i e w S t a t e " > < H e i g h t > 1 5 0 < / H e i g h t > < I s E x p a n d e d > t r u e < / I s E x p a n d e d > < W i d t h > 2 0 0 < / W i d t h > < / a : V a l u e > < / a : K e y V a l u e O f D i a g r a m O b j e c t K e y a n y T y p e z b w N T n L X > < a : K e y V a l u e O f D i a g r a m O b j e c t K e y a n y T y p e z b w N T n L X > < a : K e y > < K e y > T a b l e s \ S a f e t y S u m m a r y \ C o l u m n s \ R e p r e s e n t a t i v e   D a t e < / K e y > < / a : K e y > < a : V a l u e   i : t y p e = " D i a g r a m D i s p l a y N o d e V i e w S t a t e " > < H e i g h t > 1 5 0 < / H e i g h t > < I s E x p a n d e d > t r u e < / I s E x p a n d e d > < W i d t h > 2 0 0 < / W i d t h > < / a : V a l u e > < / a : K e y V a l u e O f D i a g r a m O b j e c t K e y a n y T y p e z b w N T n L X > < a : K e y V a l u e O f D i a g r a m O b j e c t K e y a n y T y p e z b w N T n L X > < a : K e y > < K e y > T a b l e s \ S a f e t y S u m m a r y \ C o l u m n s \ Q u a r t e r < / K e y > < / a : K e y > < a : V a l u e   i : t y p e = " D i a g r a m D i s p l a y N o d e V i e w S t a t e " > < H e i g h t > 1 5 0 < / H e i g h t > < I s E x p a n d e d > t r u e < / I s E x p a n d e d > < W i d t h > 2 0 0 < / W i d t h > < / a : V a l u e > < / a : K e y V a l u e O f D i a g r a m O b j e c t K e y a n y T y p e z b w N T n L X > < a : K e y V a l u e O f D i a g r a m O b j e c t K e y a n y T y p e z b w N T n L X > < a : K e y > < K e y > T a b l e s \ S a f e t y S u m m a r y \ C o l u m n s \ Q u i n n   H o u r s < / K e y > < / a : K e y > < a : V a l u e   i : t y p e = " D i a g r a m D i s p l a y N o d e V i e w S t a t e " > < H e i g h t > 1 5 0 < / H e i g h t > < I s E x p a n d e d > t r u e < / I s E x p a n d e d > < W i d t h > 2 0 0 < / W i d t h > < / a : V a l u e > < / a : K e y V a l u e O f D i a g r a m O b j e c t K e y a n y T y p e z b w N T n L X > < a : K e y V a l u e O f D i a g r a m O b j e c t K e y a n y T y p e z b w N T n L X > < a : K e y > < K e y > T a b l e s \ S a f e t y S u m m a r y \ C o l u m n s \ D S P - S u b c o n t r a c t o r   H o u r s < / K e y > < / a : K e y > < a : V a l u e   i : t y p e = " D i a g r a m D i s p l a y N o d e V i e w S t a t e " > < H e i g h t > 1 5 0 < / H e i g h t > < I s E x p a n d e d > t r u e < / I s E x p a n d e d > < W i d t h > 2 0 0 < / W i d t h > < / a : V a l u e > < / a : K e y V a l u e O f D i a g r a m O b j e c t K e y a n y T y p e z b w N T n L X > < a : K e y V a l u e O f D i a g r a m O b j e c t K e y a n y T y p e z b w N T n L X > < a : K e y > < K e y > T a b l e s \ S a f e t y S u m m a r y \ C o l u m n s \ T o t a l   E x p o s u r e   H o u r s < / K e y > < / a : K e y > < a : V a l u e   i : t y p e = " D i a g r a m D i s p l a y N o d e V i e w S t a t e " > < H e i g h t > 1 5 0 < / H e i g h t > < I s E x p a n d e d > t r u e < / I s E x p a n d e d > < W i d t h > 2 0 0 < / W i d t h > < / a : V a l u e > < / a : K e y V a l u e O f D i a g r a m O b j e c t K e y a n y T y p e z b w N T n L X > < a : K e y V a l u e O f D i a g r a m O b j e c t K e y a n y T y p e z b w N T n L X > < a : K e y > < K e y > T a b l e s \ S a f e t y S u m m a r y \ C o l u m n s \ O v e r t i m e   E x p o s u r e   H o u r s < / K e y > < / a : K e y > < a : V a l u e   i : t y p e = " D i a g r a m D i s p l a y N o d e V i e w S t a t e " > < H e i g h t > 1 5 0 < / H e i g h t > < I s E x p a n d e d > t r u e < / I s E x p a n d e d > < W i d t h > 2 0 0 < / W i d t h > < / a : V a l u e > < / a : K e y V a l u e O f D i a g r a m O b j e c t K e y a n y T y p e z b w N T n L X > < a : K e y V a l u e O f D i a g r a m O b j e c t K e y a n y T y p e z b w N T n L X > < a : K e y > < K e y > T a b l e s \ S a f e t y S u m m a r y \ C o l u m n s \ S a f e t y   M e e t i n g s < / K e y > < / a : K e y > < a : V a l u e   i : t y p e = " D i a g r a m D i s p l a y N o d e V i e w S t a t e " > < H e i g h t > 1 5 0 < / H e i g h t > < I s E x p a n d e d > t r u e < / I s E x p a n d e d > < W i d t h > 2 0 0 < / W i d t h > < / a : V a l u e > < / a : K e y V a l u e O f D i a g r a m O b j e c t K e y a n y T y p e z b w N T n L X > < a : K e y V a l u e O f D i a g r a m O b j e c t K e y a n y T y p e z b w N T n L X > < a : K e y > < K e y > T a b l e s \ S a f e t y S u m m a r y \ C o l u m n s \ W o r k   S i t e   I n s p e c t i o n s < / K e y > < / a : K e y > < a : V a l u e   i : t y p e = " D i a g r a m D i s p l a y N o d e V i e w S t a t e " > < H e i g h t > 1 5 0 < / H e i g h t > < I s E x p a n d e d > t r u e < / I s E x p a n d e d > < W i d t h > 2 0 0 < / W i d t h > < / a : V a l u e > < / a : K e y V a l u e O f D i a g r a m O b j e c t K e y a n y T y p e z b w N T n L X > < a : K e y V a l u e O f D i a g r a m O b j e c t K e y a n y T y p e z b w N T n L X > < a : K e y > < K e y > T a b l e s \ S a f e t y S u m m a r y \ C o l u m n s \ T o o l b o x   M e e t i n g s < / K e y > < / a : K e y > < a : V a l u e   i : t y p e = " D i a g r a m D i s p l a y N o d e V i e w S t a t e " > < H e i g h t > 1 5 0 < / H e i g h t > < I s E x p a n d e d > t r u e < / I s E x p a n d e d > < W i d t h > 2 0 0 < / W i d t h > < / a : V a l u e > < / a : K e y V a l u e O f D i a g r a m O b j e c t K e y a n y T y p e z b w N T n L X > < a : K e y V a l u e O f D i a g r a m O b j e c t K e y a n y T y p e z b w N T n L X > < a : K e y > < K e y > T a b l e s \ S a f e t y S u m m a r y \ C o l u m n s \ F L R A   C a r d s < / K e y > < / a : K e y > < a : V a l u e   i : t y p e = " D i a g r a m D i s p l a y N o d e V i e w S t a t e " > < H e i g h t > 1 5 0 < / H e i g h t > < I s E x p a n d e d > t r u e < / I s E x p a n d e d > < W i d t h > 2 0 0 < / W i d t h > < / a : V a l u e > < / a : K e y V a l u e O f D i a g r a m O b j e c t K e y a n y T y p e z b w N T n L X > < a : K e y V a l u e O f D i a g r a m O b j e c t K e y a n y T y p e z b w N T n L X > < a : K e y > < K e y > T a b l e s \ S a f e t y S u m m a r y \ C o l u m n s \ B B S   C a r d s < / K e y > < / a : K e y > < a : V a l u e   i : t y p e = " D i a g r a m D i s p l a y N o d e V i e w S t a t e " > < H e i g h t > 1 5 0 < / H e i g h t > < I s E x p a n d e d > t r u e < / I s E x p a n d e d > < W i d t h > 2 0 0 < / W i d t h > < / a : V a l u e > < / a : K e y V a l u e O f D i a g r a m O b j e c t K e y a n y T y p e z b w N T n L X > < a : K e y V a l u e O f D i a g r a m O b j e c t K e y a n y T y p e z b w N T n L X > < a : K e y > < K e y > T a b l e s \ S a f e t y S u m m a r y \ C o l u m n s \ J H A < / K e y > < / a : K e y > < a : V a l u e   i : t y p e = " D i a g r a m D i s p l a y N o d e V i e w S t a t e " > < H e i g h t > 1 5 0 < / H e i g h t > < I s E x p a n d e d > t r u e < / I s E x p a n d e d > < W i d t h > 2 0 0 < / W i d t h > < / a : V a l u e > < / a : K e y V a l u e O f D i a g r a m O b j e c t K e y a n y T y p e z b w N T n L X > < a : K e y V a l u e O f D i a g r a m O b j e c t K e y a n y T y p e z b w N T n L X > < a : K e y > < K e y > T a b l e s \ S a f e t y S u m m a r y \ C o l u m n s \ N e a r   M i s s < / K e y > < / a : K e y > < a : V a l u e   i : t y p e = " D i a g r a m D i s p l a y N o d e V i e w S t a t e " > < H e i g h t > 1 5 0 < / H e i g h t > < I s E x p a n d e d > t r u e < / I s E x p a n d e d > < W i d t h > 2 0 0 < / W i d t h > < / a : V a l u e > < / a : K e y V a l u e O f D i a g r a m O b j e c t K e y a n y T y p e z b w N T n L X > < a : K e y V a l u e O f D i a g r a m O b j e c t K e y a n y T y p e z b w N T n L X > < a : K e y > < K e y > T a b l e s \ S a f e t y S u m m a r y \ C o l u m n s \ L o s t   T i m e   I n c i d e n t < / K e y > < / a : K e y > < a : V a l u e   i : t y p e = " D i a g r a m D i s p l a y N o d e V i e w S t a t e " > < H e i g h t > 1 5 0 < / H e i g h t > < I s E x p a n d e d > t r u e < / I s E x p a n d e d > < W i d t h > 2 0 0 < / W i d t h > < / a : V a l u e > < / a : K e y V a l u e O f D i a g r a m O b j e c t K e y a n y T y p e z b w N T n L X > < a : K e y V a l u e O f D i a g r a m O b j e c t K e y a n y T y p e z b w N T n L X > < a : K e y > < K e y > T a b l e s \ S a f e t y S u m m a r y \ C o l u m n s \ M e d i c a l   A i d < / K e y > < / a : K e y > < a : V a l u e   i : t y p e = " D i a g r a m D i s p l a y N o d e V i e w S t a t e " > < H e i g h t > 1 5 0 < / H e i g h t > < I s E x p a n d e d > t r u e < / I s E x p a n d e d > < W i d t h > 2 0 0 < / W i d t h > < / a : V a l u e > < / a : K e y V a l u e O f D i a g r a m O b j e c t K e y a n y T y p e z b w N T n L X > < a : K e y V a l u e O f D i a g r a m O b j e c t K e y a n y T y p e z b w N T n L X > < a : K e y > < K e y > T a b l e s \ S a f e t y S u m m a r y \ C o l u m n s \ F i r s t   A i d < / K e y > < / a : K e y > < a : V a l u e   i : t y p e = " D i a g r a m D i s p l a y N o d e V i e w S t a t e " > < H e i g h t > 1 5 0 < / H e i g h t > < I s E x p a n d e d > t r u e < / I s E x p a n d e d > < W i d t h > 2 0 0 < / W i d t h > < / a : V a l u e > < / a : K e y V a l u e O f D i a g r a m O b j e c t K e y a n y T y p e z b w N T n L X > < a : K e y V a l u e O f D i a g r a m O b j e c t K e y a n y T y p e z b w N T n L X > < a : K e y > < K e y > T a b l e s \ S a f e t y S u m m a r y \ C o l u m n s \ P r o p e r t y / E q u i p m e n t   D a m a g e < / K e y > < / a : K e y > < a : V a l u e   i : t y p e = " D i a g r a m D i s p l a y N o d e V i e w S t a t e " > < H e i g h t > 1 5 0 < / H e i g h t > < I s E x p a n d e d > t r u e < / I s E x p a n d e d > < W i d t h > 2 0 0 < / W i d t h > < / a : V a l u e > < / a : K e y V a l u e O f D i a g r a m O b j e c t K e y a n y T y p e z b w N T n L X > < a : K e y V a l u e O f D i a g r a m O b j e c t K e y a n y T y p e z b w N T n L X > < a : K e y > < K e y > T a b l e s \ S a f e t y S u m m a r y \ C o l u m n s \ V e h i c l e   I n c i d e n t < / K e y > < / a : K e y > < a : V a l u e   i : t y p e = " D i a g r a m D i s p l a y N o d e V i e w S t a t e " > < H e i g h t > 1 5 0 < / H e i g h t > < I s E x p a n d e d > t r u e < / I s E x p a n d e d > < W i d t h > 2 0 0 < / W i d t h > < / a : V a l u e > < / a : K e y V a l u e O f D i a g r a m O b j e c t K e y a n y T y p e z b w N T n L X > < a : K e y V a l u e O f D i a g r a m O b j e c t K e y a n y T y p e z b w N T n L X > < a : K e y > < K e y > T a b l e s \ S a f e t y S u m m a r y \ C o l u m n s \ M o d i f i e d   W o r k   C a s e < / K e y > < / a : K e y > < a : V a l u e   i : t y p e = " D i a g r a m D i s p l a y N o d e V i e w S t a t e " > < H e i g h t > 1 5 0 < / H e i g h t > < I s E x p a n d e d > t r u e < / I s E x p a n d e d > < W i d t h > 2 0 0 < / W i d t h > < / a : V a l u e > < / a : K e y V a l u e O f D i a g r a m O b j e c t K e y a n y T y p e z b w N T n L X > < a : K e y V a l u e O f D i a g r a m O b j e c t K e y a n y T y p e z b w N T n L X > < a : K e y > < K e y > T a b l e s \ S a f e t y S u m m a r y \ C o l u m n s \ E n v i r o n m e n t a l   E v e n t < / K e y > < / a : K e y > < a : V a l u e   i : t y p e = " D i a g r a m D i s p l a y N o d e V i e w S t a t e " > < H e i g h t > 1 5 0 < / H e i g h t > < I s E x p a n d e d > t r u e < / I s E x p a n d e d > < W i d t h > 2 0 0 < / W i d t h > < / a : V a l u e > < / a : K e y V a l u e O f D i a g r a m O b j e c t K e y a n y T y p e z b w N T n L X > < a : K e y V a l u e O f D i a g r a m O b j e c t K e y a n y T y p e z b w N T n L X > < a : K e y > < K e y > T a b l e s \ S a f e t y S u m m a r y \ C o l u m n s \ O f f   t h e   J o b   I n j u r y / I l l n e s s 2 < / K e y > < / a : K e y > < a : V a l u e   i : t y p e = " D i a g r a m D i s p l a y N o d e V i e w S t a t e " > < H e i g h t > 1 5 0 < / H e i g h t > < I s E x p a n d e d > t r u e < / I s E x p a n d e d > < W i d t h > 2 0 0 < / W i d t h > < / a : V a l u e > < / a : K e y V a l u e O f D i a g r a m O b j e c t K e y a n y T y p e z b w N T n L X > < a : K e y V a l u e O f D i a g r a m O b j e c t K e y a n y T y p e z b w N T n L X > < a : K e y > < K e y > T a b l e s \ S a f e t y S u m m a r y \ M e a s u r e s \ S u m   o f   T o t a l   E x p o s u r e   H o u r s < / K e y > < / a : K e y > < a : V a l u e   i : t y p e = " D i a g r a m D i s p l a y N o d e V i e w S t a t e " > < H e i g h t > 1 5 0 < / H e i g h t > < I s E x p a n d e d > t r u e < / I s E x p a n d e d > < W i d t h > 2 0 0 < / W i d t h > < / a : V a l u e > < / a : K e y V a l u e O f D i a g r a m O b j e c t K e y a n y T y p e z b w N T n L X > < a : K e y V a l u e O f D i a g r a m O b j e c t K e y a n y T y p e z b w N T n L X > < a : K e y > < K e y > T a b l e s \ S a f e t y S u m m a r y \ S u m   o f   T o t a l   E x p o s u r e   H o u r s \ A d d i t i o n a l   I n f o \ I m p l i c i t   M e a s u r e < / K e y > < / a : K e y > < a : V a l u e   i : t y p e = " D i a g r a m D i s p l a y V i e w S t a t e I D i a g r a m T a g A d d i t i o n a l I n f o " / > < / a : K e y V a l u e O f D i a g r a m O b j e c t K e y a n y T y p e z b w N T n L X > < a : K e y V a l u e O f D i a g r a m O b j e c t K e y a n y T y p e z b w N T n L X > < a : K e y > < K e y > T a b l e s \ S a f e t y S u m m a r y \ M e a s u r e s \ S u m   o f   S a f e t y   M e e t i n g s < / K e y > < / a : K e y > < a : V a l u e   i : t y p e = " D i a g r a m D i s p l a y N o d e V i e w S t a t e " > < H e i g h t > 1 5 0 < / H e i g h t > < I s E x p a n d e d > t r u e < / I s E x p a n d e d > < W i d t h > 2 0 0 < / W i d t h > < / a : V a l u e > < / a : K e y V a l u e O f D i a g r a m O b j e c t K e y a n y T y p e z b w N T n L X > < a : K e y V a l u e O f D i a g r a m O b j e c t K e y a n y T y p e z b w N T n L X > < a : K e y > < K e y > T a b l e s \ S a f e t y S u m m a r y \ S u m   o f   S a f e t y   M e e t i n g s \ A d d i t i o n a l   I n f o \ I m p l i c i t   M e a s u r e < / K e y > < / a : K e y > < a : V a l u e   i : t y p e = " D i a g r a m D i s p l a y V i e w S t a t e I D i a g r a m T a g A d d i t i o n a l I n f o " / > < / a : K e y V a l u e O f D i a g r a m O b j e c t K e y a n y T y p e z b w N T n L X > < a : K e y V a l u e O f D i a g r a m O b j e c t K e y a n y T y p e z b w N T n L X > < a : K e y > < K e y > T a b l e s \ S a f e t y S u m m a r y \ M e a s u r e s \ S u m   o f   W o r k   S i t e   I n s p e c t i o n s < / K e y > < / a : K e y > < a : V a l u e   i : t y p e = " D i a g r a m D i s p l a y N o d e V i e w S t a t e " > < H e i g h t > 1 5 0 < / H e i g h t > < I s E x p a n d e d > t r u e < / I s E x p a n d e d > < W i d t h > 2 0 0 < / W i d t h > < / a : V a l u e > < / a : K e y V a l u e O f D i a g r a m O b j e c t K e y a n y T y p e z b w N T n L X > < a : K e y V a l u e O f D i a g r a m O b j e c t K e y a n y T y p e z b w N T n L X > < a : K e y > < K e y > T a b l e s \ S a f e t y S u m m a r y \ S u m   o f   W o r k   S i t e   I n s p e c t i o n s \ A d d i t i o n a l   I n f o \ I m p l i c i t   M e a s u r e < / K e y > < / a : K e y > < a : V a l u e   i : t y p e = " D i a g r a m D i s p l a y V i e w S t a t e I D i a g r a m T a g A d d i t i o n a l I n f o " / > < / a : K e y V a l u e O f D i a g r a m O b j e c t K e y a n y T y p e z b w N T n L X > < a : K e y V a l u e O f D i a g r a m O b j e c t K e y a n y T y p e z b w N T n L X > < a : K e y > < K e y > T a b l e s \ S a f e t y S u m m a r y \ M e a s u r e s \ S u m   o f   F L R A   C a r d s < / K e y > < / a : K e y > < a : V a l u e   i : t y p e = " D i a g r a m D i s p l a y N o d e V i e w S t a t e " > < H e i g h t > 1 5 0 < / H e i g h t > < I s E x p a n d e d > t r u e < / I s E x p a n d e d > < W i d t h > 2 0 0 < / W i d t h > < / a : V a l u e > < / a : K e y V a l u e O f D i a g r a m O b j e c t K e y a n y T y p e z b w N T n L X > < a : K e y V a l u e O f D i a g r a m O b j e c t K e y a n y T y p e z b w N T n L X > < a : K e y > < K e y > T a b l e s \ S a f e t y S u m m a r y \ S u m   o f   F L R A   C a r d s \ A d d i t i o n a l   I n f o \ I m p l i c i t   M e a s u r e < / K e y > < / a : K e y > < a : V a l u e   i : t y p e = " D i a g r a m D i s p l a y V i e w S t a t e I D i a g r a m T a g A d d i t i o n a l I n f o " / > < / a : K e y V a l u e O f D i a g r a m O b j e c t K e y a n y T y p e z b w N T n L X > < a : K e y V a l u e O f D i a g r a m O b j e c t K e y a n y T y p e z b w N T n L X > < a : K e y > < K e y > T a b l e s \ S a f e t y S u m m a r y \ M e a s u r e s \ S u m   o f   T o o l b o x   M e e t i n g s < / K e y > < / a : K e y > < a : V a l u e   i : t y p e = " D i a g r a m D i s p l a y N o d e V i e w S t a t e " > < H e i g h t > 1 5 0 < / H e i g h t > < I s E x p a n d e d > t r u e < / I s E x p a n d e d > < W i d t h > 2 0 0 < / W i d t h > < / a : V a l u e > < / a : K e y V a l u e O f D i a g r a m O b j e c t K e y a n y T y p e z b w N T n L X > < a : K e y V a l u e O f D i a g r a m O b j e c t K e y a n y T y p e z b w N T n L X > < a : K e y > < K e y > T a b l e s \ S a f e t y S u m m a r y \ S u m   o f   T o o l b o x   M e e t i n g s \ A d d i t i o n a l   I n f o \ I m p l i c i t   M e a s u r e < / K e y > < / a : K e y > < a : V a l u e   i : t y p e = " D i a g r a m D i s p l a y V i e w S t a t e I D i a g r a m T a g A d d i t i o n a l I n f o " / > < / a : K e y V a l u e O f D i a g r a m O b j e c t K e y a n y T y p e z b w N T n L X > < a : K e y V a l u e O f D i a g r a m O b j e c t K e y a n y T y p e z b w N T n L X > < a : K e y > < K e y > T a b l e s \ S a f e t y S u m m a r y \ M e a s u r e s \ S u m   o f   B B S   C a r d s < / K e y > < / a : K e y > < a : V a l u e   i : t y p e = " D i a g r a m D i s p l a y N o d e V i e w S t a t e " > < H e i g h t > 1 5 0 < / H e i g h t > < I s E x p a n d e d > t r u e < / I s E x p a n d e d > < W i d t h > 2 0 0 < / W i d t h > < / a : V a l u e > < / a : K e y V a l u e O f D i a g r a m O b j e c t K e y a n y T y p e z b w N T n L X > < a : K e y V a l u e O f D i a g r a m O b j e c t K e y a n y T y p e z b w N T n L X > < a : K e y > < K e y > T a b l e s \ S a f e t y S u m m a r y \ S u m   o f   B B S   C a r d s \ A d d i t i o n a l   I n f o \ I m p l i c i t   M e a s u r e < / K e y > < / a : K e y > < a : V a l u e   i : t y p e = " D i a g r a m D i s p l a y V i e w S t a t e I D i a g r a m T a g A d d i t i o n a l I n f o " / > < / a : K e y V a l u e O f D i a g r a m O b j e c t K e y a n y T y p e z b w N T n L X > < a : K e y V a l u e O f D i a g r a m O b j e c t K e y a n y T y p e z b w N T n L X > < a : K e y > < K e y > T a b l e s \ S a f e t y S u m m a r y \ M e a s u r e s \ S u m   o f   N e a r   M i s s < / K e y > < / a : K e y > < a : V a l u e   i : t y p e = " D i a g r a m D i s p l a y N o d e V i e w S t a t e " > < H e i g h t > 1 5 0 < / H e i g h t > < I s E x p a n d e d > t r u e < / I s E x p a n d e d > < W i d t h > 2 0 0 < / W i d t h > < / a : V a l u e > < / a : K e y V a l u e O f D i a g r a m O b j e c t K e y a n y T y p e z b w N T n L X > < a : K e y V a l u e O f D i a g r a m O b j e c t K e y a n y T y p e z b w N T n L X > < a : K e y > < K e y > T a b l e s \ S a f e t y S u m m a r y \ S u m   o f   N e a r   M i s s \ A d d i t i o n a l   I n f o \ I m p l i c i t   M e a s u r e < / K e y > < / a : K e y > < a : V a l u e   i : t y p e = " D i a g r a m D i s p l a y V i e w S t a t e I D i a g r a m T a g A d d i t i o n a l I n f o " / > < / a : K e y V a l u e O f D i a g r a m O b j e c t K e y a n y T y p e z b w N T n L X > < a : K e y V a l u e O f D i a g r a m O b j e c t K e y a n y T y p e z b w N T n L X > < a : K e y > < K e y > T a b l e s \ S a f e t y S u m m a r y \ M e a s u r e s \ C o u n t   o f   J H A < / K e y > < / a : K e y > < a : V a l u e   i : t y p e = " D i a g r a m D i s p l a y N o d e V i e w S t a t e " > < H e i g h t > 1 5 0 < / H e i g h t > < I s E x p a n d e d > t r u e < / I s E x p a n d e d > < W i d t h > 2 0 0 < / W i d t h > < / a : V a l u e > < / a : K e y V a l u e O f D i a g r a m O b j e c t K e y a n y T y p e z b w N T n L X > < a : K e y V a l u e O f D i a g r a m O b j e c t K e y a n y T y p e z b w N T n L X > < a : K e y > < K e y > T a b l e s \ S a f e t y S u m m a r y \ C o u n t   o f   J H A \ A d d i t i o n a l   I n f o \ I m p l i c i t   M e a s u r e < / K e y > < / a : K e y > < a : V a l u e   i : t y p e = " D i a g r a m D i s p l a y V i e w S t a t e I D i a g r a m T a g A d d i t i o n a l I n f o " / > < / a : K e y V a l u e O f D i a g r a m O b j e c t K e y a n y T y p e z b w N T n L X > < a : K e y V a l u e O f D i a g r a m O b j e c t K e y a n y T y p e z b w N T n L X > < a : K e y > < K e y > T a b l e s \ S a f e t y S u m m a r y \ M e a s u r e s \ S u m   o f   L o s t   T i m e   I n c i d e n t < / K e y > < / a : K e y > < a : V a l u e   i : t y p e = " D i a g r a m D i s p l a y N o d e V i e w S t a t e " > < H e i g h t > 1 5 0 < / H e i g h t > < I s E x p a n d e d > t r u e < / I s E x p a n d e d > < W i d t h > 2 0 0 < / W i d t h > < / a : V a l u e > < / a : K e y V a l u e O f D i a g r a m O b j e c t K e y a n y T y p e z b w N T n L X > < a : K e y V a l u e O f D i a g r a m O b j e c t K e y a n y T y p e z b w N T n L X > < a : K e y > < K e y > T a b l e s \ S a f e t y S u m m a r y \ S u m   o f   L o s t   T i m e   I n c i d e n t \ A d d i t i o n a l   I n f o \ I m p l i c i t   M e a s u r e < / K e y > < / a : K e y > < a : V a l u e   i : t y p e = " D i a g r a m D i s p l a y V i e w S t a t e I D i a g r a m T a g A d d i t i o n a l I n f o " / > < / a : K e y V a l u e O f D i a g r a m O b j e c t K e y a n y T y p e z b w N T n L X > < a : K e y V a l u e O f D i a g r a m O b j e c t K e y a n y T y p e z b w N T n L X > < a : K e y > < K e y > T a b l e s \ S a f e t y S u m m a r y \ M e a s u r e s \ S u m   o f   M e d i c a l   A i d < / K e y > < / a : K e y > < a : V a l u e   i : t y p e = " D i a g r a m D i s p l a y N o d e V i e w S t a t e " > < H e i g h t > 1 5 0 < / H e i g h t > < I s E x p a n d e d > t r u e < / I s E x p a n d e d > < W i d t h > 2 0 0 < / W i d t h > < / a : V a l u e > < / a : K e y V a l u e O f D i a g r a m O b j e c t K e y a n y T y p e z b w N T n L X > < a : K e y V a l u e O f D i a g r a m O b j e c t K e y a n y T y p e z b w N T n L X > < a : K e y > < K e y > T a b l e s \ S a f e t y S u m m a r y \ S u m   o f   M e d i c a l   A i d \ A d d i t i o n a l   I n f o \ I m p l i c i t   M e a s u r e < / K e y > < / a : K e y > < a : V a l u e   i : t y p e = " D i a g r a m D i s p l a y V i e w S t a t e I D i a g r a m T a g A d d i t i o n a l I n f o " / > < / a : K e y V a l u e O f D i a g r a m O b j e c t K e y a n y T y p e z b w N T n L X > < a : K e y V a l u e O f D i a g r a m O b j e c t K e y a n y T y p e z b w N T n L X > < a : K e y > < K e y > T a b l e s \ S a f e t y S u m m a r y \ M e a s u r e s \ S u m   o f   F i r s t   A i d < / K e y > < / a : K e y > < a : V a l u e   i : t y p e = " D i a g r a m D i s p l a y N o d e V i e w S t a t e " > < H e i g h t > 1 5 0 < / H e i g h t > < I s E x p a n d e d > t r u e < / I s E x p a n d e d > < W i d t h > 2 0 0 < / W i d t h > < / a : V a l u e > < / a : K e y V a l u e O f D i a g r a m O b j e c t K e y a n y T y p e z b w N T n L X > < a : K e y V a l u e O f D i a g r a m O b j e c t K e y a n y T y p e z b w N T n L X > < a : K e y > < K e y > T a b l e s \ S a f e t y S u m m a r y \ S u m   o f   F i r s t   A i d \ A d d i t i o n a l   I n f o \ I m p l i c i t   M e a s u r e < / K e y > < / a : K e y > < a : V a l u e   i : t y p e = " D i a g r a m D i s p l a y V i e w S t a t e I D i a g r a m T a g A d d i t i o n a l I n f o " / > < / a : K e y V a l u e O f D i a g r a m O b j e c t K e y a n y T y p e z b w N T n L X > < a : K e y V a l u e O f D i a g r a m O b j e c t K e y a n y T y p e z b w N T n L X > < a : K e y > < K e y > T a b l e s \ S a f e t y S u m m a r y \ M e a s u r e s \ S u m   o f   V e h i c l e   I n c i d e n t < / K e y > < / a : K e y > < a : V a l u e   i : t y p e = " D i a g r a m D i s p l a y N o d e V i e w S t a t e " > < H e i g h t > 1 5 0 < / H e i g h t > < I s E x p a n d e d > t r u e < / I s E x p a n d e d > < W i d t h > 2 0 0 < / W i d t h > < / a : V a l u e > < / a : K e y V a l u e O f D i a g r a m O b j e c t K e y a n y T y p e z b w N T n L X > < a : K e y V a l u e O f D i a g r a m O b j e c t K e y a n y T y p e z b w N T n L X > < a : K e y > < K e y > T a b l e s \ S a f e t y S u m m a r y \ S u m   o f   V e h i c l e   I n c i d e n t \ A d d i t i o n a l   I n f o \ I m p l i c i t   M e a s u r e < / K e y > < / a : K e y > < a : V a l u e   i : t y p e = " D i a g r a m D i s p l a y V i e w S t a t e I D i a g r a m T a g A d d i t i o n a l I n f o " / > < / a : K e y V a l u e O f D i a g r a m O b j e c t K e y a n y T y p e z b w N T n L X > < a : K e y V a l u e O f D i a g r a m O b j e c t K e y a n y T y p e z b w N T n L X > < a : K e y > < K e y > T a b l e s \ S a f e t y S u m m a r y \ M e a s u r e s \ S u m   o f   M o d i f i e d   W o r k   C a s e < / K e y > < / a : K e y > < a : V a l u e   i : t y p e = " D i a g r a m D i s p l a y N o d e V i e w S t a t e " > < H e i g h t > 1 5 0 < / H e i g h t > < I s E x p a n d e d > t r u e < / I s E x p a n d e d > < W i d t h > 2 0 0 < / W i d t h > < / a : V a l u e > < / a : K e y V a l u e O f D i a g r a m O b j e c t K e y a n y T y p e z b w N T n L X > < a : K e y V a l u e O f D i a g r a m O b j e c t K e y a n y T y p e z b w N T n L X > < a : K e y > < K e y > T a b l e s \ S a f e t y S u m m a r y \ S u m   o f   M o d i f i e d   W o r k   C a s e \ A d d i t i o n a l   I n f o \ I m p l i c i t   M e a s u r e < / K e y > < / a : K e y > < a : V a l u e   i : t y p e = " D i a g r a m D i s p l a y V i e w S t a t e I D i a g r a m T a g A d d i t i o n a l I n f o " / > < / a : K e y V a l u e O f D i a g r a m O b j e c t K e y a n y T y p e z b w N T n L X > < a : K e y V a l u e O f D i a g r a m O b j e c t K e y a n y T y p e z b w N T n L X > < a : K e y > < K e y > T a b l e s \ S a f e t y S u m m a r y \ M e a s u r e s \ S u m   o f   E n v i r o n m e n t a l   E v e n t < / K e y > < / a : K e y > < a : V a l u e   i : t y p e = " D i a g r a m D i s p l a y N o d e V i e w S t a t e " > < H e i g h t > 1 5 0 < / H e i g h t > < I s E x p a n d e d > t r u e < / I s E x p a n d e d > < W i d t h > 2 0 0 < / W i d t h > < / a : V a l u e > < / a : K e y V a l u e O f D i a g r a m O b j e c t K e y a n y T y p e z b w N T n L X > < a : K e y V a l u e O f D i a g r a m O b j e c t K e y a n y T y p e z b w N T n L X > < a : K e y > < K e y > T a b l e s \ S a f e t y S u m m a r y \ S u m   o f   E n v i r o n m e n t a l   E v e n t \ A d d i t i o n a l   I n f o \ I m p l i c i t   M e a s u r e < / K e y > < / a : K e y > < a : V a l u e   i : t y p e = " D i a g r a m D i s p l a y V i e w S t a t e I D i a g r a m T a g A d d i t i o n a l I n f o " / > < / a : K e y V a l u e O f D i a g r a m O b j e c t K e y a n y T y p e z b w N T n L X > < a : K e y V a l u e O f D i a g r a m O b j e c t K e y a n y T y p e z b w N T n L X > < a : K e y > < K e y > T a b l e s \ S a f e t y S u m m a r y \ M e a s u r e s \ S u m   o f   y e a r   2 < / K e y > < / a : K e y > < a : V a l u e   i : t y p e = " D i a g r a m D i s p l a y N o d e V i e w S t a t e " > < H e i g h t > 1 5 0 < / H e i g h t > < I s E x p a n d e d > t r u e < / I s E x p a n d e d > < W i d t h > 2 0 0 < / W i d t h > < / a : V a l u e > < / a : K e y V a l u e O f D i a g r a m O b j e c t K e y a n y T y p e z b w N T n L X > < a : K e y V a l u e O f D i a g r a m O b j e c t K e y a n y T y p e z b w N T n L X > < a : K e y > < K e y > T a b l e s \ S a f e t y S u m m a r y \ S u m   o f   y e a r   2 \ A d d i t i o n a l   I n f o \ I m p l i c i t   M e a s u r e < / K e y > < / a : K e y > < a : V a l u e   i : t y p e = " D i a g r a m D i s p l a y V i e w S t a t e I D i a g r a m T a g A d d i t i o n a l I n f o " / > < / a : K e y V a l u e O f D i a g r a m O b j e c t K e y a n y T y p e z b w N T n L X > < a : K e y V a l u e O f D i a g r a m O b j e c t K e y a n y T y p e z b w N T n L X > < a : K e y > < K e y > T a b l e s \ S a f e t y S u m m a r y \ M e a s u r e s \ S u m   o f   Q u i n n   H o u r s < / K e y > < / a : K e y > < a : V a l u e   i : t y p e = " D i a g r a m D i s p l a y N o d e V i e w S t a t e " > < H e i g h t > 1 5 0 < / H e i g h t > < I s E x p a n d e d > t r u e < / I s E x p a n d e d > < W i d t h > 2 0 0 < / W i d t h > < / a : V a l u e > < / a : K e y V a l u e O f D i a g r a m O b j e c t K e y a n y T y p e z b w N T n L X > < a : K e y V a l u e O f D i a g r a m O b j e c t K e y a n y T y p e z b w N T n L X > < a : K e y > < K e y > T a b l e s \ S a f e t y S u m m a r y \ S u m   o f   Q u i n n   H o u r s \ A d d i t i o n a l   I n f o \ I m p l i c i t   M e a s u r e < / K e y > < / a : K e y > < a : V a l u e   i : t y p e = " D i a g r a m D i s p l a y V i e w S t a t e I D i a g r a m T a g A d d i t i o n a l I n f o " / > < / a : K e y V a l u e O f D i a g r a m O b j e c t K e y a n y T y p e z b w N T n L X > < a : K e y V a l u e O f D i a g r a m O b j e c t K e y a n y T y p e z b w N T n L X > < a : K e y > < K e y > T a b l e s \ S a f e t y S u m m a r y \ M e a s u r e s \ S u m   o f   D S P - S u b c o n t r a c t o r   H o u r s < / K e y > < / a : K e y > < a : V a l u e   i : t y p e = " D i a g r a m D i s p l a y N o d e V i e w S t a t e " > < H e i g h t > 1 5 0 < / H e i g h t > < I s E x p a n d e d > t r u e < / I s E x p a n d e d > < W i d t h > 2 0 0 < / W i d t h > < / a : V a l u e > < / a : K e y V a l u e O f D i a g r a m O b j e c t K e y a n y T y p e z b w N T n L X > < a : K e y V a l u e O f D i a g r a m O b j e c t K e y a n y T y p e z b w N T n L X > < a : K e y > < K e y > T a b l e s \ S a f e t y S u m m a r y \ S u m   o f   D S P - S u b c o n t r a c t o r   H o u r s \ A d d i t i o n a l   I n f o \ I m p l i c i t   M e a s u r e < / K e y > < / a : K e y > < a : V a l u e   i : t y p e = " D i a g r a m D i s p l a y V i e w S t a t e I D i a g r a m T a g A d d i t i o n a l I n f o " / > < / a : K e y V a l u e O f D i a g r a m O b j e c t K e y a n y T y p e z b w N T n L X > < a : K e y V a l u e O f D i a g r a m O b j e c t K e y a n y T y p e z b w N T n L X > < a : K e y > < K e y > T a b l e s \ S a f e t y S u m m a r y \ M e a s u r e s \ S u m   o f   O v e r t i m e   E x p o s u r e   H o u r s < / K e y > < / a : K e y > < a : V a l u e   i : t y p e = " D i a g r a m D i s p l a y N o d e V i e w S t a t e " > < H e i g h t > 1 5 0 < / H e i g h t > < I s E x p a n d e d > t r u e < / I s E x p a n d e d > < W i d t h > 2 0 0 < / W i d t h > < / a : V a l u e > < / a : K e y V a l u e O f D i a g r a m O b j e c t K e y a n y T y p e z b w N T n L X > < a : K e y V a l u e O f D i a g r a m O b j e c t K e y a n y T y p e z b w N T n L X > < a : K e y > < K e y > T a b l e s \ S a f e t y S u m m a r y \ S u m   o f   O v e r t i m e   E x p o s u r e   H o u r s \ A d d i t i o n a l   I n f o \ I m p l i c i t   M e a s u r e < / K e y > < / a : K e y > < a : V a l u e   i : t y p e = " D i a g r a m D i s p l a y V i e w S t a t e I D i a g r a m T a g A d d i t i o n a l I n f o " / > < / a : K e y V a l u e O f D i a g r a m O b j e c t K e y a n y T y p e z b w N T n L X > < a : K e y V a l u e O f D i a g r a m O b j e c t K e y a n y T y p e z b w N T n L X > < a : K e y > < K e y > T a b l e s \ S a f e t y S u m m a r y \ M e a s u r e s \ o t E x p o s u r e P e r c e n t < / K e y > < / a : K e y > < a : V a l u e   i : t y p e = " D i a g r a m D i s p l a y N o d e V i e w S t a t e " > < H e i g h t > 1 5 0 < / H e i g h t > < I s E x p a n d e d > t r u e < / I s E x p a n d e d > < W i d t h > 2 0 0 < / W i d t h > < / a : V a l u e > < / a : K e y V a l u e O f D i a g r a m O b j e c t K e y a n y T y p e z b w N T n L X > < a : K e y V a l u e O f D i a g r a m O b j e c t K e y a n y T y p e z b w N T n L X > < a : K e y > < K e y > T a b l e s \ S a f e t y S u m m a r y \ M e a s u r e s \ T R I F < / K e y > < / a : K e y > < a : V a l u e   i : t y p e = " D i a g r a m D i s p l a y N o d e V i e w S t a t e " > < H e i g h t > 1 5 0 < / H e i g h t > < I s E x p a n d e d > t r u e < / I s E x p a n d e d > < W i d t h > 2 0 0 < / W i d t h > < / a : V a l u e > < / a : K e y V a l u e O f D i a g r a m O b j e c t K e y a n y T y p e z b w N T n L X > < a : K e y V a l u e O f D i a g r a m O b j e c t K e y a n y T y p e z b w N T n L X > < a : K e y > < K e y > T a b l e s \ C a l e n d a r < / K e y > < / a : K e y > < a : V a l u e   i : t y p e = " D i a g r a m D i s p l a y N o d e V i e w S t a t e " > < H e i g h t > 3 6 0 < / H e i g h t > < I s E x p a n d e d > t r u e < / I s E x p a n d e d > < L a y e d O u t > t r u e < / L a y e d O u t > < L e f t > 1 4 0 . 8 0 7 6 2 1 1 3 5 3 3 1 5 4 < / L e f t > < W i d t h > 2 0 0 < / W i d t h > < / a : V a l u e > < / a : K e y V a l u e O f D i a g r a m O b j e c t K e y a n y T y p e z b w N T n L X > < a : K e y V a l u e O f D i a g r a m O b j e c t K e y a n y T y p e z b w N T n L X > < a : K e y > < K e y > T a b l e s \ C a l e n d a r \ C o l u m n s \ D a t e < / K e y > < / a : K e y > < a : V a l u e   i : t y p e = " D i a g r a m D i s p l a y N o d e V i e w S t a t e " > < H e i g h t > 1 5 0 < / H e i g h t > < I s E x p a n d e d > t r u e < / I s E x p a n d e d > < W i d t h > 2 0 0 < / W i d t h > < / a : V a l u e > < / a : K e y V a l u e O f D i a g r a m O b j e c t K e y a n y T y p e z b w N T n L X > < a : K e y V a l u e O f D i a g r a m O b j e c t K e y a n y T y p e z b w N T n L X > < a : K e y > < K e y > T a b l e s \ C a l e n d a r \ C o l u m n s \ Y e a r < / K e y > < / a : K e y > < a : V a l u e   i : t y p e = " D i a g r a m D i s p l a y N o d e V i e w S t a t e " > < H e i g h t > 1 5 0 < / H e i g h t > < I s E x p a n d e d > t r u e < / I s E x p a n d e d > < W i d t h > 2 0 0 < / W i d t h > < / a : V a l u e > < / a : K e y V a l u e O f D i a g r a m O b j e c t K e y a n y T y p e z b w N T n L X > < a : K e y V a l u e O f D i a g r a m O b j e c t K e y a n y T y p e z b w N T n L X > < a : K e y > < K e y > T a b l e s \ C a l e n d a r \ C o l u m n s \ M o n t h   N u m b e r < / K e y > < / a : K e y > < a : V a l u e   i : t y p e = " D i a g r a m D i s p l a y N o d e V i e w S t a t e " > < H e i g h t > 1 5 0 < / H e i g h t > < I s E x p a n d e d > t r u e < / I s E x p a n d e d > < W i d t h > 2 0 0 < / W i d t h > < / a : V a l u e > < / a : K e y V a l u e O f D i a g r a m O b j e c t K e y a n y T y p e z b w N T n L X > < a : K e y V a l u e O f D i a g r a m O b j e c t K e y a n y T y p e z b w N T n L X > < a : K e y > < K e y > T a b l e s \ C a l e n d a r \ C o l u m n s \ M o n t h < / K e y > < / a : K e y > < a : V a l u e   i : t y p e = " D i a g r a m D i s p l a y N o d e V i e w S t a t e " > < H e i g h t > 1 5 0 < / H e i g h t > < I s E x p a n d e d > t r u e < / I s E x p a n d e d > < W i d t h > 2 0 0 < / W i d t h > < / a : V a l u e > < / a : K e y V a l u e O f D i a g r a m O b j e c t K e y a n y T y p e z b w N T n L X > < a : K e y V a l u e O f D i a g r a m O b j e c t K e y a n y T y p e z b w N T n L X > < a : K e y > < K e y > T a b l e s \ C a l e n d a r \ C o l u m n s \ M M M - Y Y Y Y < / K e y > < / a : K e y > < a : V a l u e   i : t y p e = " D i a g r a m D i s p l a y N o d e V i e w S t a t e " > < H e i g h t > 1 5 0 < / H e i g h t > < I s E x p a n d e d > t r u e < / I s E x p a n d e d > < W i d t h > 2 0 0 < / W i d t h > < / a : V a l u e > < / a : K e y V a l u e O f D i a g r a m O b j e c t K e y a n y T y p e z b w N T n L X > < a : K e y V a l u e O f D i a g r a m O b j e c t K e y a n y T y p e z b w N T n L X > < a : K e y > < K e y > T a b l e s \ C a l e n d a r \ C o l u m n s \ D a y   O f   W e e k   N u m b e r < / K e y > < / a : K e y > < a : V a l u e   i : t y p e = " D i a g r a m D i s p l a y N o d e V i e w S t a t e " > < H e i g h t > 1 5 0 < / H e i g h t > < I s E x p a n d e d > t r u e < / I s E x p a n d e d > < W i d t h > 2 0 0 < / W i d t h > < / a : V a l u e > < / a : K e y V a l u e O f D i a g r a m O b j e c t K e y a n y T y p e z b w N T n L X > < a : K e y V a l u e O f D i a g r a m O b j e c t K e y a n y T y p e z b w N T n L X > < a : K e y > < K e y > T a b l e s \ C a l e n d a r \ C o l u m n s \ D a y   O f   W e e k < / K e y > < / a : K e y > < a : V a l u e   i : t y p e = " D i a g r a m D i s p l a y N o d e V i e w S t a t e " > < H e i g h t > 1 5 0 < / H e i g h t > < I s E x p a n d e d > t r u e < / I s E x p a n d e d > < W i d t h > 2 0 0 < / W i d t h > < / a : V a l u e > < / a : K e y V a l u e O f D i a g r a m O b j e c t K e y a n y T y p e z b w N T n L X > < a : K e y V a l u e O f D i a g r a m O b j e c t K e y a n y T y p e z b w N T n L X > < a : K e y > < K e y > T a b l e s \ C a l e n d a r \ C o l u m n s \ Q u a r t e r < / K e y > < / a : K e y > < a : V a l u e   i : t y p e = " D i a g r a m D i s p l a y N o d e V i e w S t a t e " > < H e i g h t > 1 5 0 < / H e i g h t > < I s E x p a n d e d > t r u e < / I s E x p a n d e d > < W i d t h > 2 0 0 < / W i d t h > < / a : V a l u e > < / a : K e y V a l u e O f D i a g r a m O b j e c t K e y a n y T y p e z b w N T n L X > < a : K e y V a l u e O f D i a g r a m O b j e c t K e y a n y T y p e z b w N T n L X > < a : K e y > < K e y > T a b l e s \ C a l e n d a r \ C o l u m n s \ y e a r . q u a r t e r < / K e y > < / a : K e y > < a : V a l u e   i : t y p e = " D i a g r a m D i s p l a y N o d e V i e w S t a t e " > < H e i g h t > 1 5 0 < / H e i g h t > < I s E x p a n d e d > t r u e < / I s E x p a n d e d > < W i d t h > 2 0 0 < / W i d t h > < / a : V a l u e > < / a : K e y V a l u e O f D i a g r a m O b j e c t K e y a n y T y p e z b w N T n L X > < a : K e y V a l u e O f D i a g r a m O b j e c t K e y a n y T y p e z b w N T n L X > < a : K e y > < K e y > T a b l e s \ C a l e n d a r \ H i e r a r c h i e s \ D a t e   H i e r a r c h y < / K e y > < / a : K e y > < a : V a l u e   i : t y p e = " D i a g r a m D i s p l a y N o d e V i e w S t a t e " > < H e i g h t > 1 5 0 < / H e i g h t > < I s E x p a n d e d > t r u e < / I s E x p a n d e d > < W i d t h > 2 0 0 < / W i d t h > < / a : V a l u e > < / a : K e y V a l u e O f D i a g r a m O b j e c t K e y a n y T y p e z b w N T n L X > < a : K e y V a l u e O f D i a g r a m O b j e c t K e y a n y T y p e z b w N T n L X > < a : K e y > < K e y > T a b l e s \ C a l e n d a r \ H i e r a r c h i e s \ D a t e   H i e r a r c h y \ L e v e l s \ Y e a r < / K e y > < / a : K e y > < a : V a l u e   i : t y p e = " D i a g r a m D i s p l a y N o d e V i e w S t a t e " > < H e i g h t > 1 5 0 < / H e i g h t > < I s E x p a n d e d > t r u e < / I s E x p a n d e d > < W i d t h > 2 0 0 < / W i d t h > < / a : V a l u e > < / a : K e y V a l u e O f D i a g r a m O b j e c t K e y a n y T y p e z b w N T n L X > < a : K e y V a l u e O f D i a g r a m O b j e c t K e y a n y T y p e z b w N T n L X > < a : K e y > < K e y > T a b l e s \ C a l e n d a r \ H i e r a r c h i e s \ D a t e   H i e r a r c h y \ L e v e l s \ M o n t h < / K e y > < / a : K e y > < a : V a l u e   i : t y p e = " D i a g r a m D i s p l a y N o d e V i e w S t a t e " > < H e i g h t > 1 5 0 < / H e i g h t > < I s E x p a n d e d > t r u e < / I s E x p a n d e d > < W i d t h > 2 0 0 < / W i d t h > < / a : V a l u e > < / a : K e y V a l u e O f D i a g r a m O b j e c t K e y a n y T y p e z b w N T n L X > < a : K e y V a l u e O f D i a g r a m O b j e c t K e y a n y T y p e z b w N T n L X > < a : K e y > < K e y > T a b l e s \ C a l e n d a r \ H i e r a r c h i e s \ D a t e   H i e r a r c h y \ L e v e l s \ D a t e C o l u m n < / K e y > < / a : K e y > < a : V a l u e   i : t y p e = " D i a g r a m D i s p l a y N o d e V i e w S t a t e " > < H e i g h t > 1 5 0 < / H e i g h t > < I s E x p a n d e d > t r u e < / I s E x p a n d e d > < W i d t h > 2 0 0 < / W i d t h > < / a : V a l u e > < / a : K e y V a l u e O f D i a g r a m O b j e c t K e y a n y T y p e z b w N T n L X > < a : K e y V a l u e O f D i a g r a m O b j e c t K e y a n y T y p e z b w N T n L X > < a : K e y > < K e y > T a b l e s \ O p e r a t i o n a l S u m m a r y < / K e y > < / a : K e y > < a : V a l u e   i : t y p e = " D i a g r a m D i s p l a y N o d e V i e w S t a t e " > < H e i g h t > 4 0 6 < / H e i g h t > < I s E x p a n d e d > t r u e < / I s E x p a n d e d > < L a y e d O u t > t r u e < / L a y e d O u t > < L e f t > 5 6 7 . 9 0 3 8 1 0 5 6 7 6 6 5 6 9 < / L e f t > < T a b I n d e x > 3 < / T a b I n d e x > < T o p > 4 8 2 . 5 < / T o p > < W i d t h > 2 0 0 < / W i d t h > < / a : V a l u e > < / a : K e y V a l u e O f D i a g r a m O b j e c t K e y a n y T y p e z b w N T n L X > < a : K e y V a l u e O f D i a g r a m O b j e c t K e y a n y T y p e z b w N T n L X > < a : K e y > < K e y > T a b l e s \ O p e r a t i o n a l S u m m a r y \ C o l u m n s \ y e a r < / K e y > < / a : K e y > < a : V a l u e   i : t y p e = " D i a g r a m D i s p l a y N o d e V i e w S t a t e " > < H e i g h t > 1 5 0 < / H e i g h t > < I s E x p a n d e d > t r u e < / I s E x p a n d e d > < W i d t h > 2 0 0 < / W i d t h > < / a : V a l u e > < / a : K e y V a l u e O f D i a g r a m O b j e c t K e y a n y T y p e z b w N T n L X > < a : K e y V a l u e O f D i a g r a m O b j e c t K e y a n y T y p e z b w N T n L X > < a : K e y > < K e y > T a b l e s \ O p e r a t i o n a l S u m m a r y \ C o l u m n s \ m o n t h < / K e y > < / a : K e y > < a : V a l u e   i : t y p e = " D i a g r a m D i s p l a y N o d e V i e w S t a t e " > < H e i g h t > 1 5 0 < / H e i g h t > < I s E x p a n d e d > t r u e < / I s E x p a n d e d > < W i d t h > 2 0 0 < / W i d t h > < / a : V a l u e > < / a : K e y V a l u e O f D i a g r a m O b j e c t K e y a n y T y p e z b w N T n L X > < a : K e y V a l u e O f D i a g r a m O b j e c t K e y a n y T y p e z b w N T n L X > < a : K e y > < K e y > T a b l e s \ O p e r a t i o n a l S u m m a r y \ C o l u m n s \ R e p r e s e n t a t i v e   D a t e < / K e y > < / a : K e y > < a : V a l u e   i : t y p e = " D i a g r a m D i s p l a y N o d e V i e w S t a t e " > < H e i g h t > 1 5 0 < / H e i g h t > < I s E x p a n d e d > t r u e < / I s E x p a n d e d > < W i d t h > 2 0 0 < / W i d t h > < / a : V a l u e > < / a : K e y V a l u e O f D i a g r a m O b j e c t K e y a n y T y p e z b w N T n L X > < a : K e y V a l u e O f D i a g r a m O b j e c t K e y a n y T y p e z b w N T n L X > < a : K e y > < K e y > T a b l e s \ O p e r a t i o n a l S u m m a r y \ C o l u m n s \ Q u a r t e r < / K e y > < / a : K e y > < a : V a l u e   i : t y p e = " D i a g r a m D i s p l a y N o d e V i e w S t a t e " > < H e i g h t > 1 5 0 < / H e i g h t > < I s E x p a n d e d > t r u e < / I s E x p a n d e d > < W i d t h > 2 0 0 < / W i d t h > < / a : V a l u e > < / a : K e y V a l u e O f D i a g r a m O b j e c t K e y a n y T y p e z b w N T n L X > < a : K e y V a l u e O f D i a g r a m O b j e c t K e y a n y T y p e z b w N T n L X > < a : K e y > < K e y > T a b l e s \ O p e r a t i o n a l S u m m a r y \ C o l u m n s \ R e w o r k < / K e y > < / a : K e y > < a : V a l u e   i : t y p e = " D i a g r a m D i s p l a y N o d e V i e w S t a t e " > < H e i g h t > 1 5 0 < / H e i g h t > < I s E x p a n d e d > t r u e < / I s E x p a n d e d > < W i d t h > 2 0 0 < / W i d t h > < / a : V a l u e > < / a : K e y V a l u e O f D i a g r a m O b j e c t K e y a n y T y p e z b w N T n L X > < a : K e y V a l u e O f D i a g r a m O b j e c t K e y a n y T y p e z b w N T n L X > < a : K e y > < K e y > T a b l e s \ O p e r a t i o n a l S u m m a r y \ C o l u m n s \ N C R s < / K e y > < / a : K e y > < a : V a l u e   i : t y p e = " D i a g r a m D i s p l a y N o d e V i e w S t a t e " > < H e i g h t > 1 5 0 < / H e i g h t > < I s E x p a n d e d > t r u e < / I s E x p a n d e d > < W i d t h > 2 0 0 < / W i d t h > < / a : V a l u e > < / a : K e y V a l u e O f D i a g r a m O b j e c t K e y a n y T y p e z b w N T n L X > < a : K e y V a l u e O f D i a g r a m O b j e c t K e y a n y T y p e z b w N T n L X > < a : K e y > < K e y > T a b l e s \ O p e r a t i o n a l S u m m a r y \ C o l u m n s \ T o t a l   W e l d s < / K e y > < / a : K e y > < a : V a l u e   i : t y p e = " D i a g r a m D i s p l a y N o d e V i e w S t a t e " > < H e i g h t > 1 5 0 < / H e i g h t > < I s E x p a n d e d > t r u e < / I s E x p a n d e d > < W i d t h > 2 0 0 < / W i d t h > < / a : V a l u e > < / a : K e y V a l u e O f D i a g r a m O b j e c t K e y a n y T y p e z b w N T n L X > < a : K e y V a l u e O f D i a g r a m O b j e c t K e y a n y T y p e z b w N T n L X > < a : K e y > < K e y > T a b l e s \ O p e r a t i o n a l S u m m a r y \ C o l u m n s \ T o t a l   B u t t   W e l d s < / K e y > < / a : K e y > < a : V a l u e   i : t y p e = " D i a g r a m D i s p l a y N o d e V i e w S t a t e " > < H e i g h t > 1 5 0 < / H e i g h t > < I s E x p a n d e d > t r u e < / I s E x p a n d e d > < W i d t h > 2 0 0 < / W i d t h > < / a : V a l u e > < / a : K e y V a l u e O f D i a g r a m O b j e c t K e y a n y T y p e z b w N T n L X > < a : K e y V a l u e O f D i a g r a m O b j e c t K e y a n y T y p e z b w N T n L X > < a : K e y > < K e y > T a b l e s \ O p e r a t i o n a l S u m m a r y \ C o l u m n s \ T o t a l   B u t t   W e l d   R e p a i r s < / K e y > < / a : K e y > < a : V a l u e   i : t y p e = " D i a g r a m D i s p l a y N o d e V i e w S t a t e " > < H e i g h t > 1 5 0 < / H e i g h t > < I s E x p a n d e d > t r u e < / I s E x p a n d e d > < W i d t h > 2 0 0 < / W i d t h > < / a : V a l u e > < / a : K e y V a l u e O f D i a g r a m O b j e c t K e y a n y T y p e z b w N T n L X > < a : K e y V a l u e O f D i a g r a m O b j e c t K e y a n y T y p e z b w N T n L X > < a : K e y > < K e y > T a b l e s \ O p e r a t i o n a l S u m m a r y \ C o l u m n s \ T o t a l   S o c k e t   W e l d s < / K e y > < / a : K e y > < a : V a l u e   i : t y p e = " D i a g r a m D i s p l a y N o d e V i e w S t a t e " > < H e i g h t > 1 5 0 < / H e i g h t > < I s E x p a n d e d > t r u e < / I s E x p a n d e d > < W i d t h > 2 0 0 < / W i d t h > < / a : V a l u e > < / a : K e y V a l u e O f D i a g r a m O b j e c t K e y a n y T y p e z b w N T n L X > < a : K e y V a l u e O f D i a g r a m O b j e c t K e y a n y T y p e z b w N T n L X > < a : K e y > < K e y > T a b l e s \ O p e r a t i o n a l S u m m a r y \ C o l u m n s \ T o t a l   A t t a c h m e n t   W e l d s < / K e y > < / a : K e y > < a : V a l u e   i : t y p e = " D i a g r a m D i s p l a y N o d e V i e w S t a t e " > < H e i g h t > 1 5 0 < / H e i g h t > < I s E x p a n d e d > t r u e < / I s E x p a n d e d > < W i d t h > 2 0 0 < / W i d t h > < / a : V a l u e > < / a : K e y V a l u e O f D i a g r a m O b j e c t K e y a n y T y p e z b w N T n L X > < a : K e y V a l u e O f D i a g r a m O b j e c t K e y a n y T y p e z b w N T n L X > < a : K e y > < K e y > T a b l e s \ O p e r a t i o n a l S u m m a r y \ C o l u m n s \ P a c k a g e s :   S i g n e d   o f f   b y   Q u i n n   /   i n   C N R L   R e v i e w < / K e y > < / a : K e y > < a : V a l u e   i : t y p e = " D i a g r a m D i s p l a y N o d e V i e w S t a t e " > < H e i g h t > 1 5 0 < / H e i g h t > < I s E x p a n d e d > t r u e < / I s E x p a n d e d > < W i d t h > 2 0 0 < / W i d t h > < / a : V a l u e > < / a : K e y V a l u e O f D i a g r a m O b j e c t K e y a n y T y p e z b w N T n L X > < a : K e y V a l u e O f D i a g r a m O b j e c t K e y a n y T y p e z b w N T n L X > < a : K e y > < K e y > T a b l e s \ O p e r a t i o n a l S u m m a r y \ C o l u m n s \ P a c k a g e s :   I n   R e v i e w   b y   Q u i n n < / K e y > < / a : K e y > < a : V a l u e   i : t y p e = " D i a g r a m D i s p l a y N o d e V i e w S t a t e " > < H e i g h t > 1 5 0 < / H e i g h t > < I s E x p a n d e d > t r u e < / I s E x p a n d e d > < W i d t h > 2 0 0 < / W i d t h > < / a : V a l u e > < / a : K e y V a l u e O f D i a g r a m O b j e c t K e y a n y T y p e z b w N T n L X > < a : K e y V a l u e O f D i a g r a m O b j e c t K e y a n y T y p e z b w N T n L X > < a : K e y > < K e y > T a b l e s \ O p e r a t i o n a l S u m m a r y \ C o l u m n s \ O u t s t a n d i n g < / K e y > < / a : K e y > < a : V a l u e   i : t y p e = " D i a g r a m D i s p l a y N o d e V i e w S t a t e " > < H e i g h t > 1 5 0 < / H e i g h t > < I s E x p a n d e d > t r u e < / I s E x p a n d e d > < W i d t h > 2 0 0 < / W i d t h > < / a : V a l u e > < / a : K e y V a l u e O f D i a g r a m O b j e c t K e y a n y T y p e z b w N T n L X > < a : K e y V a l u e O f D i a g r a m O b j e c t K e y a n y T y p e z b w N T n L X > < a : K e y > < K e y > T a b l e s \ O p e r a t i o n a l S u m m a r y \ C o l u m n s \ P a c k a g e s :   C o m p l e t e d   a n d   S c a n n e d < / K e y > < / a : K e y > < a : V a l u e   i : t y p e = " D i a g r a m D i s p l a y N o d e V i e w S t a t e " > < H e i g h t > 1 5 0 < / H e i g h t > < I s E x p a n d e d > t r u e < / I s E x p a n d e d > < W i d t h > 2 0 0 < / W i d t h > < / a : V a l u e > < / a : K e y V a l u e O f D i a g r a m O b j e c t K e y a n y T y p e z b w N T n L X > < a : K e y V a l u e O f D i a g r a m O b j e c t K e y a n y T y p e z b w N T n L X > < a : K e y > < K e y > T a b l e s \ O p e r a t i o n a l S u m m a r y \ M e a s u r e s \ S u m   o f   T o t a l   W e l d s < / K e y > < / a : K e y > < a : V a l u e   i : t y p e = " D i a g r a m D i s p l a y N o d e V i e w S t a t e " > < H e i g h t > 1 5 0 < / H e i g h t > < I s E x p a n d e d > t r u e < / I s E x p a n d e d > < W i d t h > 2 0 0 < / W i d t h > < / a : V a l u e > < / a : K e y V a l u e O f D i a g r a m O b j e c t K e y a n y T y p e z b w N T n L X > < a : K e y V a l u e O f D i a g r a m O b j e c t K e y a n y T y p e z b w N T n L X > < a : K e y > < K e y > T a b l e s \ O p e r a t i o n a l S u m m a r y \ S u m   o f   T o t a l   W e l d s \ A d d i t i o n a l   I n f o \ I m p l i c i t   M e a s u r e < / K e y > < / a : K e y > < a : V a l u e   i : t y p e = " D i a g r a m D i s p l a y V i e w S t a t e I D i a g r a m T a g A d d i t i o n a l I n f o " / > < / a : K e y V a l u e O f D i a g r a m O b j e c t K e y a n y T y p e z b w N T n L X > < a : K e y V a l u e O f D i a g r a m O b j e c t K e y a n y T y p e z b w N T n L X > < a : K e y > < K e y > T a b l e s \ O p e r a t i o n a l S u m m a r y \ M e a s u r e s \ S u m   o f   T o t a l   B u t t   W e l d s < / K e y > < / a : K e y > < a : V a l u e   i : t y p e = " D i a g r a m D i s p l a y N o d e V i e w S t a t e " > < H e i g h t > 1 5 0 < / H e i g h t > < I s E x p a n d e d > t r u e < / I s E x p a n d e d > < W i d t h > 2 0 0 < / W i d t h > < / a : V a l u e > < / a : K e y V a l u e O f D i a g r a m O b j e c t K e y a n y T y p e z b w N T n L X > < a : K e y V a l u e O f D i a g r a m O b j e c t K e y a n y T y p e z b w N T n L X > < a : K e y > < K e y > T a b l e s \ O p e r a t i o n a l S u m m a r y \ S u m   o f   T o t a l   B u t t   W e l d s \ A d d i t i o n a l   I n f o \ I m p l i c i t   M e a s u r e < / K e y > < / a : K e y > < a : V a l u e   i : t y p e = " D i a g r a m D i s p l a y V i e w S t a t e I D i a g r a m T a g A d d i t i o n a l I n f o " / > < / a : K e y V a l u e O f D i a g r a m O b j e c t K e y a n y T y p e z b w N T n L X > < a : K e y V a l u e O f D i a g r a m O b j e c t K e y a n y T y p e z b w N T n L X > < a : K e y > < K e y > T a b l e s \ O p e r a t i o n a l S u m m a r y \ M e a s u r e s \ S u m   o f   T o t a l   B u t t   W e l d   R e p a i r s < / K e y > < / a : K e y > < a : V a l u e   i : t y p e = " D i a g r a m D i s p l a y N o d e V i e w S t a t e " > < H e i g h t > 1 5 0 < / H e i g h t > < I s E x p a n d e d > t r u e < / I s E x p a n d e d > < W i d t h > 2 0 0 < / W i d t h > < / a : V a l u e > < / a : K e y V a l u e O f D i a g r a m O b j e c t K e y a n y T y p e z b w N T n L X > < a : K e y V a l u e O f D i a g r a m O b j e c t K e y a n y T y p e z b w N T n L X > < a : K e y > < K e y > T a b l e s \ O p e r a t i o n a l S u m m a r y \ S u m   o f   T o t a l   B u t t   W e l d   R e p a i r s \ A d d i t i o n a l   I n f o \ I m p l i c i t   M e a s u r e < / K e y > < / a : K e y > < a : V a l u e   i : t y p e = " D i a g r a m D i s p l a y V i e w S t a t e I D i a g r a m T a g A d d i t i o n a l I n f o " / > < / a : K e y V a l u e O f D i a g r a m O b j e c t K e y a n y T y p e z b w N T n L X > < a : K e y V a l u e O f D i a g r a m O b j e c t K e y a n y T y p e z b w N T n L X > < a : K e y > < K e y > T a b l e s \ O p e r a t i o n a l S u m m a r y \ M e a s u r e s \ S u m   o f   P a c k a g e s :   S i g n e d   o f f   b y   Q u i n n   /   i n   C N R L   R e v i e w < / K e y > < / a : K e y > < a : V a l u e   i : t y p e = " D i a g r a m D i s p l a y N o d e V i e w S t a t e " > < H e i g h t > 1 5 0 < / H e i g h t > < I s E x p a n d e d > t r u e < / I s E x p a n d e d > < W i d t h > 2 0 0 < / W i d t h > < / a : V a l u e > < / a : K e y V a l u e O f D i a g r a m O b j e c t K e y a n y T y p e z b w N T n L X > < a : K e y V a l u e O f D i a g r a m O b j e c t K e y a n y T y p e z b w N T n L X > < a : K e y > < K e y > T a b l e s \ O p e r a t i o n a l S u m m a r y \ S u m   o f   P a c k a g e s :   S i g n e d   o f f   b y   Q u i n n   /   i n   C N R L   R e v i e w \ A d d i t i o n a l   I n f o \ I m p l i c i t   M e a s u r e < / K e y > < / a : K e y > < a : V a l u e   i : t y p e = " D i a g r a m D i s p l a y V i e w S t a t e I D i a g r a m T a g A d d i t i o n a l I n f o " / > < / a : K e y V a l u e O f D i a g r a m O b j e c t K e y a n y T y p e z b w N T n L X > < a : K e y V a l u e O f D i a g r a m O b j e c t K e y a n y T y p e z b w N T n L X > < a : K e y > < K e y > T a b l e s \ O p e r a t i o n a l S u m m a r y \ M e a s u r e s \ S u m   o f   P a c k a g e s :   I n   R e v i e w   b y   Q u i n n < / K e y > < / a : K e y > < a : V a l u e   i : t y p e = " D i a g r a m D i s p l a y N o d e V i e w S t a t e " > < H e i g h t > 1 5 0 < / H e i g h t > < I s E x p a n d e d > t r u e < / I s E x p a n d e d > < W i d t h > 2 0 0 < / W i d t h > < / a : V a l u e > < / a : K e y V a l u e O f D i a g r a m O b j e c t K e y a n y T y p e z b w N T n L X > < a : K e y V a l u e O f D i a g r a m O b j e c t K e y a n y T y p e z b w N T n L X > < a : K e y > < K e y > T a b l e s \ O p e r a t i o n a l S u m m a r y \ S u m   o f   P a c k a g e s :   I n   R e v i e w   b y   Q u i n n \ A d d i t i o n a l   I n f o \ I m p l i c i t   M e a s u r e < / K e y > < / a : K e y > < a : V a l u e   i : t y p e = " D i a g r a m D i s p l a y V i e w S t a t e I D i a g r a m T a g A d d i t i o n a l I n f o " / > < / a : K e y V a l u e O f D i a g r a m O b j e c t K e y a n y T y p e z b w N T n L X > < a : K e y V a l u e O f D i a g r a m O b j e c t K e y a n y T y p e z b w N T n L X > < a : K e y > < K e y > T a b l e s \ O p e r a t i o n a l S u m m a r y \ M e a s u r e s \ S u m   o f   P a c k a g e s :   C o m p l e t e d   a n d   S c a n n e d < / K e y > < / a : K e y > < a : V a l u e   i : t y p e = " D i a g r a m D i s p l a y N o d e V i e w S t a t e " > < H e i g h t > 1 5 0 < / H e i g h t > < I s E x p a n d e d > t r u e < / I s E x p a n d e d > < W i d t h > 2 0 0 < / W i d t h > < / a : V a l u e > < / a : K e y V a l u e O f D i a g r a m O b j e c t K e y a n y T y p e z b w N T n L X > < a : K e y V a l u e O f D i a g r a m O b j e c t K e y a n y T y p e z b w N T n L X > < a : K e y > < K e y > T a b l e s \ O p e r a t i o n a l S u m m a r y \ S u m   o f   P a c k a g e s :   C o m p l e t e d   a n d   S c a n n e d \ A d d i t i o n a l   I n f o \ I m p l i c i t   M e a s u r e < / K e y > < / a : K e y > < a : V a l u e   i : t y p e = " D i a g r a m D i s p l a y V i e w S t a t e I D i a g r a m T a g A d d i t i o n a l I n f o " / > < / a : K e y V a l u e O f D i a g r a m O b j e c t K e y a n y T y p e z b w N T n L X > < a : K e y V a l u e O f D i a g r a m O b j e c t K e y a n y T y p e z b w N T n L X > < a : K e y > < K e y > T a b l e s \ O p e r a t i o n a l S u m m a r y \ M e a s u r e s \ M a x   o f   P a c k a g e s :   S i g n e d   o f f   b y   Q u i n n   /   i n   C N R L   R e v i e w < / K e y > < / a : K e y > < a : V a l u e   i : t y p e = " D i a g r a m D i s p l a y N o d e V i e w S t a t e " > < H e i g h t > 1 5 0 < / H e i g h t > < I s E x p a n d e d > t r u e < / I s E x p a n d e d > < W i d t h > 2 0 0 < / W i d t h > < / a : V a l u e > < / a : K e y V a l u e O f D i a g r a m O b j e c t K e y a n y T y p e z b w N T n L X > < a : K e y V a l u e O f D i a g r a m O b j e c t K e y a n y T y p e z b w N T n L X > < a : K e y > < K e y > T a b l e s \ O p e r a t i o n a l S u m m a r y \ M a x   o f   P a c k a g e s :   S i g n e d   o f f   b y   Q u i n n   /   i n   C N R L   R e v i e w \ A d d i t i o n a l   I n f o \ I m p l i c i t   M e a s u r e < / K e y > < / a : K e y > < a : V a l u e   i : t y p e = " D i a g r a m D i s p l a y V i e w S t a t e I D i a g r a m T a g A d d i t i o n a l I n f o " / > < / a : K e y V a l u e O f D i a g r a m O b j e c t K e y a n y T y p e z b w N T n L X > < a : K e y V a l u e O f D i a g r a m O b j e c t K e y a n y T y p e z b w N T n L X > < a : K e y > < K e y > T a b l e s \ O p e r a t i o n a l S u m m a r y \ M e a s u r e s \ M a x   o f   P a c k a g e s :   I n   R e v i e w   b y   Q u i n n < / K e y > < / a : K e y > < a : V a l u e   i : t y p e = " D i a g r a m D i s p l a y N o d e V i e w S t a t e " > < H e i g h t > 1 5 0 < / H e i g h t > < I s E x p a n d e d > t r u e < / I s E x p a n d e d > < W i d t h > 2 0 0 < / W i d t h > < / a : V a l u e > < / a : K e y V a l u e O f D i a g r a m O b j e c t K e y a n y T y p e z b w N T n L X > < a : K e y V a l u e O f D i a g r a m O b j e c t K e y a n y T y p e z b w N T n L X > < a : K e y > < K e y > T a b l e s \ O p e r a t i o n a l S u m m a r y \ M a x   o f   P a c k a g e s :   I n   R e v i e w   b y   Q u i n n \ A d d i t i o n a l   I n f o \ I m p l i c i t   M e a s u r e < / K e y > < / a : K e y > < a : V a l u e   i : t y p e = " D i a g r a m D i s p l a y V i e w S t a t e I D i a g r a m T a g A d d i t i o n a l I n f o " / > < / a : K e y V a l u e O f D i a g r a m O b j e c t K e y a n y T y p e z b w N T n L X > < a : K e y V a l u e O f D i a g r a m O b j e c t K e y a n y T y p e z b w N T n L X > < a : K e y > < K e y > T a b l e s \ O p e r a t i o n a l S u m m a r y \ M e a s u r e s \ M a x   o f   P a c k a g e s :   C o m p l e t e d   a n d   S c a n n e d < / K e y > < / a : K e y > < a : V a l u e   i : t y p e = " D i a g r a m D i s p l a y N o d e V i e w S t a t e " > < H e i g h t > 1 5 0 < / H e i g h t > < I s E x p a n d e d > t r u e < / I s E x p a n d e d > < W i d t h > 2 0 0 < / W i d t h > < / a : V a l u e > < / a : K e y V a l u e O f D i a g r a m O b j e c t K e y a n y T y p e z b w N T n L X > < a : K e y V a l u e O f D i a g r a m O b j e c t K e y a n y T y p e z b w N T n L X > < a : K e y > < K e y > T a b l e s \ O p e r a t i o n a l S u m m a r y \ M a x   o f   P a c k a g e s :   C o m p l e t e d   a n d   S c a n n e d \ A d d i t i o n a l   I n f o \ I m p l i c i t   M e a s u r e < / K e y > < / a : K e y > < a : V a l u e   i : t y p e = " D i a g r a m D i s p l a y V i e w S t a t e I D i a g r a m T a g A d d i t i o n a l I n f o " / > < / a : K e y V a l u e O f D i a g r a m O b j e c t K e y a n y T y p e z b w N T n L X > < a : K e y V a l u e O f D i a g r a m O b j e c t K e y a n y T y p e z b w N T n L X > < a : K e y > < K e y > T a b l e s \ O p e r a t i o n a l S u m m a r y \ M e a s u r e s \ b u t t W e l d R e p a i r R a t e < / K e y > < / a : K e y > < a : V a l u e   i : t y p e = " D i a g r a m D i s p l a y N o d e V i e w S t a t e " > < H e i g h t > 1 5 0 < / H e i g h t > < I s E x p a n d e d > t r u e < / I s E x p a n d e d > < W i d t h > 2 0 0 < / W i d t h > < / a : V a l u e > < / a : K e y V a l u e O f D i a g r a m O b j e c t K e y a n y T y p e z b w N T n L X > < a : K e y V a l u e O f D i a g r a m O b j e c t K e y a n y T y p e z b w N T n L X > < a : K e y > < K e y > T a b l e s \ O p e r a t i o n a l S u m m a r y \ M e a s u r e s \ S u m   o f   R e w o r k < / K e y > < / a : K e y > < a : V a l u e   i : t y p e = " D i a g r a m D i s p l a y N o d e V i e w S t a t e " > < H e i g h t > 1 5 0 < / H e i g h t > < I s E x p a n d e d > t r u e < / I s E x p a n d e d > < W i d t h > 2 0 0 < / W i d t h > < / a : V a l u e > < / a : K e y V a l u e O f D i a g r a m O b j e c t K e y a n y T y p e z b w N T n L X > < a : K e y V a l u e O f D i a g r a m O b j e c t K e y a n y T y p e z b w N T n L X > < a : K e y > < K e y > T a b l e s \ O p e r a t i o n a l S u m m a r y \ M e a s u r e s \ S u m   o f   N C R s < / K e y > < / a : K e y > < a : V a l u e   i : t y p e = " D i a g r a m D i s p l a y N o d e V i e w S t a t e " > < H e i g h t > 1 5 0 < / H e i g h t > < I s E x p a n d e d > t r u e < / I s E x p a n d e d > < W i d t h > 2 0 0 < / W i d t h > < / a : V a l u e > < / a : K e y V a l u e O f D i a g r a m O b j e c t K e y a n y T y p e z b w N T n L X > < a : K e y V a l u e O f D i a g r a m O b j e c t K e y a n y T y p e z b w N T n L X > < a : K e y > < K e y > T a b l e s \ S a f e t y I n c i d e n t s D e t a i l s < / K e y > < / a : K e y > < a : V a l u e   i : t y p e = " D i a g r a m D i s p l a y N o d e V i e w S t a t e " > < H e i g h t > 1 5 0 < / H e i g h t > < I s E x p a n d e d > t r u e < / I s E x p a n d e d > < L a y e d O u t > t r u e < / L a y e d O u t > < L e f t > 8 0 5 . 9 0 3 8 1 0 5 6 7 6 6 5 6 9 < / L e f t > < T a b I n d e x > 4 < / T a b I n d e x > < T o p > 4 8 3 . 2 5 < / T o p > < W i d t h > 2 0 0 < / W i d t h > < / a : V a l u e > < / a : K e y V a l u e O f D i a g r a m O b j e c t K e y a n y T y p e z b w N T n L X > < a : K e y V a l u e O f D i a g r a m O b j e c t K e y a n y T y p e z b w N T n L X > < a : K e y > < K e y > T a b l e s \ S a f e t y I n c i d e n t s D e t a i l s \ C o l u m n s \ D a t e < / K e y > < / a : K e y > < a : V a l u e   i : t y p e = " D i a g r a m D i s p l a y N o d e V i e w S t a t e " > < H e i g h t > 1 5 0 < / H e i g h t > < I s E x p a n d e d > t r u e < / I s E x p a n d e d > < W i d t h > 2 0 0 < / W i d t h > < / a : V a l u e > < / a : K e y V a l u e O f D i a g r a m O b j e c t K e y a n y T y p e z b w N T n L X > < a : K e y V a l u e O f D i a g r a m O b j e c t K e y a n y T y p e z b w N T n L X > < a : K e y > < K e y > T a b l e s \ S a f e t y I n c i d e n t s D e t a i l s \ C o l u m n s \ I n c i d e n t   T y p e < / K e y > < / a : K e y > < a : V a l u e   i : t y p e = " D i a g r a m D i s p l a y N o d e V i e w S t a t e " > < H e i g h t > 1 5 0 < / H e i g h t > < I s E x p a n d e d > t r u e < / I s E x p a n d e d > < W i d t h > 2 0 0 < / W i d t h > < / a : V a l u e > < / a : K e y V a l u e O f D i a g r a m O b j e c t K e y a n y T y p e z b w N T n L X > < a : K e y V a l u e O f D i a g r a m O b j e c t K e y a n y T y p e z b w N T n L X > < a : K e y > < K e y > T a b l e s \ S a f e t y I n c i d e n t s D e t a i l s \ C o l u m n s \ I n c i d e n t   D e s c r i p t i o n < / K e y > < / a : K e y > < a : V a l u e   i : t y p e = " D i a g r a m D i s p l a y N o d e V i e w S t a t e " > < H e i g h t > 1 5 0 < / H e i g h t > < I s E x p a n d e d > t r u e < / I s E x p a n d e d > < W i d t h > 2 0 0 < / W i d t h > < / a : V a l u e > < / a : K e y V a l u e O f D i a g r a m O b j e c t K e y a n y T y p e z b w N T n L X > < a : K e y V a l u e O f D i a g r a m O b j e c t K e y a n y T y p e z b w N T n L X > < a : K e y > < K e y > R e l a t i o n s h i p s \ & l t ; T a b l e s \ S p e n d \ C o l u m n s \ R e p r e s e n t a t i v e   D a t e & g t ; - & l t ; T a b l e s \ C a l e n d a r \ C o l u m n s \ D a t e & g t ; < / K e y > < / a : K e y > < a : V a l u e   i : t y p e = " D i a g r a m D i s p l a y L i n k V i e w S t a t e " > < A u t o m a t i o n P r o p e r t y H e l p e r T e x t > E n d   p o i n t   1 :   ( 1 0 0 , 4 6 5 ) .   E n d   p o i n t   2 :   ( 2 1 0 . 8 0 7 6 2 1 , 3 7 6 )   < / A u t o m a t i o n P r o p e r t y H e l p e r T e x t > < L a y e d O u t > t r u e < / L a y e d O u t > < P o i n t s   x m l n s : b = " h t t p : / / s c h e m a s . d a t a c o n t r a c t . o r g / 2 0 0 4 / 0 7 / S y s t e m . W i n d o w s " > < b : P o i n t > < b : _ x > 1 0 0 < / b : _ x > < b : _ y > 4 6 5 < / b : _ y > < / b : P o i n t > < b : P o i n t > < b : _ x > 1 0 0 < / b : _ x > < b : _ y > 4 2 2 . 5 < / b : _ y > < / b : P o i n t > < b : P o i n t > < b : _ x > 1 0 2 < / b : _ x > < b : _ y > 4 2 0 . 5 < / b : _ y > < / b : P o i n t > < b : P o i n t > < b : _ x > 2 0 8 . 8 0 7 6 2 1 < / b : _ x > < b : _ y > 4 2 0 . 5 < / b : _ y > < / b : P o i n t > < b : P o i n t > < b : _ x > 2 1 0 . 8 0 7 6 2 1 < / b : _ x > < b : _ y > 4 1 8 . 5 < / b : _ y > < / b : P o i n t > < b : P o i n t > < b : _ x > 2 1 0 . 8 0 7 6 2 0 9 9 9 9 9 9 9 8 < / b : _ x > < b : _ y > 3 7 6 < / b : _ y > < / b : P o i n t > < / P o i n t s > < / a : V a l u e > < / a : K e y V a l u e O f D i a g r a m O b j e c t K e y a n y T y p e z b w N T n L X > < a : K e y V a l u e O f D i a g r a m O b j e c t K e y a n y T y p e z b w N T n L X > < a : K e y > < K e y > R e l a t i o n s h i p s \ & l t ; T a b l e s \ S p e n d \ C o l u m n s \ R e p r e s e n t a t i v e   D a t e & g t ; - & l t ; T a b l e s \ C a l e n d a r \ C o l u m n s \ D a t e & g t ; \ F K < / K e y > < / a : K e y > < a : V a l u e   i : t y p e = " D i a g r a m D i s p l a y L i n k E n d p o i n t V i e w S t a t e " > < H e i g h t > 1 6 < / H e i g h t > < L a b e l L o c a t i o n   x m l n s : b = " h t t p : / / s c h e m a s . d a t a c o n t r a c t . o r g / 2 0 0 4 / 0 7 / S y s t e m . W i n d o w s " > < b : _ x > 9 2 < / b : _ x > < b : _ y > 4 6 5 < / b : _ y > < / L a b e l L o c a t i o n > < L o c a t i o n   x m l n s : b = " h t t p : / / s c h e m a s . d a t a c o n t r a c t . o r g / 2 0 0 4 / 0 7 / S y s t e m . W i n d o w s " > < b : _ x > 1 0 0 < / b : _ x > < b : _ y > 4 8 1 < / b : _ y > < / L o c a t i o n > < S h a p e R o t a t e A n g l e > 2 7 0 < / S h a p e R o t a t e A n g l e > < W i d t h > 1 6 < / W i d t h > < / a : V a l u e > < / a : K e y V a l u e O f D i a g r a m O b j e c t K e y a n y T y p e z b w N T n L X > < a : K e y V a l u e O f D i a g r a m O b j e c t K e y a n y T y p e z b w N T n L X > < a : K e y > < K e y > R e l a t i o n s h i p s \ & l t ; T a b l e s \ S p e n d \ C o l u m n s \ R e p r e s e n t a t i v e   D a t e & g t ; - & l t ; T a b l e s \ C a l e n d a r \ C o l u m n s \ D a t e & g t ; \ P K < / K e y > < / a : K e y > < a : V a l u e   i : t y p e = " D i a g r a m D i s p l a y L i n k E n d p o i n t V i e w S t a t e " > < H e i g h t > 1 6 < / H e i g h t > < L a b e l L o c a t i o n   x m l n s : b = " h t t p : / / s c h e m a s . d a t a c o n t r a c t . o r g / 2 0 0 4 / 0 7 / S y s t e m . W i n d o w s " > < b : _ x > 2 0 2 . 8 0 7 6 2 0 9 9 9 9 9 9 9 8 < / b : _ x > < b : _ y > 3 6 0 < / b : _ y > < / L a b e l L o c a t i o n > < L o c a t i o n   x m l n s : b = " h t t p : / / s c h e m a s . d a t a c o n t r a c t . o r g / 2 0 0 4 / 0 7 / S y s t e m . W i n d o w s " > < b : _ x > 2 1 0 . 8 0 7 6 2 1 < / b : _ x > < b : _ y > 3 6 0 < / b : _ y > < / L o c a t i o n > < S h a p e R o t a t e A n g l e > 9 0 . 0 0 0 0 0 0 0 0 0 0 0 0 1 < / S h a p e R o t a t e A n g l e > < W i d t h > 1 6 < / W i d t h > < / a : V a l u e > < / a : K e y V a l u e O f D i a g r a m O b j e c t K e y a n y T y p e z b w N T n L X > < a : K e y V a l u e O f D i a g r a m O b j e c t K e y a n y T y p e z b w N T n L X > < a : K e y > < K e y > R e l a t i o n s h i p s \ & l t ; T a b l e s \ S p e n d \ C o l u m n s \ R e p r e s e n t a t i v e   D a t e & g t ; - & l t ; T a b l e s \ C a l e n d a r \ C o l u m n s \ D a t e & g t ; \ C r o s s F i l t e r < / K e y > < / a : K e y > < a : V a l u e   i : t y p e = " D i a g r a m D i s p l a y L i n k C r o s s F i l t e r V i e w S t a t e " > < P o i n t s   x m l n s : b = " h t t p : / / s c h e m a s . d a t a c o n t r a c t . o r g / 2 0 0 4 / 0 7 / S y s t e m . W i n d o w s " > < b : P o i n t > < b : _ x > 1 0 0 < / b : _ x > < b : _ y > 4 6 5 < / b : _ y > < / b : P o i n t > < b : P o i n t > < b : _ x > 1 0 0 < / b : _ x > < b : _ y > 4 2 2 . 5 < / b : _ y > < / b : P o i n t > < b : P o i n t > < b : _ x > 1 0 2 < / b : _ x > < b : _ y > 4 2 0 . 5 < / b : _ y > < / b : P o i n t > < b : P o i n t > < b : _ x > 2 0 8 . 8 0 7 6 2 1 < / b : _ x > < b : _ y > 4 2 0 . 5 < / b : _ y > < / b : P o i n t > < b : P o i n t > < b : _ x > 2 1 0 . 8 0 7 6 2 1 < / b : _ x > < b : _ y > 4 1 8 . 5 < / b : _ y > < / b : P o i n t > < b : P o i n t > < b : _ x > 2 1 0 . 8 0 7 6 2 0 9 9 9 9 9 9 9 8 < / b : _ x > < b : _ y > 3 7 6 < / b : _ y > < / b : P o i n t > < / P o i n t s > < / a : V a l u e > < / a : K e y V a l u e O f D i a g r a m O b j e c t K e y a n y T y p e z b w N T n L X > < a : K e y V a l u e O f D i a g r a m O b j e c t K e y a n y T y p e z b w N T n L X > < a : K e y > < K e y > R e l a t i o n s h i p s \ & l t ; T a b l e s \ S a f e t y S u m m a r y \ C o l u m n s \ R e p r e s e n t a t i v e   D a t e & g t ; - & l t ; T a b l e s \ C a l e n d a r \ C o l u m n s \ D a t e & g t ; < / K e y > < / a : K e y > < a : V a l u e   i : t y p e = " D i a g r a m D i s p l a y L i n k V i e w S t a t e " > < A u t o m a t i o n P r o p e r t y H e l p e r T e x t > E n d   p o i n t   1 :   ( 4 1 4 . 9 0 3 8 1 1 , 4 6 3 ) .   E n d   p o i n t   2 :   ( 2 3 0 . 8 0 7 6 2 1 , 3 7 6 )   < / A u t o m a t i o n P r o p e r t y H e l p e r T e x t > < L a y e d O u t > t r u e < / L a y e d O u t > < P o i n t s   x m l n s : b = " h t t p : / / s c h e m a s . d a t a c o n t r a c t . o r g / 2 0 0 4 / 0 7 / S y s t e m . W i n d o w s " > < b : P o i n t > < b : _ x > 4 1 4 . 9 0 3 8 1 1 < / b : _ x > < b : _ y > 4 6 3 < / b : _ y > < / b : P o i n t > < b : P o i n t > < b : _ x > 4 1 4 . 9 0 3 8 1 1 < / b : _ x > < b : _ y > 4 3 6 . 8 4 3 7 5 < / b : _ y > < / b : P o i n t > < b : P o i n t > < b : _ x > 4 1 2 . 9 0 3 8 1 1 < / b : _ x > < b : _ y > 4 3 4 . 8 4 3 7 5 < / b : _ y > < / b : P o i n t > < b : P o i n t > < b : _ x > 2 3 2 . 8 0 7 6 2 1 < / b : _ x > < b : _ y > 4 3 4 . 8 4 3 7 5 < / b : _ y > < / b : P o i n t > < b : P o i n t > < b : _ x > 2 3 0 . 8 0 7 6 2 1 < / b : _ x > < b : _ y > 4 3 2 . 8 4 3 7 5 < / b : _ y > < / b : P o i n t > < b : P o i n t > < b : _ x > 2 3 0 . 8 0 7 6 2 1 0 0 0 0 0 0 0 4 < / b : _ x > < b : _ y > 3 7 6 . 0 0 0 0 0 0 0 0 0 0 0 0 0 6 < / b : _ y > < / b : P o i n t > < / P o i n t s > < / a : V a l u e > < / a : K e y V a l u e O f D i a g r a m O b j e c t K e y a n y T y p e z b w N T n L X > < a : K e y V a l u e O f D i a g r a m O b j e c t K e y a n y T y p e z b w N T n L X > < a : K e y > < K e y > R e l a t i o n s h i p s \ & l t ; T a b l e s \ S a f e t y S u m m a r y \ C o l u m n s \ R e p r e s e n t a t i v e   D a t e & g t ; - & l t ; T a b l e s \ C a l e n d a r \ C o l u m n s \ D a t e & g t ; \ F K < / K e y > < / a : K e y > < a : V a l u e   i : t y p e = " D i a g r a m D i s p l a y L i n k E n d p o i n t V i e w S t a t e " > < H e i g h t > 1 6 < / H e i g h t > < L a b e l L o c a t i o n   x m l n s : b = " h t t p : / / s c h e m a s . d a t a c o n t r a c t . o r g / 2 0 0 4 / 0 7 / S y s t e m . W i n d o w s " > < b : _ x > 4 0 6 . 9 0 3 8 1 1 < / b : _ x > < b : _ y > 4 6 3 < / b : _ y > < / L a b e l L o c a t i o n > < L o c a t i o n   x m l n s : b = " h t t p : / / s c h e m a s . d a t a c o n t r a c t . o r g / 2 0 0 4 / 0 7 / S y s t e m . W i n d o w s " > < b : _ x > 4 1 4 . 9 0 3 8 1 1 < / b : _ x > < b : _ y > 4 7 9 < / b : _ y > < / L o c a t i o n > < S h a p e R o t a t e A n g l e > 2 7 0 < / S h a p e R o t a t e A n g l e > < W i d t h > 1 6 < / W i d t h > < / a : V a l u e > < / a : K e y V a l u e O f D i a g r a m O b j e c t K e y a n y T y p e z b w N T n L X > < a : K e y V a l u e O f D i a g r a m O b j e c t K e y a n y T y p e z b w N T n L X > < a : K e y > < K e y > R e l a t i o n s h i p s \ & l t ; T a b l e s \ S a f e t y S u m m a r y \ C o l u m n s \ R e p r e s e n t a t i v e   D a t e & g t ; - & l t ; T a b l e s \ C a l e n d a r \ C o l u m n s \ D a t e & g t ; \ P K < / K e y > < / a : K e y > < a : V a l u e   i : t y p e = " D i a g r a m D i s p l a y L i n k E n d p o i n t V i e w S t a t e " > < H e i g h t > 1 6 < / H e i g h t > < L a b e l L o c a t i o n   x m l n s : b = " h t t p : / / s c h e m a s . d a t a c o n t r a c t . o r g / 2 0 0 4 / 0 7 / S y s t e m . W i n d o w s " > < b : _ x > 2 2 2 . 8 0 7 6 2 1 0 0 0 0 0 0 0 4 < / b : _ x > < b : _ y > 3 6 0 . 0 0 0 0 0 0 0 0 0 0 0 0 0 6 < / b : _ y > < / L a b e l L o c a t i o n > < L o c a t i o n   x m l n s : b = " h t t p : / / s c h e m a s . d a t a c o n t r a c t . o r g / 2 0 0 4 / 0 7 / S y s t e m . W i n d o w s " > < b : _ x > 2 3 0 . 8 0 7 6 2 1 0 0 0 0 0 0 0 4 < / b : _ x > < b : _ y > 3 6 0 < / b : _ y > < / L o c a t i o n > < S h a p e R o t a t e A n g l e > 9 0 < / S h a p e R o t a t e A n g l e > < W i d t h > 1 6 < / W i d t h > < / a : V a l u e > < / a : K e y V a l u e O f D i a g r a m O b j e c t K e y a n y T y p e z b w N T n L X > < a : K e y V a l u e O f D i a g r a m O b j e c t K e y a n y T y p e z b w N T n L X > < a : K e y > < K e y > R e l a t i o n s h i p s \ & l t ; T a b l e s \ S a f e t y S u m m a r y \ C o l u m n s \ R e p r e s e n t a t i v e   D a t e & g t ; - & l t ; T a b l e s \ C a l e n d a r \ C o l u m n s \ D a t e & g t ; \ C r o s s F i l t e r < / K e y > < / a : K e y > < a : V a l u e   i : t y p e = " D i a g r a m D i s p l a y L i n k C r o s s F i l t e r V i e w S t a t e " > < P o i n t s   x m l n s : b = " h t t p : / / s c h e m a s . d a t a c o n t r a c t . o r g / 2 0 0 4 / 0 7 / S y s t e m . W i n d o w s " > < b : P o i n t > < b : _ x > 4 1 4 . 9 0 3 8 1 1 < / b : _ x > < b : _ y > 4 6 3 < / b : _ y > < / b : P o i n t > < b : P o i n t > < b : _ x > 4 1 4 . 9 0 3 8 1 1 < / b : _ x > < b : _ y > 4 3 6 . 8 4 3 7 5 < / b : _ y > < / b : P o i n t > < b : P o i n t > < b : _ x > 4 1 2 . 9 0 3 8 1 1 < / b : _ x > < b : _ y > 4 3 4 . 8 4 3 7 5 < / b : _ y > < / b : P o i n t > < b : P o i n t > < b : _ x > 2 3 2 . 8 0 7 6 2 1 < / b : _ x > < b : _ y > 4 3 4 . 8 4 3 7 5 < / b : _ y > < / b : P o i n t > < b : P o i n t > < b : _ x > 2 3 0 . 8 0 7 6 2 1 < / b : _ x > < b : _ y > 4 3 2 . 8 4 3 7 5 < / b : _ y > < / b : P o i n t > < b : P o i n t > < b : _ x > 2 3 0 . 8 0 7 6 2 1 0 0 0 0 0 0 0 4 < / b : _ x > < b : _ y > 3 7 6 . 0 0 0 0 0 0 0 0 0 0 0 0 0 6 < / b : _ y > < / b : P o i n t > < / P o i n t s > < / a : V a l u e > < / a : K e y V a l u e O f D i a g r a m O b j e c t K e y a n y T y p e z b w N T n L X > < a : K e y V a l u e O f D i a g r a m O b j e c t K e y a n y T y p e z b w N T n L X > < a : K e y > < K e y > R e l a t i o n s h i p s \ & l t ; T a b l e s \ O p e r a t i o n a l S u m m a r y \ C o l u m n s \ R e p r e s e n t a t i v e   D a t e & g t ; - & l t ; T a b l e s \ C a l e n d a r \ C o l u m n s \ D a t e & g t ; < / K e y > < / a : K e y > < a : V a l u e   i : t y p e = " D i a g r a m D i s p l a y L i n k V i e w S t a t e " > < A u t o m a t i o n P r o p e r t y H e l p e r T e x t > E n d   p o i n t   1 :   ( 6 6 7 . 9 0 3 8 1 1 , 4 6 6 . 5 ) .   E n d   p o i n t   2 :   ( 2 5 0 . 8 0 7 6 2 1 , 3 7 6 )   < / A u t o m a t i o n P r o p e r t y H e l p e r T e x t > < L a y e d O u t > t r u e < / L a y e d O u t > < P o i n t s   x m l n s : b = " h t t p : / / s c h e m a s . d a t a c o n t r a c t . o r g / 2 0 0 4 / 0 7 / S y s t e m . W i n d o w s " > < b : P o i n t > < b : _ x > 6 6 7 . 9 0 3 8 1 1 < / b : _ x > < b : _ y > 4 6 6 . 5 < / b : _ y > < / b : P o i n t > < b : P o i n t > < b : _ x > 6 6 7 . 9 0 3 8 1 1 < / b : _ x > < b : _ y > 4 3 1 . 8 4 3 7 5 < / b : _ y > < / b : P o i n t > < b : P o i n t > < b : _ x > 6 6 5 . 9 0 3 8 1 1 < / b : _ x > < b : _ y > 4 2 9 . 8 4 3 7 5 < / b : _ y > < / b : P o i n t > < b : P o i n t > < b : _ x > 2 5 2 . 8 0 7 6 2 1 < / b : _ x > < b : _ y > 4 2 9 . 8 4 3 7 5 < / b : _ y > < / b : P o i n t > < b : P o i n t > < b : _ x > 2 5 0 . 8 0 7 6 2 1 < / b : _ x > < b : _ y > 4 2 7 . 8 4 3 7 5 < / b : _ y > < / b : P o i n t > < b : P o i n t > < b : _ x > 2 5 0 . 8 0 7 6 2 0 9 9 9 9 9 9 9 8 < / b : _ x > < b : _ y > 3 7 6 < / b : _ y > < / b : P o i n t > < / P o i n t s > < / a : V a l u e > < / a : K e y V a l u e O f D i a g r a m O b j e c t K e y a n y T y p e z b w N T n L X > < a : K e y V a l u e O f D i a g r a m O b j e c t K e y a n y T y p e z b w N T n L X > < a : K e y > < K e y > R e l a t i o n s h i p s \ & l t ; T a b l e s \ O p e r a t i o n a l S u m m a r y \ C o l u m n s \ R e p r e s e n t a t i v e   D a t e & g t ; - & l t ; T a b l e s \ C a l e n d a r \ C o l u m n s \ D a t e & g t ; \ F K < / K e y > < / a : K e y > < a : V a l u e   i : t y p e = " D i a g r a m D i s p l a y L i n k E n d p o i n t V i e w S t a t e " > < H e i g h t > 1 6 < / H e i g h t > < L a b e l L o c a t i o n   x m l n s : b = " h t t p : / / s c h e m a s . d a t a c o n t r a c t . o r g / 2 0 0 4 / 0 7 / S y s t e m . W i n d o w s " > < b : _ x > 6 5 9 . 9 0 3 8 1 1 < / b : _ x > < b : _ y > 4 6 6 . 5 < / b : _ y > < / L a b e l L o c a t i o n > < L o c a t i o n   x m l n s : b = " h t t p : / / s c h e m a s . d a t a c o n t r a c t . o r g / 2 0 0 4 / 0 7 / S y s t e m . W i n d o w s " > < b : _ x > 6 6 7 . 9 0 3 8 1 1 < / b : _ x > < b : _ y > 4 8 2 . 5 < / b : _ y > < / L o c a t i o n > < S h a p e R o t a t e A n g l e > 2 7 0 < / S h a p e R o t a t e A n g l e > < W i d t h > 1 6 < / W i d t h > < / a : V a l u e > < / a : K e y V a l u e O f D i a g r a m O b j e c t K e y a n y T y p e z b w N T n L X > < a : K e y V a l u e O f D i a g r a m O b j e c t K e y a n y T y p e z b w N T n L X > < a : K e y > < K e y > R e l a t i o n s h i p s \ & l t ; T a b l e s \ O p e r a t i o n a l S u m m a r y \ C o l u m n s \ R e p r e s e n t a t i v e   D a t e & g t ; - & l t ; T a b l e s \ C a l e n d a r \ C o l u m n s \ D a t e & g t ; \ P K < / K e y > < / a : K e y > < a : V a l u e   i : t y p e = " D i a g r a m D i s p l a y L i n k E n d p o i n t V i e w S t a t e " > < H e i g h t > 1 6 < / H e i g h t > < L a b e l L o c a t i o n   x m l n s : b = " h t t p : / / s c h e m a s . d a t a c o n t r a c t . o r g / 2 0 0 4 / 0 7 / S y s t e m . W i n d o w s " > < b : _ x > 2 4 2 . 8 0 7 6 2 0 9 9 9 9 9 9 9 8 < / b : _ x > < b : _ y > 3 6 0 < / b : _ y > < / L a b e l L o c a t i o n > < L o c a t i o n   x m l n s : b = " h t t p : / / s c h e m a s . d a t a c o n t r a c t . o r g / 2 0 0 4 / 0 7 / S y s t e m . W i n d o w s " > < b : _ x > 2 5 0 . 8 0 7 6 2 0 9 9 9 9 9 9 9 8 < / b : _ x > < b : _ y > 3 6 0 < / b : _ y > < / L o c a t i o n > < S h a p e R o t a t e A n g l e > 9 0 < / S h a p e R o t a t e A n g l e > < W i d t h > 1 6 < / W i d t h > < / a : V a l u e > < / a : K e y V a l u e O f D i a g r a m O b j e c t K e y a n y T y p e z b w N T n L X > < a : K e y V a l u e O f D i a g r a m O b j e c t K e y a n y T y p e z b w N T n L X > < a : K e y > < K e y > R e l a t i o n s h i p s \ & l t ; T a b l e s \ O p e r a t i o n a l S u m m a r y \ C o l u m n s \ R e p r e s e n t a t i v e   D a t e & g t ; - & l t ; T a b l e s \ C a l e n d a r \ C o l u m n s \ D a t e & g t ; \ C r o s s F i l t e r < / K e y > < / a : K e y > < a : V a l u e   i : t y p e = " D i a g r a m D i s p l a y L i n k C r o s s F i l t e r V i e w S t a t e " > < P o i n t s   x m l n s : b = " h t t p : / / s c h e m a s . d a t a c o n t r a c t . o r g / 2 0 0 4 / 0 7 / S y s t e m . W i n d o w s " > < b : P o i n t > < b : _ x > 6 6 7 . 9 0 3 8 1 1 < / b : _ x > < b : _ y > 4 6 6 . 5 < / b : _ y > < / b : P o i n t > < b : P o i n t > < b : _ x > 6 6 7 . 9 0 3 8 1 1 < / b : _ x > < b : _ y > 4 3 1 . 8 4 3 7 5 < / b : _ y > < / b : P o i n t > < b : P o i n t > < b : _ x > 6 6 5 . 9 0 3 8 1 1 < / b : _ x > < b : _ y > 4 2 9 . 8 4 3 7 5 < / b : _ y > < / b : P o i n t > < b : P o i n t > < b : _ x > 2 5 2 . 8 0 7 6 2 1 < / b : _ x > < b : _ y > 4 2 9 . 8 4 3 7 5 < / b : _ y > < / b : P o i n t > < b : P o i n t > < b : _ x > 2 5 0 . 8 0 7 6 2 1 < / b : _ x > < b : _ y > 4 2 7 . 8 4 3 7 5 < / b : _ y > < / b : P o i n t > < b : P o i n t > < b : _ x > 2 5 0 . 8 0 7 6 2 0 9 9 9 9 9 9 9 8 < / b : _ x > < b : _ y > 3 7 6 < / b : _ y > < / b : P o i n t > < / P o i n t s > < / a : V a l u e > < / a : K e y V a l u e O f D i a g r a m O b j e c t K e y a n y T y p e z b w N T n L X > < a : K e y V a l u e O f D i a g r a m O b j e c t K e y a n y T y p e z b w N T n L X > < a : K e y > < K e y > R e l a t i o n s h i p s \ & l t ; T a b l e s \ S a f e t y I n c i d e n t s D e t a i l s \ C o l u m n s \ D a t e & g t ; - & l t ; T a b l e s \ C a l e n d a r \ C o l u m n s \ D a t e & g t ; < / K e y > < / a : K e y > < a : V a l u e   i : t y p e = " D i a g r a m D i s p l a y L i n k V i e w S t a t e " > < A u t o m a t i o n P r o p e r t y H e l p e r T e x t > E n d   p o i n t   1 :   ( 7 8 9 . 9 0 3 8 1 0 5 6 7 6 6 6 , 5 5 8 . 2 5 ) .   E n d   p o i n t   2 :   ( 2 7 0 . 8 0 7 6 2 1 , 3 7 6 )   < / A u t o m a t i o n P r o p e r t y H e l p e r T e x t > < I s F o c u s e d > t r u e < / I s F o c u s e d > < L a y e d O u t > t r u e < / L a y e d O u t > < P o i n t s   x m l n s : b = " h t t p : / / s c h e m a s . d a t a c o n t r a c t . o r g / 2 0 0 4 / 0 7 / S y s t e m . W i n d o w s " > < b : P o i n t > < b : _ x > 7 8 9 . 9 0 3 8 1 0 5 6 7 6 6 5 6 9 < / b : _ x > < b : _ y > 5 5 8 . 2 5 < / b : _ y > < / b : P o i n t > < b : P o i n t > < b : _ x > 7 8 8 . 9 0 3 8 1 0 9 9 6 < / b : _ x > < b : _ y > 5 5 8 . 2 5 < / b : _ y > < / b : P o i n t > < b : P o i n t > < b : _ x > 7 8 6 . 9 0 3 8 1 0 9 9 6 < / b : _ x > < b : _ y > 5 5 6 . 2 5 < / b : _ y > < / b : P o i n t > < b : P o i n t > < b : _ x > 7 8 6 . 9 0 3 8 1 0 9 9 6 < / b : _ x > < b : _ y > 4 2 6 . 8 4 3 7 5 < / b : _ y > < / b : P o i n t > < b : P o i n t > < b : _ x > 7 8 4 . 9 0 3 8 1 0 9 9 6 < / b : _ x > < b : _ y > 4 2 4 . 8 4 3 7 5 < / b : _ y > < / b : P o i n t > < b : P o i n t > < b : _ x > 2 7 2 . 8 0 7 6 2 1 < / b : _ x > < b : _ y > 4 2 4 . 8 4 3 7 5 < / b : _ y > < / b : P o i n t > < b : P o i n t > < b : _ x > 2 7 0 . 8 0 7 6 2 1 < / b : _ x > < b : _ y > 4 2 2 . 8 4 3 7 5 < / b : _ y > < / b : P o i n t > < b : P o i n t > < b : _ x > 2 7 0 . 8 0 7 6 2 1 < / b : _ x > < b : _ y > 3 7 5 . 9 9 9 9 9 9 9 9 9 9 9 9 8 3 < / b : _ y > < / b : P o i n t > < / P o i n t s > < / a : V a l u e > < / a : K e y V a l u e O f D i a g r a m O b j e c t K e y a n y T y p e z b w N T n L X > < a : K e y V a l u e O f D i a g r a m O b j e c t K e y a n y T y p e z b w N T n L X > < a : K e y > < K e y > R e l a t i o n s h i p s \ & l t ; T a b l e s \ S a f e t y I n c i d e n t s D e t a i l s \ C o l u m n s \ D a t e & g t ; - & l t ; T a b l e s \ C a l e n d a r \ C o l u m n s \ D a t e & g t ; \ F K < / K e y > < / a : K e y > < a : V a l u e   i : t y p e = " D i a g r a m D i s p l a y L i n k E n d p o i n t V i e w S t a t e " > < H e i g h t > 1 6 < / H e i g h t > < L a b e l L o c a t i o n   x m l n s : b = " h t t p : / / s c h e m a s . d a t a c o n t r a c t . o r g / 2 0 0 4 / 0 7 / S y s t e m . W i n d o w s " > < b : _ x > 7 8 9 . 9 0 3 8 1 0 5 6 7 6 6 5 6 9 < / b : _ x > < b : _ y > 5 5 0 . 2 5 < / b : _ y > < / L a b e l L o c a t i o n > < L o c a t i o n   x m l n s : b = " h t t p : / / s c h e m a s . d a t a c o n t r a c t . o r g / 2 0 0 4 / 0 7 / S y s t e m . W i n d o w s " > < b : _ x > 8 0 5 . 9 0 3 8 1 0 5 6 7 6 6 5 6 9 < / b : _ x > < b : _ y > 5 5 8 . 2 5 < / b : _ y > < / L o c a t i o n > < S h a p e R o t a t e A n g l e > 1 8 0 < / S h a p e R o t a t e A n g l e > < W i d t h > 1 6 < / W i d t h > < / a : V a l u e > < / a : K e y V a l u e O f D i a g r a m O b j e c t K e y a n y T y p e z b w N T n L X > < a : K e y V a l u e O f D i a g r a m O b j e c t K e y a n y T y p e z b w N T n L X > < a : K e y > < K e y > R e l a t i o n s h i p s \ & l t ; T a b l e s \ S a f e t y I n c i d e n t s D e t a i l s \ C o l u m n s \ D a t e & g t ; - & l t ; T a b l e s \ C a l e n d a r \ C o l u m n s \ D a t e & g t ; \ P K < / K e y > < / a : K e y > < a : V a l u e   i : t y p e = " D i a g r a m D i s p l a y L i n k E n d p o i n t V i e w S t a t e " > < H e i g h t > 1 6 < / H e i g h t > < L a b e l L o c a t i o n   x m l n s : b = " h t t p : / / s c h e m a s . d a t a c o n t r a c t . o r g / 2 0 0 4 / 0 7 / S y s t e m . W i n d o w s " > < b : _ x > 2 6 2 . 8 0 7 6 2 1 < / b : _ x > < b : _ y > 3 5 9 . 9 9 9 9 9 9 9 9 9 9 9 9 8 3 < / b : _ y > < / L a b e l L o c a t i o n > < L o c a t i o n   x m l n s : b = " h t t p : / / s c h e m a s . d a t a c o n t r a c t . o r g / 2 0 0 4 / 0 7 / S y s t e m . W i n d o w s " > < b : _ x > 2 7 0 . 8 0 7 6 2 1 < / b : _ x > < b : _ y > 3 5 9 . 9 9 9 9 9 9 9 9 9 9 9 9 8 9 < / b : _ y > < / L o c a t i o n > < S h a p e R o t a t e A n g l e > 9 0 < / S h a p e R o t a t e A n g l e > < W i d t h > 1 6 < / W i d t h > < / a : V a l u e > < / a : K e y V a l u e O f D i a g r a m O b j e c t K e y a n y T y p e z b w N T n L X > < a : K e y V a l u e O f D i a g r a m O b j e c t K e y a n y T y p e z b w N T n L X > < a : K e y > < K e y > R e l a t i o n s h i p s \ & l t ; T a b l e s \ S a f e t y I n c i d e n t s D e t a i l s \ C o l u m n s \ D a t e & g t ; - & l t ; T a b l e s \ C a l e n d a r \ C o l u m n s \ D a t e & g t ; \ C r o s s F i l t e r < / K e y > < / a : K e y > < a : V a l u e   i : t y p e = " D i a g r a m D i s p l a y L i n k C r o s s F i l t e r V i e w S t a t e " > < P o i n t s   x m l n s : b = " h t t p : / / s c h e m a s . d a t a c o n t r a c t . o r g / 2 0 0 4 / 0 7 / S y s t e m . W i n d o w s " > < b : P o i n t > < b : _ x > 7 8 9 . 9 0 3 8 1 0 5 6 7 6 6 5 6 9 < / b : _ x > < b : _ y > 5 5 8 . 2 5 < / b : _ y > < / b : P o i n t > < b : P o i n t > < b : _ x > 7 8 8 . 9 0 3 8 1 0 9 9 6 < / b : _ x > < b : _ y > 5 5 8 . 2 5 < / b : _ y > < / b : P o i n t > < b : P o i n t > < b : _ x > 7 8 6 . 9 0 3 8 1 0 9 9 6 < / b : _ x > < b : _ y > 5 5 6 . 2 5 < / b : _ y > < / b : P o i n t > < b : P o i n t > < b : _ x > 7 8 6 . 9 0 3 8 1 0 9 9 6 < / b : _ x > < b : _ y > 4 2 6 . 8 4 3 7 5 < / b : _ y > < / b : P o i n t > < b : P o i n t > < b : _ x > 7 8 4 . 9 0 3 8 1 0 9 9 6 < / b : _ x > < b : _ y > 4 2 4 . 8 4 3 7 5 < / b : _ y > < / b : P o i n t > < b : P o i n t > < b : _ x > 2 7 2 . 8 0 7 6 2 1 < / b : _ x > < b : _ y > 4 2 4 . 8 4 3 7 5 < / b : _ y > < / b : P o i n t > < b : P o i n t > < b : _ x > 2 7 0 . 8 0 7 6 2 1 < / b : _ x > < b : _ y > 4 2 2 . 8 4 3 7 5 < / b : _ y > < / b : P o i n t > < b : P o i n t > < b : _ x > 2 7 0 . 8 0 7 6 2 1 < / b : _ x > < b : _ y > 3 7 5 . 9 9 9 9 9 9 9 9 9 9 9 9 8 3 < / b : _ y > < / b : P o i n t > < / P o i n t s > < / a : V a l u e > < / a : K e y V a l u e O f D i a g r a m O b j e c t K e y a n y T y p e z b w N T n L X > < / V i e w S t a t e s > < / D i a g r a m M a n a g e r . S e r i a l i z a b l e D i a g r a m > < D i a g r a m M a n a g e r . S e r i a l i z a b l e D i a g r a m > < A d a p t e r   i : t y p e = " M e a s u r e D i a g r a m S a n d b o x A d a p t e r " > < T a b l e N a m e > S p e n d < / 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 S p e n d < / 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 M e a s u r e s \ s p e n d O p e r a t i o n s < / K e y > < / D i a g r a m O b j e c t K e y > < D i a g r a m O b j e c t K e y > < K e y > M e a s u r e s \ s p e n d O p e r a t i o n s \ T a g I n f o \ F o r m u l a < / K e y > < / D i a g r a m O b j e c t K e y > < D i a g r a m O b j e c t K e y > < K e y > M e a s u r e s \ s p e n d O p e r a t i o n s \ T a g I n f o \ V a l u e < / K e y > < / D i a g r a m O b j e c t K e y > < D i a g r a m O b j e c t K e y > < K e y > M e a s u r e s \ s p e n d W e l l s S e r v i c i n g < / K e y > < / D i a g r a m O b j e c t K e y > < D i a g r a m O b j e c t K e y > < K e y > M e a s u r e s \ s p e n d W e l l s S e r v i c i n g \ T a g I n f o \ F o r m u l a < / K e y > < / D i a g r a m O b j e c t K e y > < D i a g r a m O b j e c t K e y > < K e y > M e a s u r e s \ s p e n d W e l l s S e r v i c i n g \ T a g I n f o \ V a l u e < / K e y > < / D i a g r a m O b j e c t K e y > < D i a g r a m O b j e c t K e y > < K e y > M e a s u r e s \ s p e n d T u r n a r o u n d O u t a g e < / K e y > < / D i a g r a m O b j e c t K e y > < D i a g r a m O b j e c t K e y > < K e y > M e a s u r e s \ s p e n d T u r n a r o u n d O u t a g e \ T a g I n f o \ F o r m u l a < / K e y > < / D i a g r a m O b j e c t K e y > < D i a g r a m O b j e c t K e y > < K e y > M e a s u r e s \ s p e n d T u r n a r o u n d O u t a g e \ T a g I n f o \ V a l u e < / K e y > < / D i a g r a m O b j e c t K e y > < D i a g r a m O b j e c t K e y > < K e y > M e a s u r e s \ s p e n d T o t a l < / K e y > < / D i a g r a m O b j e c t K e y > < D i a g r a m O b j e c t K e y > < K e y > M e a s u r e s \ s p e n d T o t a l \ T a g I n f o \ F o r m u l a < / K e y > < / D i a g r a m O b j e c t K e y > < D i a g r a m O b j e c t K e y > < K e y > M e a s u r e s \ s p e n d T o t a l \ T a g I n f o \ V a l u e < / K e y > < / D i a g r a m O b j e c t K e y > < D i a g r a m O b j e c t K e y > < K e y > M e a s u r e s \ s p e n d P Y S i m p l e < / K e y > < / D i a g r a m O b j e c t K e y > < D i a g r a m O b j e c t K e y > < K e y > M e a s u r e s \ s p e n d P Y S i m p l e \ T a g I n f o \ F o r m u l a < / K e y > < / D i a g r a m O b j e c t K e y > < D i a g r a m O b j e c t K e y > < K e y > M e a s u r e s \ s p e n d P Y S i m p l e \ T a g I n f o \ V a l u e < / K e y > < / D i a g r a m O b j e c t K e y > < D i a g r a m O b j e c t K e y > < K e y > M e a s u r e s \ s p e n d Y O Y P e r c e n t < / K e y > < / D i a g r a m O b j e c t K e y > < D i a g r a m O b j e c t K e y > < K e y > M e a s u r e s \ s p e n d Y O Y P e r c e n t \ T a g I n f o \ F o r m u l a < / K e y > < / D i a g r a m O b j e c t K e y > < D i a g r a m O b j e c t K e y > < K e y > M e a s u r e s \ s p e n d Y O Y P e r c e n t \ T a g I n f o \ V a l u e < / K e y > < / D i a g r a m O b j e c t K e y > < D i a g r a m O b j e c t K e y > < K e y > M e a s u r e s \ S u m   o f   y e a r < / K e y > < / D i a g r a m O b j e c t K e y > < D i a g r a m O b j e c t K e y > < K e y > M e a s u r e s \ S u m   o f   y e a r \ T a g I n f o \ F o r m u l a < / K e y > < / D i a g r a m O b j e c t K e y > < D i a g r a m O b j e c t K e y > < K e y > M e a s u r e s \ S u m   o f   y e a r \ T a g I n f o \ V a l u e < / K e y > < / D i a g r a m O b j e c t K e y > < D i a g r a m O b j e c t K e y > < K e y > M e a s u r e s \ S u m   o f   m o n t h < / K e y > < / D i a g r a m O b j e c t K e y > < D i a g r a m O b j e c t K e y > < K e y > M e a s u r e s \ S u m   o f   m o n t h \ T a g I n f o \ F o r m u l a < / K e y > < / D i a g r a m O b j e c t K e y > < D i a g r a m O b j e c t K e y > < K e y > M e a s u r e s \ S u m   o f   m o n t h \ T a g I n f o \ V a l u e < / K e y > < / D i a g r a m O b j e c t K e y > < D i a g r a m O b j e c t K e y > < K e y > M e a s u r e s \ S u m   o f   S p e n d _ O p e r a t i o n s < / K e y > < / D i a g r a m O b j e c t K e y > < D i a g r a m O b j e c t K e y > < K e y > M e a s u r e s \ S u m   o f   S p e n d _ O p e r a t i o n s \ T a g I n f o \ F o r m u l a < / K e y > < / D i a g r a m O b j e c t K e y > < D i a g r a m O b j e c t K e y > < K e y > M e a s u r e s \ S u m   o f   S p e n d _ O p e r a t i o n s \ T a g I n f o \ V a l u e < / K e y > < / D i a g r a m O b j e c t K e y > < D i a g r a m O b j e c t K e y > < K e y > M e a s u r e s \ S u m   o f   S p e n d _ W e l l s _ S e r v i c i n g < / K e y > < / D i a g r a m O b j e c t K e y > < D i a g r a m O b j e c t K e y > < K e y > M e a s u r e s \ S u m   o f   S p e n d _ W e l l s _ S e r v i c i n g \ T a g I n f o \ F o r m u l a < / K e y > < / D i a g r a m O b j e c t K e y > < D i a g r a m O b j e c t K e y > < K e y > M e a s u r e s \ S u m   o f   S p e n d _ W e l l s _ S e r v i c i n g \ T a g I n f o \ V a l u e < / K e y > < / D i a g r a m O b j e c t K e y > < D i a g r a m O b j e c t K e y > < K e y > M e a s u r e s \ S u m   o f   S p e n d _ T u r n a r o u n d _ O u t a g e < / K e y > < / D i a g r a m O b j e c t K e y > < D i a g r a m O b j e c t K e y > < K e y > M e a s u r e s \ S u m   o f   S p e n d _ T u r n a r o u n d _ O u t a g e \ T a g I n f o \ F o r m u l a < / K e y > < / D i a g r a m O b j e c t K e y > < D i a g r a m O b j e c t K e y > < K e y > M e a s u r e s \ S u m   o f   S p e n d _ T u r n a r o u n d _ O u t a g e \ T a g I n f o \ V a l u e < / K e y > < / D i a g r a m O b j e c t K e y > < D i a g r a m O b j e c t K e y > < K e y > C o l u m n s \ y e a r < / K e y > < / D i a g r a m O b j e c t K e y > < D i a g r a m O b j e c t K e y > < K e y > C o l u m n s \ m o n t h < / K e y > < / D i a g r a m O b j e c t K e y > < D i a g r a m O b j e c t K e y > < K e y > C o l u m n s \ R e p r e s e n t a t i v e   D a t e < / K e y > < / D i a g r a m O b j e c t K e y > < D i a g r a m O b j e c t K e y > < K e y > C o l u m n s \ Q u a r t e r < / K e y > < / D i a g r a m O b j e c t K e y > < D i a g r a m O b j e c t K e y > < K e y > C o l u m n s \ S p e n d _ O p e r a t i o n s < / K e y > < / D i a g r a m O b j e c t K e y > < D i a g r a m O b j e c t K e y > < K e y > C o l u m n s \ S p e n d _ W e l l s _ S e r v i c i n g < / K e y > < / D i a g r a m O b j e c t K e y > < D i a g r a m O b j e c t K e y > < K e y > C o l u m n s \ S p e n d _ T u r n a r o u n d _ O u t a g e < / K e y > < / D i a g r a m O b j e c t K e y > < D i a g r a m O b j e c t K e y > < K e y > L i n k s \ & l t ; C o l u m n s \ S u m   o f   y e a r & g t ; - & l t ; M e a s u r e s \ y e a r & g t ; < / K e y > < / D i a g r a m O b j e c t K e y > < D i a g r a m O b j e c t K e y > < K e y > L i n k s \ & l t ; C o l u m n s \ S u m   o f   y e a r & g t ; - & l t ; M e a s u r e s \ y e a r & g t ; \ C O L U M N < / K e y > < / D i a g r a m O b j e c t K e y > < D i a g r a m O b j e c t K e y > < K e y > L i n k s \ & l t ; C o l u m n s \ S u m   o f   y e a r & g t ; - & l t ; M e a s u r e s \ y e a r & g t ; \ M E A S U R E < / K e y > < / D i a g r a m O b j e c t K e y > < D i a g r a m O b j e c t K e y > < K e y > L i n k s \ & l t ; C o l u m n s \ S u m   o f   m o n t h & g t ; - & l t ; M e a s u r e s \ m o n t h & g t ; < / K e y > < / D i a g r a m O b j e c t K e y > < D i a g r a m O b j e c t K e y > < K e y > L i n k s \ & l t ; C o l u m n s \ S u m   o f   m o n t h & g t ; - & l t ; M e a s u r e s \ m o n t h & g t ; \ C O L U M N < / K e y > < / D i a g r a m O b j e c t K e y > < D i a g r a m O b j e c t K e y > < K e y > L i n k s \ & l t ; C o l u m n s \ S u m   o f   m o n t h & g t ; - & l t ; M e a s u r e s \ m o n t h & g t ; \ M E A S U R E < / K e y > < / D i a g r a m O b j e c t K e y > < D i a g r a m O b j e c t K e y > < K e y > L i n k s \ & l t ; C o l u m n s \ S u m   o f   S p e n d _ O p e r a t i o n s & g t ; - & l t ; M e a s u r e s \ S p e n d _ O p e r a t i o n s & g t ; < / K e y > < / D i a g r a m O b j e c t K e y > < D i a g r a m O b j e c t K e y > < K e y > L i n k s \ & l t ; C o l u m n s \ S u m   o f   S p e n d _ O p e r a t i o n s & g t ; - & l t ; M e a s u r e s \ S p e n d _ O p e r a t i o n s & g t ; \ C O L U M N < / K e y > < / D i a g r a m O b j e c t K e y > < D i a g r a m O b j e c t K e y > < K e y > L i n k s \ & l t ; C o l u m n s \ S u m   o f   S p e n d _ O p e r a t i o n s & g t ; - & l t ; M e a s u r e s \ S p e n d _ O p e r a t i o n s & g t ; \ M E A S U R E < / K e y > < / D i a g r a m O b j e c t K e y > < D i a g r a m O b j e c t K e y > < K e y > L i n k s \ & l t ; C o l u m n s \ S u m   o f   S p e n d _ W e l l s _ S e r v i c i n g & g t ; - & l t ; M e a s u r e s \ S p e n d _ W e l l s _ S e r v i c i n g & g t ; < / K e y > < / D i a g r a m O b j e c t K e y > < D i a g r a m O b j e c t K e y > < K e y > L i n k s \ & l t ; C o l u m n s \ S u m   o f   S p e n d _ W e l l s _ S e r v i c i n g & g t ; - & l t ; M e a s u r e s \ S p e n d _ W e l l s _ S e r v i c i n g & g t ; \ C O L U M N < / K e y > < / D i a g r a m O b j e c t K e y > < D i a g r a m O b j e c t K e y > < K e y > L i n k s \ & l t ; C o l u m n s \ S u m   o f   S p e n d _ W e l l s _ S e r v i c i n g & g t ; - & l t ; M e a s u r e s \ S p e n d _ W e l l s _ S e r v i c i n g & g t ; \ M E A S U R E < / K e y > < / D i a g r a m O b j e c t K e y > < D i a g r a m O b j e c t K e y > < K e y > L i n k s \ & l t ; C o l u m n s \ S u m   o f   S p e n d _ T u r n a r o u n d _ O u t a g e & g t ; - & l t ; M e a s u r e s \ S p e n d _ T u r n a r o u n d _ O u t a g e & g t ; < / K e y > < / D i a g r a m O b j e c t K e y > < D i a g r a m O b j e c t K e y > < K e y > L i n k s \ & l t ; C o l u m n s \ S u m   o f   S p e n d _ T u r n a r o u n d _ O u t a g e & g t ; - & l t ; M e a s u r e s \ S p e n d _ T u r n a r o u n d _ O u t a g e & g t ; \ C O L U M N < / K e y > < / D i a g r a m O b j e c t K e y > < D i a g r a m O b j e c t K e y > < K e y > L i n k s \ & l t ; C o l u m n s \ S u m   o f   S p e n d _ T u r n a r o u n d _ O u t a g e & g t ; - & l t ; M e a s u r e s \ S p e n d _ T u r n a r o u n d _ O u t a g e & g t ; \ M E A S U R E 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 M e a s u r e s \ s p e n d O p e r a t i o n s < / K e y > < / a : K e y > < a : V a l u e   i : t y p e = " M e a s u r e G r i d N o d e V i e w S t a t e " > < L a y e d O u t > t r u e < / L a y e d O u t > < R o w > 1 < / R o w > < / a : V a l u e > < / a : K e y V a l u e O f D i a g r a m O b j e c t K e y a n y T y p e z b w N T n L X > < a : K e y V a l u e O f D i a g r a m O b j e c t K e y a n y T y p e z b w N T n L X > < a : K e y > < K e y > M e a s u r e s \ s p e n d O p e r a t i o n s \ T a g I n f o \ F o r m u l a < / K e y > < / a : K e y > < a : V a l u e   i : t y p e = " M e a s u r e G r i d V i e w S t a t e I D i a g r a m T a g A d d i t i o n a l I n f o " / > < / a : K e y V a l u e O f D i a g r a m O b j e c t K e y a n y T y p e z b w N T n L X > < a : K e y V a l u e O f D i a g r a m O b j e c t K e y a n y T y p e z b w N T n L X > < a : K e y > < K e y > M e a s u r e s \ s p e n d O p e r a t i o n s \ T a g I n f o \ V a l u e < / K e y > < / a : K e y > < a : V a l u e   i : t y p e = " M e a s u r e G r i d V i e w S t a t e I D i a g r a m T a g A d d i t i o n a l I n f o " / > < / a : K e y V a l u e O f D i a g r a m O b j e c t K e y a n y T y p e z b w N T n L X > < a : K e y V a l u e O f D i a g r a m O b j e c t K e y a n y T y p e z b w N T n L X > < a : K e y > < K e y > M e a s u r e s \ s p e n d W e l l s S e r v i c i n g < / K e y > < / a : K e y > < a : V a l u e   i : t y p e = " M e a s u r e G r i d N o d e V i e w S t a t e " > < L a y e d O u t > t r u e < / L a y e d O u t > < R o w > 2 < / R o w > < / a : V a l u e > < / a : K e y V a l u e O f D i a g r a m O b j e c t K e y a n y T y p e z b w N T n L X > < a : K e y V a l u e O f D i a g r a m O b j e c t K e y a n y T y p e z b w N T n L X > < a : K e y > < K e y > M e a s u r e s \ s p e n d W e l l s S e r v i c i n g \ T a g I n f o \ F o r m u l a < / K e y > < / a : K e y > < a : V a l u e   i : t y p e = " M e a s u r e G r i d V i e w S t a t e I D i a g r a m T a g A d d i t i o n a l I n f o " / > < / a : K e y V a l u e O f D i a g r a m O b j e c t K e y a n y T y p e z b w N T n L X > < a : K e y V a l u e O f D i a g r a m O b j e c t K e y a n y T y p e z b w N T n L X > < a : K e y > < K e y > M e a s u r e s \ s p e n d W e l l s S e r v i c i n g \ T a g I n f o \ V a l u e < / K e y > < / a : K e y > < a : V a l u e   i : t y p e = " M e a s u r e G r i d V i e w S t a t e I D i a g r a m T a g A d d i t i o n a l I n f o " / > < / a : K e y V a l u e O f D i a g r a m O b j e c t K e y a n y T y p e z b w N T n L X > < a : K e y V a l u e O f D i a g r a m O b j e c t K e y a n y T y p e z b w N T n L X > < a : K e y > < K e y > M e a s u r e s \ s p e n d T u r n a r o u n d O u t a g e < / K e y > < / a : K e y > < a : V a l u e   i : t y p e = " M e a s u r e G r i d N o d e V i e w S t a t e " > < L a y e d O u t > t r u e < / L a y e d O u t > < R o w > 3 < / R o w > < / a : V a l u e > < / a : K e y V a l u e O f D i a g r a m O b j e c t K e y a n y T y p e z b w N T n L X > < a : K e y V a l u e O f D i a g r a m O b j e c t K e y a n y T y p e z b w N T n L X > < a : K e y > < K e y > M e a s u r e s \ s p e n d T u r n a r o u n d O u t a g e \ T a g I n f o \ F o r m u l a < / K e y > < / a : K e y > < a : V a l u e   i : t y p e = " M e a s u r e G r i d V i e w S t a t e I D i a g r a m T a g A d d i t i o n a l I n f o " / > < / a : K e y V a l u e O f D i a g r a m O b j e c t K e y a n y T y p e z b w N T n L X > < a : K e y V a l u e O f D i a g r a m O b j e c t K e y a n y T y p e z b w N T n L X > < a : K e y > < K e y > M e a s u r e s \ s p e n d T u r n a r o u n d O u t a g e \ T a g I n f o \ V a l u e < / K e y > < / a : K e y > < a : V a l u e   i : t y p e = " M e a s u r e G r i d V i e w S t a t e I D i a g r a m T a g A d d i t i o n a l I n f o " / > < / a : K e y V a l u e O f D i a g r a m O b j e c t K e y a n y T y p e z b w N T n L X > < a : K e y V a l u e O f D i a g r a m O b j e c t K e y a n y T y p e z b w N T n L X > < a : K e y > < K e y > M e a s u r e s \ s p e n d T o t a l < / K e y > < / a : K e y > < a : V a l u e   i : t y p e = " M e a s u r e G r i d N o d e V i e w S t a t e " > < L a y e d O u t > t r u e < / L a y e d O u t > < R o w > 4 < / R o w > < / a : V a l u e > < / a : K e y V a l u e O f D i a g r a m O b j e c t K e y a n y T y p e z b w N T n L X > < a : K e y V a l u e O f D i a g r a m O b j e c t K e y a n y T y p e z b w N T n L X > < a : K e y > < K e y > M e a s u r e s \ s p e n d T o t a l \ T a g I n f o \ F o r m u l a < / K e y > < / a : K e y > < a : V a l u e   i : t y p e = " M e a s u r e G r i d V i e w S t a t e I D i a g r a m T a g A d d i t i o n a l I n f o " / > < / a : K e y V a l u e O f D i a g r a m O b j e c t K e y a n y T y p e z b w N T n L X > < a : K e y V a l u e O f D i a g r a m O b j e c t K e y a n y T y p e z b w N T n L X > < a : K e y > < K e y > M e a s u r e s \ s p e n d T o t a l \ T a g I n f o \ V a l u e < / K e y > < / a : K e y > < a : V a l u e   i : t y p e = " M e a s u r e G r i d V i e w S t a t e I D i a g r a m T a g A d d i t i o n a l I n f o " / > < / a : K e y V a l u e O f D i a g r a m O b j e c t K e y a n y T y p e z b w N T n L X > < a : K e y V a l u e O f D i a g r a m O b j e c t K e y a n y T y p e z b w N T n L X > < a : K e y > < K e y > M e a s u r e s \ s p e n d P Y S i m p l e < / K e y > < / a : K e y > < a : V a l u e   i : t y p e = " M e a s u r e G r i d N o d e V i e w S t a t e " > < L a y e d O u t > t r u e < / L a y e d O u t > < R o w > 6 < / R o w > < / a : V a l u e > < / a : K e y V a l u e O f D i a g r a m O b j e c t K e y a n y T y p e z b w N T n L X > < a : K e y V a l u e O f D i a g r a m O b j e c t K e y a n y T y p e z b w N T n L X > < a : K e y > < K e y > M e a s u r e s \ s p e n d P Y S i m p l e \ T a g I n f o \ F o r m u l a < / K e y > < / a : K e y > < a : V a l u e   i : t y p e = " M e a s u r e G r i d V i e w S t a t e I D i a g r a m T a g A d d i t i o n a l I n f o " / > < / a : K e y V a l u e O f D i a g r a m O b j e c t K e y a n y T y p e z b w N T n L X > < a : K e y V a l u e O f D i a g r a m O b j e c t K e y a n y T y p e z b w N T n L X > < a : K e y > < K e y > M e a s u r e s \ s p e n d P Y S i m p l e \ T a g I n f o \ V a l u e < / K e y > < / a : K e y > < a : V a l u e   i : t y p e = " M e a s u r e G r i d V i e w S t a t e I D i a g r a m T a g A d d i t i o n a l I n f o " / > < / a : K e y V a l u e O f D i a g r a m O b j e c t K e y a n y T y p e z b w N T n L X > < a : K e y V a l u e O f D i a g r a m O b j e c t K e y a n y T y p e z b w N T n L X > < a : K e y > < K e y > M e a s u r e s \ s p e n d Y O Y P e r c e n t < / K e y > < / a : K e y > < a : V a l u e   i : t y p e = " M e a s u r e G r i d N o d e V i e w S t a t e " > < L a y e d O u t > t r u e < / L a y e d O u t > < R o w > 7 < / R o w > < / a : V a l u e > < / a : K e y V a l u e O f D i a g r a m O b j e c t K e y a n y T y p e z b w N T n L X > < a : K e y V a l u e O f D i a g r a m O b j e c t K e y a n y T y p e z b w N T n L X > < a : K e y > < K e y > M e a s u r e s \ s p e n d Y O Y P e r c e n t \ T a g I n f o \ F o r m u l a < / K e y > < / a : K e y > < a : V a l u e   i : t y p e = " M e a s u r e G r i d V i e w S t a t e I D i a g r a m T a g A d d i t i o n a l I n f o " / > < / a : K e y V a l u e O f D i a g r a m O b j e c t K e y a n y T y p e z b w N T n L X > < a : K e y V a l u e O f D i a g r a m O b j e c t K e y a n y T y p e z b w N T n L X > < a : K e y > < K e y > M e a s u r e s \ s p e n d Y O Y P e r c e n t \ T a g I n f o \ V a l u e < / K e y > < / a : K e y > < a : V a l u e   i : t y p e = " M e a s u r e G r i d V i e w S t a t e I D i a g r a m T a g A d d i t i o n a l I n f o " / > < / a : K e y V a l u e O f D i a g r a m O b j e c t K e y a n y T y p e z b w N T n L X > < a : K e y V a l u e O f D i a g r a m O b j e c t K e y a n y T y p e z b w N T n L X > < a : K e y > < K e y > M e a s u r e s \ S u m   o f   y e a r < / K e y > < / a : K e y > < a : V a l u e   i : t y p e = " M e a s u r e G r i d N o d e V i e w S t a t e " > < L a y e d O u t > t r u e < / L a y e d O u t > < W a s U I I n v i s i b l e > t r u e < / W a s U I I n v i s i b l e > < / a : V a l u e > < / a : K e y V a l u e O f D i a g r a m O b j e c t K e y a n y T y p e z b w N T n L X > < a : K e y V a l u e O f D i a g r a m O b j e c t K e y a n y T y p e z b w N T n L X > < a : K e y > < K e y > M e a s u r e s \ S u m   o f   y e a r \ T a g I n f o \ F o r m u l a < / K e y > < / a : K e y > < a : V a l u e   i : t y p e = " M e a s u r e G r i d V i e w S t a t e I D i a g r a m T a g A d d i t i o n a l I n f o " / > < / a : K e y V a l u e O f D i a g r a m O b j e c t K e y a n y T y p e z b w N T n L X > < a : K e y V a l u e O f D i a g r a m O b j e c t K e y a n y T y p e z b w N T n L X > < a : K e y > < K e y > M e a s u r e s \ S u m   o f   y e a r \ T a g I n f o \ V a l u e < / K e y > < / a : K e y > < a : V a l u e   i : t y p e = " M e a s u r e G r i d V i e w S t a t e I D i a g r a m T a g A d d i t i o n a l I n f o " / > < / a : K e y V a l u e O f D i a g r a m O b j e c t K e y a n y T y p e z b w N T n L X > < a : K e y V a l u e O f D i a g r a m O b j e c t K e y a n y T y p e z b w N T n L X > < a : K e y > < K e y > M e a s u r e s \ S u m   o f   m o n t h < / K e y > < / a : K e y > < a : V a l u e   i : t y p e = " M e a s u r e G r i d N o d e V i e w S t a t e " > < C o l u m n > 1 < / C o l u m n > < L a y e d O u t > t r u e < / L a y e d O u t > < W a s U I I n v i s i b l e > t r u e < / W a s U I I n v i s i b l e > < / a : V a l u e > < / a : K e y V a l u e O f D i a g r a m O b j e c t K e y a n y T y p e z b w N T n L X > < a : K e y V a l u e O f D i a g r a m O b j e c t K e y a n y T y p e z b w N T n L X > < a : K e y > < K e y > M e a s u r e s \ S u m   o f   m o n t h \ T a g I n f o \ F o r m u l a < / K e y > < / a : K e y > < a : V a l u e   i : t y p e = " M e a s u r e G r i d V i e w S t a t e I D i a g r a m T a g A d d i t i o n a l I n f o " / > < / a : K e y V a l u e O f D i a g r a m O b j e c t K e y a n y T y p e z b w N T n L X > < a : K e y V a l u e O f D i a g r a m O b j e c t K e y a n y T y p e z b w N T n L X > < a : K e y > < K e y > M e a s u r e s \ S u m   o f   m o n t h \ T a g I n f o \ V a l u e < / K e y > < / a : K e y > < a : V a l u e   i : t y p e = " M e a s u r e G r i d V i e w S t a t e I D i a g r a m T a g A d d i t i o n a l I n f o " / > < / a : K e y V a l u e O f D i a g r a m O b j e c t K e y a n y T y p e z b w N T n L X > < a : K e y V a l u e O f D i a g r a m O b j e c t K e y a n y T y p e z b w N T n L X > < a : K e y > < K e y > M e a s u r e s \ S u m   o f   S p e n d _ O p e r a t i o n s < / K e y > < / a : K e y > < a : V a l u e   i : t y p e = " M e a s u r e G r i d N o d e V i e w S t a t e " > < C o l u m n > 4 < / C o l u m n > < L a y e d O u t > t r u e < / L a y e d O u t > < W a s U I I n v i s i b l e > t r u e < / W a s U I I n v i s i b l e > < / a : V a l u e > < / a : K e y V a l u e O f D i a g r a m O b j e c t K e y a n y T y p e z b w N T n L X > < a : K e y V a l u e O f D i a g r a m O b j e c t K e y a n y T y p e z b w N T n L X > < a : K e y > < K e y > M e a s u r e s \ S u m   o f   S p e n d _ O p e r a t i o n s \ T a g I n f o \ F o r m u l a < / K e y > < / a : K e y > < a : V a l u e   i : t y p e = " M e a s u r e G r i d V i e w S t a t e I D i a g r a m T a g A d d i t i o n a l I n f o " / > < / a : K e y V a l u e O f D i a g r a m O b j e c t K e y a n y T y p e z b w N T n L X > < a : K e y V a l u e O f D i a g r a m O b j e c t K e y a n y T y p e z b w N T n L X > < a : K e y > < K e y > M e a s u r e s \ S u m   o f   S p e n d _ O p e r a t i o n s \ T a g I n f o \ V a l u e < / K e y > < / a : K e y > < a : V a l u e   i : t y p e = " M e a s u r e G r i d V i e w S t a t e I D i a g r a m T a g A d d i t i o n a l I n f o " / > < / a : K e y V a l u e O f D i a g r a m O b j e c t K e y a n y T y p e z b w N T n L X > < a : K e y V a l u e O f D i a g r a m O b j e c t K e y a n y T y p e z b w N T n L X > < a : K e y > < K e y > M e a s u r e s \ S u m   o f   S p e n d _ W e l l s _ S e r v i c i n g < / K e y > < / a : K e y > < a : V a l u e   i : t y p e = " M e a s u r e G r i d N o d e V i e w S t a t e " > < C o l u m n > 5 < / C o l u m n > < L a y e d O u t > t r u e < / L a y e d O u t > < W a s U I I n v i s i b l e > t r u e < / W a s U I I n v i s i b l e > < / a : V a l u e > < / a : K e y V a l u e O f D i a g r a m O b j e c t K e y a n y T y p e z b w N T n L X > < a : K e y V a l u e O f D i a g r a m O b j e c t K e y a n y T y p e z b w N T n L X > < a : K e y > < K e y > M e a s u r e s \ S u m   o f   S p e n d _ W e l l s _ S e r v i c i n g \ T a g I n f o \ F o r m u l a < / K e y > < / a : K e y > < a : V a l u e   i : t y p e = " M e a s u r e G r i d V i e w S t a t e I D i a g r a m T a g A d d i t i o n a l I n f o " / > < / a : K e y V a l u e O f D i a g r a m O b j e c t K e y a n y T y p e z b w N T n L X > < a : K e y V a l u e O f D i a g r a m O b j e c t K e y a n y T y p e z b w N T n L X > < a : K e y > < K e y > M e a s u r e s \ S u m   o f   S p e n d _ W e l l s _ S e r v i c i n g \ T a g I n f o \ V a l u e < / K e y > < / a : K e y > < a : V a l u e   i : t y p e = " M e a s u r e G r i d V i e w S t a t e I D i a g r a m T a g A d d i t i o n a l I n f o " / > < / a : K e y V a l u e O f D i a g r a m O b j e c t K e y a n y T y p e z b w N T n L X > < a : K e y V a l u e O f D i a g r a m O b j e c t K e y a n y T y p e z b w N T n L X > < a : K e y > < K e y > M e a s u r e s \ S u m   o f   S p e n d _ T u r n a r o u n d _ O u t a g e < / K e y > < / a : K e y > < a : V a l u e   i : t y p e = " M e a s u r e G r i d N o d e V i e w S t a t e " > < C o l u m n > 6 < / C o l u m n > < L a y e d O u t > t r u e < / L a y e d O u t > < W a s U I I n v i s i b l e > t r u e < / W a s U I I n v i s i b l e > < / a : V a l u e > < / a : K e y V a l u e O f D i a g r a m O b j e c t K e y a n y T y p e z b w N T n L X > < a : K e y V a l u e O f D i a g r a m O b j e c t K e y a n y T y p e z b w N T n L X > < a : K e y > < K e y > M e a s u r e s \ S u m   o f   S p e n d _ T u r n a r o u n d _ O u t a g e \ T a g I n f o \ F o r m u l a < / K e y > < / a : K e y > < a : V a l u e   i : t y p e = " M e a s u r e G r i d V i e w S t a t e I D i a g r a m T a g A d d i t i o n a l I n f o " / > < / a : K e y V a l u e O f D i a g r a m O b j e c t K e y a n y T y p e z b w N T n L X > < a : K e y V a l u e O f D i a g r a m O b j e c t K e y a n y T y p e z b w N T n L X > < a : K e y > < K e y > M e a s u r e s \ S u m   o f   S p e n d _ T u r n a r o u n d _ O u t a g e \ T a g I n f o \ V a l u e 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 C o l u m n s \ m o n t h < / K e y > < / a : K e y > < a : V a l u e   i : t y p e = " M e a s u r e G r i d N o d e V i e w S t a t e " > < C o l u m n > 1 < / C o l u m n > < L a y e d O u t > t r u e < / L a y e d O u t > < / a : V a l u e > < / a : K e y V a l u e O f D i a g r a m O b j e c t K e y a n y T y p e z b w N T n L X > < a : K e y V a l u e O f D i a g r a m O b j e c t K e y a n y T y p e z b w N T n L X > < a : K e y > < K e y > C o l u m n s \ R e p r e s e n t a t i v e   D a t e < / 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 C o l u m n s \ S p e n d _ O p e r a t i o n s < / K e y > < / a : K e y > < a : V a l u e   i : t y p e = " M e a s u r e G r i d N o d e V i e w S t a t e " > < C o l u m n > 4 < / C o l u m n > < L a y e d O u t > t r u e < / L a y e d O u t > < / a : V a l u e > < / a : K e y V a l u e O f D i a g r a m O b j e c t K e y a n y T y p e z b w N T n L X > < a : K e y V a l u e O f D i a g r a m O b j e c t K e y a n y T y p e z b w N T n L X > < a : K e y > < K e y > C o l u m n s \ S p e n d _ W e l l s _ S e r v i c i n g < / K e y > < / a : K e y > < a : V a l u e   i : t y p e = " M e a s u r e G r i d N o d e V i e w S t a t e " > < C o l u m n > 5 < / C o l u m n > < L a y e d O u t > t r u e < / L a y e d O u t > < / a : V a l u e > < / a : K e y V a l u e O f D i a g r a m O b j e c t K e y a n y T y p e z b w N T n L X > < a : K e y V a l u e O f D i a g r a m O b j e c t K e y a n y T y p e z b w N T n L X > < a : K e y > < K e y > C o l u m n s \ S p e n d _ T u r n a r o u n d _ O u t a g e < / K e y > < / a : K e y > < a : V a l u e   i : t y p e = " M e a s u r e G r i d N o d e V i e w S t a t e " > < C o l u m n > 6 < / C o l u m n > < L a y e d O u t > t r u e < / L a y e d O u t > < / a : V a l u e > < / a : K e y V a l u e O f D i a g r a m O b j e c t K e y a n y T y p e z b w N T n L X > < a : K e y V a l u e O f D i a g r a m O b j e c t K e y a n y T y p e z b w N T n L X > < a : K e y > < K e y > L i n k s \ & l t ; C o l u m n s \ S u m   o f   y e a r & g t ; - & l t ; M e a s u r e s \ y e a r & g t ; < / K e y > < / a : K e y > < a : V a l u e   i : t y p e = " M e a s u r e G r i d V i e w S t a t e I D i a g r a m L i n k " / > < / a : K e y V a l u e O f D i a g r a m O b j e c t K e y a n y T y p e z b w N T n L X > < a : K e y V a l u e O f D i a g r a m O b j e c t K e y a n y T y p e z b w N T n L X > < a : K e y > < K e y > L i n k s \ & l t ; C o l u m n s \ S u m   o f   y e a r & g t ; - & l t ; M e a s u r e s \ y e a r & g t ; \ C O L U M N < / K e y > < / a : K e y > < a : V a l u e   i : t y p e = " M e a s u r e G r i d V i e w S t a t e I D i a g r a m L i n k E n d p o i n t " / > < / a : K e y V a l u e O f D i a g r a m O b j e c t K e y a n y T y p e z b w N T n L X > < a : K e y V a l u e O f D i a g r a m O b j e c t K e y a n y T y p e z b w N T n L X > < a : K e y > < K e y > L i n k s \ & l t ; C o l u m n s \ S u m   o f   y e a r & g t ; - & l t ; M e a s u r e s \ y e a r & g t ; \ M E A S U R E < / K e y > < / a : K e y > < a : V a l u e   i : t y p e = " M e a s u r e G r i d V i e w S t a t e I D i a g r a m L i n k E n d p o i n t " / > < / a : K e y V a l u e O f D i a g r a m O b j e c t K e y a n y T y p e z b w N T n L X > < a : K e y V a l u e O f D i a g r a m O b j e c t K e y a n y T y p e z b w N T n L X > < a : K e y > < K e y > L i n k s \ & l t ; C o l u m n s \ S u m   o f   m o n t h & g t ; - & l t ; M e a s u r e s \ m o n t h & g t ; < / K e y > < / a : K e y > < a : V a l u e   i : t y p e = " M e a s u r e G r i d V i e w S t a t e I D i a g r a m L i n k " / > < / a : K e y V a l u e O f D i a g r a m O b j e c t K e y a n y T y p e z b w N T n L X > < a : K e y V a l u e O f D i a g r a m O b j e c t K e y a n y T y p e z b w N T n L X > < a : K e y > < K e y > L i n k s \ & l t ; C o l u m n s \ S u m   o f   m o n t h & g t ; - & l t ; M e a s u r e s \ m o n t h & g t ; \ C O L U M N < / K e y > < / a : K e y > < a : V a l u e   i : t y p e = " M e a s u r e G r i d V i e w S t a t e I D i a g r a m L i n k E n d p o i n t " / > < / a : K e y V a l u e O f D i a g r a m O b j e c t K e y a n y T y p e z b w N T n L X > < a : K e y V a l u e O f D i a g r a m O b j e c t K e y a n y T y p e z b w N T n L X > < a : K e y > < K e y > L i n k s \ & l t ; C o l u m n s \ S u m   o f   m o n t h & g t ; - & l t ; M e a s u r e s \ m o n t h & g t ; \ M E A S U R E < / K e y > < / a : K e y > < a : V a l u e   i : t y p e = " M e a s u r e G r i d V i e w S t a t e I D i a g r a m L i n k E n d p o i n t " / > < / a : K e y V a l u e O f D i a g r a m O b j e c t K e y a n y T y p e z b w N T n L X > < a : K e y V a l u e O f D i a g r a m O b j e c t K e y a n y T y p e z b w N T n L X > < a : K e y > < K e y > L i n k s \ & l t ; C o l u m n s \ S u m   o f   S p e n d _ O p e r a t i o n s & g t ; - & l t ; M e a s u r e s \ S p e n d _ O p e r a t i o n s & g t ; < / K e y > < / a : K e y > < a : V a l u e   i : t y p e = " M e a s u r e G r i d V i e w S t a t e I D i a g r a m L i n k " / > < / a : K e y V a l u e O f D i a g r a m O b j e c t K e y a n y T y p e z b w N T n L X > < a : K e y V a l u e O f D i a g r a m O b j e c t K e y a n y T y p e z b w N T n L X > < a : K e y > < K e y > L i n k s \ & l t ; C o l u m n s \ S u m   o f   S p e n d _ O p e r a t i o n s & g t ; - & l t ; M e a s u r e s \ S p e n d _ O p e r a t i o n s & g t ; \ C O L U M N < / K e y > < / a : K e y > < a : V a l u e   i : t y p e = " M e a s u r e G r i d V i e w S t a t e I D i a g r a m L i n k E n d p o i n t " / > < / a : K e y V a l u e O f D i a g r a m O b j e c t K e y a n y T y p e z b w N T n L X > < a : K e y V a l u e O f D i a g r a m O b j e c t K e y a n y T y p e z b w N T n L X > < a : K e y > < K e y > L i n k s \ & l t ; C o l u m n s \ S u m   o f   S p e n d _ O p e r a t i o n s & g t ; - & l t ; M e a s u r e s \ S p e n d _ O p e r a t i o n s & g t ; \ M E A S U R E < / K e y > < / a : K e y > < a : V a l u e   i : t y p e = " M e a s u r e G r i d V i e w S t a t e I D i a g r a m L i n k E n d p o i n t " / > < / a : K e y V a l u e O f D i a g r a m O b j e c t K e y a n y T y p e z b w N T n L X > < a : K e y V a l u e O f D i a g r a m O b j e c t K e y a n y T y p e z b w N T n L X > < a : K e y > < K e y > L i n k s \ & l t ; C o l u m n s \ S u m   o f   S p e n d _ W e l l s _ S e r v i c i n g & g t ; - & l t ; M e a s u r e s \ S p e n d _ W e l l s _ S e r v i c i n g & g t ; < / K e y > < / a : K e y > < a : V a l u e   i : t y p e = " M e a s u r e G r i d V i e w S t a t e I D i a g r a m L i n k " / > < / a : K e y V a l u e O f D i a g r a m O b j e c t K e y a n y T y p e z b w N T n L X > < a : K e y V a l u e O f D i a g r a m O b j e c t K e y a n y T y p e z b w N T n L X > < a : K e y > < K e y > L i n k s \ & l t ; C o l u m n s \ S u m   o f   S p e n d _ W e l l s _ S e r v i c i n g & g t ; - & l t ; M e a s u r e s \ S p e n d _ W e l l s _ S e r v i c i n g & g t ; \ C O L U M N < / K e y > < / a : K e y > < a : V a l u e   i : t y p e = " M e a s u r e G r i d V i e w S t a t e I D i a g r a m L i n k E n d p o i n t " / > < / a : K e y V a l u e O f D i a g r a m O b j e c t K e y a n y T y p e z b w N T n L X > < a : K e y V a l u e O f D i a g r a m O b j e c t K e y a n y T y p e z b w N T n L X > < a : K e y > < K e y > L i n k s \ & l t ; C o l u m n s \ S u m   o f   S p e n d _ W e l l s _ S e r v i c i n g & g t ; - & l t ; M e a s u r e s \ S p e n d _ W e l l s _ S e r v i c i n g & g t ; \ M E A S U R E < / K e y > < / a : K e y > < a : V a l u e   i : t y p e = " M e a s u r e G r i d V i e w S t a t e I D i a g r a m L i n k E n d p o i n t " / > < / a : K e y V a l u e O f D i a g r a m O b j e c t K e y a n y T y p e z b w N T n L X > < a : K e y V a l u e O f D i a g r a m O b j e c t K e y a n y T y p e z b w N T n L X > < a : K e y > < K e y > L i n k s \ & l t ; C o l u m n s \ S u m   o f   S p e n d _ T u r n a r o u n d _ O u t a g e & g t ; - & l t ; M e a s u r e s \ S p e n d _ T u r n a r o u n d _ O u t a g e & g t ; < / K e y > < / a : K e y > < a : V a l u e   i : t y p e = " M e a s u r e G r i d V i e w S t a t e I D i a g r a m L i n k " / > < / a : K e y V a l u e O f D i a g r a m O b j e c t K e y a n y T y p e z b w N T n L X > < a : K e y V a l u e O f D i a g r a m O b j e c t K e y a n y T y p e z b w N T n L X > < a : K e y > < K e y > L i n k s \ & l t ; C o l u m n s \ S u m   o f   S p e n d _ T u r n a r o u n d _ O u t a g e & g t ; - & l t ; M e a s u r e s \ S p e n d _ T u r n a r o u n d _ O u t a g e & g t ; \ C O L U M N < / K e y > < / a : K e y > < a : V a l u e   i : t y p e = " M e a s u r e G r i d V i e w S t a t e I D i a g r a m L i n k E n d p o i n t " / > < / a : K e y V a l u e O f D i a g r a m O b j e c t K e y a n y T y p e z b w N T n L X > < a : K e y V a l u e O f D i a g r a m O b j e c t K e y a n y T y p e z b w N T n L X > < a : K e y > < K e y > L i n k s \ & l t ; C o l u m n s \ S u m   o f   S p e n d _ T u r n a r o u n d _ O u t a g e & g t ; - & l t ; M e a s u r e s \ S p e n d _ T u r n a r o u n d _ O u t a g e & g t ; \ M E A S U R E < / K e y > < / a : K e y > < a : V a l u e   i : t y p e = " M e a s u r e G r i d V i e w S t a t e I D i a g r a m L i n k E n d p o i n t " / > < / a : K e y V a l u e O f D i a g r a m O b j e c t K e y a n y T y p e z b w N T n L X > < / V i e w S t a t e s > < / D i a g r a m M a n a g e r . S e r i a l i z a b l e D i a g r a m > < D i a g r a m M a n a g e r . S e r i a l i z a b l e D i a g r a m > < A d a p t e r   i : t y p e = " M e a s u r e D i a g r a m S a n d b o x A d a p t e r " > < T a b l e N a m e > S a f e t y I n c i d e n t s D e t a i l s 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 S a f e t y I n c i d e n t s D e t a i l s 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 I n c i d e n t   D e s c r i p t i o n < / K e y > < / D i a g r a m O b j e c t K e y > < D i a g r a m O b j e c t K e y > < K e y > M e a s u r e s \ C o u n t   o f   I n c i d e n t   D e s c r i p t i o n \ T a g I n f o \ F o r m u l a < / K e y > < / D i a g r a m O b j e c t K e y > < D i a g r a m O b j e c t K e y > < K e y > M e a s u r e s \ C o u n t   o f   I n c i d e n t   D e s c r i p t i o n \ T a g I n f o \ V a l u e < / K e y > < / D i a g r a m O b j e c t K e y > < D i a g r a m O b j e c t K e y > < K e y > C o l u m n s \ D a t e < / K e y > < / D i a g r a m O b j e c t K e y > < D i a g r a m O b j e c t K e y > < K e y > C o l u m n s \ I n c i d e n t   T y p e < / K e y > < / D i a g r a m O b j e c t K e y > < D i a g r a m O b j e c t K e y > < K e y > C o l u m n s \ I n c i d e n t   D e s c r i p t i o n < / K e y > < / D i a g r a m O b j e c t K e y > < D i a g r a m O b j e c t K e y > < K e y > L i n k s \ & l t ; C o l u m n s \ C o u n t   o f   I n c i d e n t   D e s c r i p t i o n & g t ; - & l t ; M e a s u r e s \ I n c i d e n t   D e s c r i p t i o n & g t ; < / K e y > < / D i a g r a m O b j e c t K e y > < D i a g r a m O b j e c t K e y > < K e y > L i n k s \ & l t ; C o l u m n s \ C o u n t   o f   I n c i d e n t   D e s c r i p t i o n & g t ; - & l t ; M e a s u r e s \ I n c i d e n t   D e s c r i p t i o n & g t ; \ C O L U M N < / K e y > < / D i a g r a m O b j e c t K e y > < D i a g r a m O b j e c t K e y > < K e y > L i n k s \ & l t ; C o l u m n s \ C o u n t   o f   I n c i d e n t   D e s c r i p t i o n & g t ; - & l t ; M e a s u r e s \ I n c i d e n t   D e s c r i p t i o n & g t ; \ M E A S U R E 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 I n c i d e n t   D e s c r i p t i o n < / K e y > < / a : K e y > < a : V a l u e   i : t y p e = " M e a s u r e G r i d N o d e V i e w S t a t e " > < C o l u m n > 2 < / C o l u m n > < L a y e d O u t > t r u e < / L a y e d O u t > < W a s U I I n v i s i b l e > t r u e < / W a s U I I n v i s i b l e > < / a : V a l u e > < / a : K e y V a l u e O f D i a g r a m O b j e c t K e y a n y T y p e z b w N T n L X > < a : K e y V a l u e O f D i a g r a m O b j e c t K e y a n y T y p e z b w N T n L X > < a : K e y > < K e y > M e a s u r e s \ C o u n t   o f   I n c i d e n t   D e s c r i p t i o n \ T a g I n f o \ F o r m u l a < / K e y > < / a : K e y > < a : V a l u e   i : t y p e = " M e a s u r e G r i d V i e w S t a t e I D i a g r a m T a g A d d i t i o n a l I n f o " / > < / a : K e y V a l u e O f D i a g r a m O b j e c t K e y a n y T y p e z b w N T n L X > < a : K e y V a l u e O f D i a g r a m O b j e c t K e y a n y T y p e z b w N T n L X > < a : K e y > < K e y > M e a s u r e s \ C o u n t   o f   I n c i d e n t   D e s c r i p t i o n \ T a g I n f o \ V a l u e < / K e y > < / a : K e y > < a : V a l u e   i : t y p e = " M e a s u r e G r i d V i e w S t a t e I D i a g r a m T a g A d d i t i o n a l I n f o " / > < / a : K e y V a l u e O f D i a g r a m O b j e c t K e y a n y T y p e z b w N T n L X > < a : K e y V a l u e O f D i a g r a m O b j e c t K e y a n y T y p e z b w N T n L X > < a : K e y > < K e y > C o l u m n s \ D a t e < / K e y > < / a : K e y > < a : V a l u e   i : t y p e = " M e a s u r e G r i d N o d e V i e w S t a t e " > < L a y e d O u t > t r u e < / L a y e d O u t > < / a : V a l u e > < / a : K e y V a l u e O f D i a g r a m O b j e c t K e y a n y T y p e z b w N T n L X > < a : K e y V a l u e O f D i a g r a m O b j e c t K e y a n y T y p e z b w N T n L X > < a : K e y > < K e y > C o l u m n s \ I n c i d e n t   T y p e < / K e y > < / a : K e y > < a : V a l u e   i : t y p e = " M e a s u r e G r i d N o d e V i e w S t a t e " > < C o l u m n > 1 < / C o l u m n > < L a y e d O u t > t r u e < / L a y e d O u t > < / a : V a l u e > < / a : K e y V a l u e O f D i a g r a m O b j e c t K e y a n y T y p e z b w N T n L X > < a : K e y V a l u e O f D i a g r a m O b j e c t K e y a n y T y p e z b w N T n L X > < a : K e y > < K e y > C o l u m n s \ I n c i d e n t   D e s c r i p t i o n < / K e y > < / a : K e y > < a : V a l u e   i : t y p e = " M e a s u r e G r i d N o d e V i e w S t a t e " > < C o l u m n > 2 < / C o l u m n > < L a y e d O u t > t r u e < / L a y e d O u t > < / a : V a l u e > < / a : K e y V a l u e O f D i a g r a m O b j e c t K e y a n y T y p e z b w N T n L X > < a : K e y V a l u e O f D i a g r a m O b j e c t K e y a n y T y p e z b w N T n L X > < a : K e y > < K e y > L i n k s \ & l t ; C o l u m n s \ C o u n t   o f   I n c i d e n t   D e s c r i p t i o n & g t ; - & l t ; M e a s u r e s \ I n c i d e n t   D e s c r i p t i o n & g t ; < / K e y > < / a : K e y > < a : V a l u e   i : t y p e = " M e a s u r e G r i d V i e w S t a t e I D i a g r a m L i n k " / > < / a : K e y V a l u e O f D i a g r a m O b j e c t K e y a n y T y p e z b w N T n L X > < a : K e y V a l u e O f D i a g r a m O b j e c t K e y a n y T y p e z b w N T n L X > < a : K e y > < K e y > L i n k s \ & l t ; C o l u m n s \ C o u n t   o f   I n c i d e n t   D e s c r i p t i o n & g t ; - & l t ; M e a s u r e s \ I n c i d e n t   D e s c r i p t i o n & g t ; \ C O L U M N < / K e y > < / a : K e y > < a : V a l u e   i : t y p e = " M e a s u r e G r i d V i e w S t a t e I D i a g r a m L i n k E n d p o i n t " / > < / a : K e y V a l u e O f D i a g r a m O b j e c t K e y a n y T y p e z b w N T n L X > < a : K e y V a l u e O f D i a g r a m O b j e c t K e y a n y T y p e z b w N T n L X > < a : K e y > < K e y > L i n k s \ & l t ; C o l u m n s \ C o u n t   o f   I n c i d e n t   D e s c r i p t i o n & g t ; - & l t ; M e a s u r e s \ I n c i d e n t   D e s c r i p t i o n & g t ; \ M E A S U R E < / K e y > < / a : K e y > < a : V a l u e   i : t y p e = " M e a s u r e G r i d V i e w S t a t e I D i a g r a m L i n k E n d p o i n t " / > < / a : K e y V a l u e O f D i a g r a m O b j e c t K e y a n y T y p e z b w N T n L X > < / V i e w S t a t e s > < / D i a g r a m M a n a g e r . S e r i a l i z a b l e D i a g r a m > < D i a g r a m M a n a g e r . S e r i a l i z a b l e D i a g r a m > < A d a p t e r   i : t y p e = " M e a s u r e D i a g r a m S a n d b o x A d a p t e r " > < T a b l e N a m e > S a f e t y S u m m a r y 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 S a f e t y S u m m a r y 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 M e a s u r e s \ o t E x p o s u r e P e r c e n t < / K e y > < / D i a g r a m O b j e c t K e y > < D i a g r a m O b j e c t K e y > < K e y > M e a s u r e s \ o t E x p o s u r e P e r c e n t \ T a g I n f o \ F o r m u l a < / K e y > < / D i a g r a m O b j e c t K e y > < D i a g r a m O b j e c t K e y > < K e y > M e a s u r e s \ o t E x p o s u r e P e r c e n t \ T a g I n f o \ V a l u e < / K e y > < / D i a g r a m O b j e c t K e y > < D i a g r a m O b j e c t K e y > < K e y > M e a s u r e s \ T R I F < / K e y > < / D i a g r a m O b j e c t K e y > < D i a g r a m O b j e c t K e y > < K e y > M e a s u r e s \ T R I F \ T a g I n f o \ F o r m u l a < / K e y > < / D i a g r a m O b j e c t K e y > < D i a g r a m O b j e c t K e y > < K e y > M e a s u r e s \ T R I F \ T a g I n f o \ V a l u e < / K e y > < / D i a g r a m O b j e c t K e y > < D i a g r a m O b j e c t K e y > < K e y > M e a s u r e s \ S u m   o f   T o t a l   E x p o s u r e   H o u r s < / K e y > < / D i a g r a m O b j e c t K e y > < D i a g r a m O b j e c t K e y > < K e y > M e a s u r e s \ S u m   o f   T o t a l   E x p o s u r e   H o u r s \ T a g I n f o \ F o r m u l a < / K e y > < / D i a g r a m O b j e c t K e y > < D i a g r a m O b j e c t K e y > < K e y > M e a s u r e s \ S u m   o f   T o t a l   E x p o s u r e   H o u r s \ T a g I n f o \ V a l u e < / K e y > < / D i a g r a m O b j e c t K e y > < D i a g r a m O b j e c t K e y > < K e y > M e a s u r e s \ S u m   o f   S a f e t y   M e e t i n g s < / K e y > < / D i a g r a m O b j e c t K e y > < D i a g r a m O b j e c t K e y > < K e y > M e a s u r e s \ S u m   o f   S a f e t y   M e e t i n g s \ T a g I n f o \ F o r m u l a < / K e y > < / D i a g r a m O b j e c t K e y > < D i a g r a m O b j e c t K e y > < K e y > M e a s u r e s \ S u m   o f   S a f e t y   M e e t i n g s \ T a g I n f o \ V a l u e < / K e y > < / D i a g r a m O b j e c t K e y > < D i a g r a m O b j e c t K e y > < K e y > M e a s u r e s \ S u m   o f   W o r k   S i t e   I n s p e c t i o n s < / K e y > < / D i a g r a m O b j e c t K e y > < D i a g r a m O b j e c t K e y > < K e y > M e a s u r e s \ S u m   o f   W o r k   S i t e   I n s p e c t i o n s \ T a g I n f o \ F o r m u l a < / K e y > < / D i a g r a m O b j e c t K e y > < D i a g r a m O b j e c t K e y > < K e y > M e a s u r e s \ S u m   o f   W o r k   S i t e   I n s p e c t i o n s \ T a g I n f o \ V a l u e < / K e y > < / D i a g r a m O b j e c t K e y > < D i a g r a m O b j e c t K e y > < K e y > M e a s u r e s \ S u m   o f   F L R A   C a r d s < / K e y > < / D i a g r a m O b j e c t K e y > < D i a g r a m O b j e c t K e y > < K e y > M e a s u r e s \ S u m   o f   F L R A   C a r d s \ T a g I n f o \ F o r m u l a < / K e y > < / D i a g r a m O b j e c t K e y > < D i a g r a m O b j e c t K e y > < K e y > M e a s u r e s \ S u m   o f   F L R A   C a r d s \ T a g I n f o \ V a l u e < / K e y > < / D i a g r a m O b j e c t K e y > < D i a g r a m O b j e c t K e y > < K e y > M e a s u r e s \ S u m   o f   T o o l b o x   M e e t i n g s < / K e y > < / D i a g r a m O b j e c t K e y > < D i a g r a m O b j e c t K e y > < K e y > M e a s u r e s \ S u m   o f   T o o l b o x   M e e t i n g s \ T a g I n f o \ F o r m u l a < / K e y > < / D i a g r a m O b j e c t K e y > < D i a g r a m O b j e c t K e y > < K e y > M e a s u r e s \ S u m   o f   T o o l b o x   M e e t i n g s \ T a g I n f o \ V a l u e < / K e y > < / D i a g r a m O b j e c t K e y > < D i a g r a m O b j e c t K e y > < K e y > M e a s u r e s \ S u m   o f   B B S   C a r d s < / K e y > < / D i a g r a m O b j e c t K e y > < D i a g r a m O b j e c t K e y > < K e y > M e a s u r e s \ S u m   o f   B B S   C a r d s \ T a g I n f o \ F o r m u l a < / K e y > < / D i a g r a m O b j e c t K e y > < D i a g r a m O b j e c t K e y > < K e y > M e a s u r e s \ S u m   o f   B B S   C a r d s \ T a g I n f o \ V a l u e < / K e y > < / D i a g r a m O b j e c t K e y > < D i a g r a m O b j e c t K e y > < K e y > M e a s u r e s \ S u m   o f   N e a r   M i s s < / K e y > < / D i a g r a m O b j e c t K e y > < D i a g r a m O b j e c t K e y > < K e y > M e a s u r e s \ S u m   o f   N e a r   M i s s \ T a g I n f o \ F o r m u l a < / K e y > < / D i a g r a m O b j e c t K e y > < D i a g r a m O b j e c t K e y > < K e y > M e a s u r e s \ S u m   o f   N e a r   M i s s \ T a g I n f o \ V a l u e < / K e y > < / D i a g r a m O b j e c t K e y > < D i a g r a m O b j e c t K e y > < K e y > M e a s u r e s \ C o u n t   o f   J H A < / K e y > < / D i a g r a m O b j e c t K e y > < D i a g r a m O b j e c t K e y > < K e y > M e a s u r e s \ C o u n t   o f   J H A \ T a g I n f o \ F o r m u l a < / K e y > < / D i a g r a m O b j e c t K e y > < D i a g r a m O b j e c t K e y > < K e y > M e a s u r e s \ C o u n t   o f   J H A \ T a g I n f o \ V a l u e < / K e y > < / D i a g r a m O b j e c t K e y > < D i a g r a m O b j e c t K e y > < K e y > M e a s u r e s \ S u m   o f   L o s t   T i m e   I n c i d e n t < / K e y > < / D i a g r a m O b j e c t K e y > < D i a g r a m O b j e c t K e y > < K e y > M e a s u r e s \ S u m   o f   L o s t   T i m e   I n c i d e n t \ T a g I n f o \ F o r m u l a < / K e y > < / D i a g r a m O b j e c t K e y > < D i a g r a m O b j e c t K e y > < K e y > M e a s u r e s \ S u m   o f   L o s t   T i m e   I n c i d e n t \ T a g I n f o \ V a l u e < / K e y > < / D i a g r a m O b j e c t K e y > < D i a g r a m O b j e c t K e y > < K e y > M e a s u r e s \ S u m   o f   M e d i c a l   A i d < / K e y > < / D i a g r a m O b j e c t K e y > < D i a g r a m O b j e c t K e y > < K e y > M e a s u r e s \ S u m   o f   M e d i c a l   A i d \ T a g I n f o \ F o r m u l a < / K e y > < / D i a g r a m O b j e c t K e y > < D i a g r a m O b j e c t K e y > < K e y > M e a s u r e s \ S u m   o f   M e d i c a l   A i d \ T a g I n f o \ V a l u e < / K e y > < / D i a g r a m O b j e c t K e y > < D i a g r a m O b j e c t K e y > < K e y > M e a s u r e s \ S u m   o f   F i r s t   A i d < / K e y > < / D i a g r a m O b j e c t K e y > < D i a g r a m O b j e c t K e y > < K e y > M e a s u r e s \ S u m   o f   F i r s t   A i d \ T a g I n f o \ F o r m u l a < / K e y > < / D i a g r a m O b j e c t K e y > < D i a g r a m O b j e c t K e y > < K e y > M e a s u r e s \ S u m   o f   F i r s t   A i d \ T a g I n f o \ V a l u e < / K e y > < / D i a g r a m O b j e c t K e y > < D i a g r a m O b j e c t K e y > < K e y > M e a s u r e s \ S u m   o f   V e h i c l e   I n c i d e n t < / K e y > < / D i a g r a m O b j e c t K e y > < D i a g r a m O b j e c t K e y > < K e y > M e a s u r e s \ S u m   o f   V e h i c l e   I n c i d e n t \ T a g I n f o \ F o r m u l a < / K e y > < / D i a g r a m O b j e c t K e y > < D i a g r a m O b j e c t K e y > < K e y > M e a s u r e s \ S u m   o f   V e h i c l e   I n c i d e n t \ T a g I n f o \ V a l u e < / K e y > < / D i a g r a m O b j e c t K e y > < D i a g r a m O b j e c t K e y > < K e y > M e a s u r e s \ S u m   o f   M o d i f i e d   W o r k   C a s e < / K e y > < / D i a g r a m O b j e c t K e y > < D i a g r a m O b j e c t K e y > < K e y > M e a s u r e s \ S u m   o f   M o d i f i e d   W o r k   C a s e \ T a g I n f o \ F o r m u l a < / K e y > < / D i a g r a m O b j e c t K e y > < D i a g r a m O b j e c t K e y > < K e y > M e a s u r e s \ S u m   o f   M o d i f i e d   W o r k   C a s e \ T a g I n f o \ V a l u e < / K e y > < / D i a g r a m O b j e c t K e y > < D i a g r a m O b j e c t K e y > < K e y > M e a s u r e s \ S u m   o f   E n v i r o n m e n t a l   E v e n t < / K e y > < / D i a g r a m O b j e c t K e y > < D i a g r a m O b j e c t K e y > < K e y > M e a s u r e s \ S u m   o f   E n v i r o n m e n t a l   E v e n t \ T a g I n f o \ F o r m u l a < / K e y > < / D i a g r a m O b j e c t K e y > < D i a g r a m O b j e c t K e y > < K e y > M e a s u r e s \ S u m   o f   E n v i r o n m e n t a l   E v e n t \ T a g I n f o \ V a l u e < / K e y > < / D i a g r a m O b j e c t K e y > < D i a g r a m O b j e c t K e y > < K e y > M e a s u r e s \ S u m   o f   y e a r   2 < / K e y > < / D i a g r a m O b j e c t K e y > < D i a g r a m O b j e c t K e y > < K e y > M e a s u r e s \ S u m   o f   y e a r   2 \ T a g I n f o \ F o r m u l a < / K e y > < / D i a g r a m O b j e c t K e y > < D i a g r a m O b j e c t K e y > < K e y > M e a s u r e s \ S u m   o f   y e a r   2 \ T a g I n f o \ V a l u e < / K e y > < / D i a g r a m O b j e c t K e y > < D i a g r a m O b j e c t K e y > < K e y > M e a s u r e s \ S u m   o f   Q u i n n   H o u r s < / K e y > < / D i a g r a m O b j e c t K e y > < D i a g r a m O b j e c t K e y > < K e y > M e a s u r e s \ S u m   o f   Q u i n n   H o u r s \ T a g I n f o \ F o r m u l a < / K e y > < / D i a g r a m O b j e c t K e y > < D i a g r a m O b j e c t K e y > < K e y > M e a s u r e s \ S u m   o f   Q u i n n   H o u r s \ T a g I n f o \ V a l u e < / K e y > < / D i a g r a m O b j e c t K e y > < D i a g r a m O b j e c t K e y > < K e y > M e a s u r e s \ S u m   o f   D S P - S u b c o n t r a c t o r   H o u r s < / K e y > < / D i a g r a m O b j e c t K e y > < D i a g r a m O b j e c t K e y > < K e y > M e a s u r e s \ S u m   o f   D S P - S u b c o n t r a c t o r   H o u r s \ T a g I n f o \ F o r m u l a < / K e y > < / D i a g r a m O b j e c t K e y > < D i a g r a m O b j e c t K e y > < K e y > M e a s u r e s \ S u m   o f   D S P - S u b c o n t r a c t o r   H o u r s \ T a g I n f o \ V a l u e < / K e y > < / D i a g r a m O b j e c t K e y > < D i a g r a m O b j e c t K e y > < K e y > M e a s u r e s \ S u m   o f   O v e r t i m e   E x p o s u r e   H o u r s < / K e y > < / D i a g r a m O b j e c t K e y > < D i a g r a m O b j e c t K e y > < K e y > M e a s u r e s \ S u m   o f   O v e r t i m e   E x p o s u r e   H o u r s \ T a g I n f o \ F o r m u l a < / K e y > < / D i a g r a m O b j e c t K e y > < D i a g r a m O b j e c t K e y > < K e y > M e a s u r e s \ S u m   o f   O v e r t i m e   E x p o s u r e   H o u r s \ T a g I n f o \ V a l u e < / K e y > < / D i a g r a m O b j e c t K e y > < D i a g r a m O b j e c t K e y > < K e y > M e a s u r e s \ C o u n t   o f   L o s t   T i m e   I n c i d e n t < / K e y > < / D i a g r a m O b j e c t K e y > < D i a g r a m O b j e c t K e y > < K e y > M e a s u r e s \ C o u n t   o f   L o s t   T i m e   I n c i d e n t \ T a g I n f o \ F o r m u l a < / K e y > < / D i a g r a m O b j e c t K e y > < D i a g r a m O b j e c t K e y > < K e y > M e a s u r e s \ C o u n t   o f   L o s t   T i m e   I n c i d e n t \ T a g I n f o \ V a l u e < / K e y > < / D i a g r a m O b j e c t K e y > < D i a g r a m O b j e c t K e y > < K e y > C o l u m n s \ y e a r < / K e y > < / D i a g r a m O b j e c t K e y > < D i a g r a m O b j e c t K e y > < K e y > C o l u m n s \ m o n t h < / K e y > < / D i a g r a m O b j e c t K e y > < D i a g r a m O b j e c t K e y > < K e y > C o l u m n s \ R e p r e s e n t a t i v e   D a t e < / K e y > < / D i a g r a m O b j e c t K e y > < D i a g r a m O b j e c t K e y > < K e y > C o l u m n s \ Q u a r t e r < / K e y > < / D i a g r a m O b j e c t K e y > < D i a g r a m O b j e c t K e y > < K e y > C o l u m n s \ Q u i n n   H o u r s < / K e y > < / D i a g r a m O b j e c t K e y > < D i a g r a m O b j e c t K e y > < K e y > C o l u m n s \ D S P - S u b c o n t r a c t o r   H o u r s < / K e y > < / D i a g r a m O b j e c t K e y > < D i a g r a m O b j e c t K e y > < K e y > C o l u m n s \ T o t a l   E x p o s u r e   H o u r s < / K e y > < / D i a g r a m O b j e c t K e y > < D i a g r a m O b j e c t K e y > < K e y > C o l u m n s \ O v e r t i m e   E x p o s u r e   H o u r s < / K e y > < / D i a g r a m O b j e c t K e y > < D i a g r a m O b j e c t K e y > < K e y > C o l u m n s \ S a f e t y   M e e t i n g s < / K e y > < / D i a g r a m O b j e c t K e y > < D i a g r a m O b j e c t K e y > < K e y > C o l u m n s \ W o r k   S i t e   I n s p e c t i o n s < / K e y > < / D i a g r a m O b j e c t K e y > < D i a g r a m O b j e c t K e y > < K e y > C o l u m n s \ T o o l b o x   M e e t i n g s < / K e y > < / D i a g r a m O b j e c t K e y > < D i a g r a m O b j e c t K e y > < K e y > C o l u m n s \ F L R A   C a r d s < / K e y > < / D i a g r a m O b j e c t K e y > < D i a g r a m O b j e c t K e y > < K e y > C o l u m n s \ B B S   C a r d s < / K e y > < / D i a g r a m O b j e c t K e y > < D i a g r a m O b j e c t K e y > < K e y > C o l u m n s \ J H A < / K e y > < / D i a g r a m O b j e c t K e y > < D i a g r a m O b j e c t K e y > < K e y > C o l u m n s \ N e a r   M i s s < / K e y > < / D i a g r a m O b j e c t K e y > < D i a g r a m O b j e c t K e y > < K e y > C o l u m n s \ L o s t   T i m e   I n c i d e n t < / K e y > < / D i a g r a m O b j e c t K e y > < D i a g r a m O b j e c t K e y > < K e y > C o l u m n s \ M e d i c a l   A i d < / K e y > < / D i a g r a m O b j e c t K e y > < D i a g r a m O b j e c t K e y > < K e y > C o l u m n s \ F i r s t   A i d < / K e y > < / D i a g r a m O b j e c t K e y > < D i a g r a m O b j e c t K e y > < K e y > C o l u m n s \ P r o p e r t y / E q u i p m e n t   D a m a g e < / K e y > < / D i a g r a m O b j e c t K e y > < D i a g r a m O b j e c t K e y > < K e y > C o l u m n s \ V e h i c l e   I n c i d e n t < / K e y > < / D i a g r a m O b j e c t K e y > < D i a g r a m O b j e c t K e y > < K e y > C o l u m n s \ M o d i f i e d   W o r k   C a s e < / K e y > < / D i a g r a m O b j e c t K e y > < D i a g r a m O b j e c t K e y > < K e y > C o l u m n s \ E n v i r o n m e n t a l   E v e n t < / K e y > < / D i a g r a m O b j e c t K e y > < D i a g r a m O b j e c t K e y > < K e y > C o l u m n s \ O f f   t h e   J o b   I n j u r y / I l l n e s s 2 < / K e y > < / D i a g r a m O b j e c t K e y > < D i a g r a m O b j e c t K e y > < K e y > L i n k s \ & l t ; C o l u m n s \ S u m   o f   T o t a l   E x p o s u r e   H o u r s & g t ; - & l t ; M e a s u r e s \ T o t a l   E x p o s u r e   H o u r s & g t ; < / K e y > < / D i a g r a m O b j e c t K e y > < D i a g r a m O b j e c t K e y > < K e y > L i n k s \ & l t ; C o l u m n s \ S u m   o f   T o t a l   E x p o s u r e   H o u r s & g t ; - & l t ; M e a s u r e s \ T o t a l   E x p o s u r e   H o u r s & g t ; \ C O L U M N < / K e y > < / D i a g r a m O b j e c t K e y > < D i a g r a m O b j e c t K e y > < K e y > L i n k s \ & l t ; C o l u m n s \ S u m   o f   T o t a l   E x p o s u r e   H o u r s & g t ; - & l t ; M e a s u r e s \ T o t a l   E x p o s u r e   H o u r s & g t ; \ M E A S U R E < / K e y > < / D i a g r a m O b j e c t K e y > < D i a g r a m O b j e c t K e y > < K e y > L i n k s \ & l t ; C o l u m n s \ S u m   o f   S a f e t y   M e e t i n g s & g t ; - & l t ; M e a s u r e s \ S a f e t y   M e e t i n g s & g t ; < / K e y > < / D i a g r a m O b j e c t K e y > < D i a g r a m O b j e c t K e y > < K e y > L i n k s \ & l t ; C o l u m n s \ S u m   o f   S a f e t y   M e e t i n g s & g t ; - & l t ; M e a s u r e s \ S a f e t y   M e e t i n g s & g t ; \ C O L U M N < / K e y > < / D i a g r a m O b j e c t K e y > < D i a g r a m O b j e c t K e y > < K e y > L i n k s \ & l t ; C o l u m n s \ S u m   o f   S a f e t y   M e e t i n g s & g t ; - & l t ; M e a s u r e s \ S a f e t y   M e e t i n g s & g t ; \ M E A S U R E < / K e y > < / D i a g r a m O b j e c t K e y > < D i a g r a m O b j e c t K e y > < K e y > L i n k s \ & l t ; C o l u m n s \ S u m   o f   W o r k   S i t e   I n s p e c t i o n s & g t ; - & l t ; M e a s u r e s \ W o r k   S i t e   I n s p e c t i o n s & g t ; < / K e y > < / D i a g r a m O b j e c t K e y > < D i a g r a m O b j e c t K e y > < K e y > L i n k s \ & l t ; C o l u m n s \ S u m   o f   W o r k   S i t e   I n s p e c t i o n s & g t ; - & l t ; M e a s u r e s \ W o r k   S i t e   I n s p e c t i o n s & g t ; \ C O L U M N < / K e y > < / D i a g r a m O b j e c t K e y > < D i a g r a m O b j e c t K e y > < K e y > L i n k s \ & l t ; C o l u m n s \ S u m   o f   W o r k   S i t e   I n s p e c t i o n s & g t ; - & l t ; M e a s u r e s \ W o r k   S i t e   I n s p e c t i o n s & g t ; \ M E A S U R E < / K e y > < / D i a g r a m O b j e c t K e y > < D i a g r a m O b j e c t K e y > < K e y > L i n k s \ & l t ; C o l u m n s \ S u m   o f   F L R A   C a r d s & g t ; - & l t ; M e a s u r e s \ F L R A   C a r d s & g t ; < / K e y > < / D i a g r a m O b j e c t K e y > < D i a g r a m O b j e c t K e y > < K e y > L i n k s \ & l t ; C o l u m n s \ S u m   o f   F L R A   C a r d s & g t ; - & l t ; M e a s u r e s \ F L R A   C a r d s & g t ; \ C O L U M N < / K e y > < / D i a g r a m O b j e c t K e y > < D i a g r a m O b j e c t K e y > < K e y > L i n k s \ & l t ; C o l u m n s \ S u m   o f   F L R A   C a r d s & g t ; - & l t ; M e a s u r e s \ F L R A   C a r d s & g t ; \ M E A S U R E < / K e y > < / D i a g r a m O b j e c t K e y > < D i a g r a m O b j e c t K e y > < K e y > L i n k s \ & l t ; C o l u m n s \ S u m   o f   T o o l b o x   M e e t i n g s & g t ; - & l t ; M e a s u r e s \ T o o l b o x   M e e t i n g s & g t ; < / K e y > < / D i a g r a m O b j e c t K e y > < D i a g r a m O b j e c t K e y > < K e y > L i n k s \ & l t ; C o l u m n s \ S u m   o f   T o o l b o x   M e e t i n g s & g t ; - & l t ; M e a s u r e s \ T o o l b o x   M e e t i n g s & g t ; \ C O L U M N < / K e y > < / D i a g r a m O b j e c t K e y > < D i a g r a m O b j e c t K e y > < K e y > L i n k s \ & l t ; C o l u m n s \ S u m   o f   T o o l b o x   M e e t i n g s & g t ; - & l t ; M e a s u r e s \ T o o l b o x   M e e t i n g s & g t ; \ M E A S U R E < / K e y > < / D i a g r a m O b j e c t K e y > < D i a g r a m O b j e c t K e y > < K e y > L i n k s \ & l t ; C o l u m n s \ S u m   o f   B B S   C a r d s & g t ; - & l t ; M e a s u r e s \ B B S   C a r d s & g t ; < / K e y > < / D i a g r a m O b j e c t K e y > < D i a g r a m O b j e c t K e y > < K e y > L i n k s \ & l t ; C o l u m n s \ S u m   o f   B B S   C a r d s & g t ; - & l t ; M e a s u r e s \ B B S   C a r d s & g t ; \ C O L U M N < / K e y > < / D i a g r a m O b j e c t K e y > < D i a g r a m O b j e c t K e y > < K e y > L i n k s \ & l t ; C o l u m n s \ S u m   o f   B B S   C a r d s & g t ; - & l t ; M e a s u r e s \ B B S   C a r d s & g t ; \ M E A S U R E < / K e y > < / D i a g r a m O b j e c t K e y > < D i a g r a m O b j e c t K e y > < K e y > L i n k s \ & l t ; C o l u m n s \ S u m   o f   N e a r   M i s s & g t ; - & l t ; M e a s u r e s \ N e a r   M i s s & g t ; < / K e y > < / D i a g r a m O b j e c t K e y > < D i a g r a m O b j e c t K e y > < K e y > L i n k s \ & l t ; C o l u m n s \ S u m   o f   N e a r   M i s s & g t ; - & l t ; M e a s u r e s \ N e a r   M i s s & g t ; \ C O L U M N < / K e y > < / D i a g r a m O b j e c t K e y > < D i a g r a m O b j e c t K e y > < K e y > L i n k s \ & l t ; C o l u m n s \ S u m   o f   N e a r   M i s s & g t ; - & l t ; M e a s u r e s \ N e a r   M i s s & g t ; \ M E A S U R E < / K e y > < / D i a g r a m O b j e c t K e y > < D i a g r a m O b j e c t K e y > < K e y > L i n k s \ & l t ; C o l u m n s \ C o u n t   o f   J H A & g t ; - & l t ; M e a s u r e s \ J H A & g t ; < / K e y > < / D i a g r a m O b j e c t K e y > < D i a g r a m O b j e c t K e y > < K e y > L i n k s \ & l t ; C o l u m n s \ C o u n t   o f   J H A & g t ; - & l t ; M e a s u r e s \ J H A & g t ; \ C O L U M N < / K e y > < / D i a g r a m O b j e c t K e y > < D i a g r a m O b j e c t K e y > < K e y > L i n k s \ & l t ; C o l u m n s \ C o u n t   o f   J H A & g t ; - & l t ; M e a s u r e s \ J H A & g t ; \ M E A S U R E < / K e y > < / D i a g r a m O b j e c t K e y > < D i a g r a m O b j e c t K e y > < K e y > L i n k s \ & l t ; C o l u m n s \ S u m   o f   L o s t   T i m e   I n c i d e n t & g t ; - & l t ; M e a s u r e s \ L o s t   T i m e   I n c i d e n t & g t ; < / K e y > < / D i a g r a m O b j e c t K e y > < D i a g r a m O b j e c t K e y > < K e y > L i n k s \ & l t ; C o l u m n s \ S u m   o f   L o s t   T i m e   I n c i d e n t & g t ; - & l t ; M e a s u r e s \ L o s t   T i m e   I n c i d e n t & g t ; \ C O L U M N < / K e y > < / D i a g r a m O b j e c t K e y > < D i a g r a m O b j e c t K e y > < K e y > L i n k s \ & l t ; C o l u m n s \ S u m   o f   L o s t   T i m e   I n c i d e n t & g t ; - & l t ; M e a s u r e s \ L o s t   T i m e   I n c i d e n t & g t ; \ M E A S U R E < / K e y > < / D i a g r a m O b j e c t K e y > < D i a g r a m O b j e c t K e y > < K e y > L i n k s \ & l t ; C o l u m n s \ S u m   o f   M e d i c a l   A i d & g t ; - & l t ; M e a s u r e s \ M e d i c a l   A i d & g t ; < / K e y > < / D i a g r a m O b j e c t K e y > < D i a g r a m O b j e c t K e y > < K e y > L i n k s \ & l t ; C o l u m n s \ S u m   o f   M e d i c a l   A i d & g t ; - & l t ; M e a s u r e s \ M e d i c a l   A i d & g t ; \ C O L U M N < / K e y > < / D i a g r a m O b j e c t K e y > < D i a g r a m O b j e c t K e y > < K e y > L i n k s \ & l t ; C o l u m n s \ S u m   o f   M e d i c a l   A i d & g t ; - & l t ; M e a s u r e s \ M e d i c a l   A i d & g t ; \ M E A S U R E < / K e y > < / D i a g r a m O b j e c t K e y > < D i a g r a m O b j e c t K e y > < K e y > L i n k s \ & l t ; C o l u m n s \ S u m   o f   F i r s t   A i d & g t ; - & l t ; M e a s u r e s \ F i r s t   A i d & g t ; < / K e y > < / D i a g r a m O b j e c t K e y > < D i a g r a m O b j e c t K e y > < K e y > L i n k s \ & l t ; C o l u m n s \ S u m   o f   F i r s t   A i d & g t ; - & l t ; M e a s u r e s \ F i r s t   A i d & g t ; \ C O L U M N < / K e y > < / D i a g r a m O b j e c t K e y > < D i a g r a m O b j e c t K e y > < K e y > L i n k s \ & l t ; C o l u m n s \ S u m   o f   F i r s t   A i d & g t ; - & l t ; M e a s u r e s \ F i r s t   A i d & g t ; \ M E A S U R E < / K e y > < / D i a g r a m O b j e c t K e y > < D i a g r a m O b j e c t K e y > < K e y > L i n k s \ & l t ; C o l u m n s \ S u m   o f   V e h i c l e   I n c i d e n t & g t ; - & l t ; M e a s u r e s \ V e h i c l e   I n c i d e n t & g t ; < / K e y > < / D i a g r a m O b j e c t K e y > < D i a g r a m O b j e c t K e y > < K e y > L i n k s \ & l t ; C o l u m n s \ S u m   o f   V e h i c l e   I n c i d e n t & g t ; - & l t ; M e a s u r e s \ V e h i c l e   I n c i d e n t & g t ; \ C O L U M N < / K e y > < / D i a g r a m O b j e c t K e y > < D i a g r a m O b j e c t K e y > < K e y > L i n k s \ & l t ; C o l u m n s \ S u m   o f   V e h i c l e   I n c i d e n t & g t ; - & l t ; M e a s u r e s \ V e h i c l e   I n c i d e n t & g t ; \ M E A S U R E < / K e y > < / D i a g r a m O b j e c t K e y > < D i a g r a m O b j e c t K e y > < K e y > L i n k s \ & l t ; C o l u m n s \ S u m   o f   M o d i f i e d   W o r k   C a s e & g t ; - & l t ; M e a s u r e s \ M o d i f i e d   W o r k   C a s e & g t ; < / K e y > < / D i a g r a m O b j e c t K e y > < D i a g r a m O b j e c t K e y > < K e y > L i n k s \ & l t ; C o l u m n s \ S u m   o f   M o d i f i e d   W o r k   C a s e & g t ; - & l t ; M e a s u r e s \ M o d i f i e d   W o r k   C a s e & g t ; \ C O L U M N < / K e y > < / D i a g r a m O b j e c t K e y > < D i a g r a m O b j e c t K e y > < K e y > L i n k s \ & l t ; C o l u m n s \ S u m   o f   M o d i f i e d   W o r k   C a s e & g t ; - & l t ; M e a s u r e s \ M o d i f i e d   W o r k   C a s e & g t ; \ M E A S U R E < / K e y > < / D i a g r a m O b j e c t K e y > < D i a g r a m O b j e c t K e y > < K e y > L i n k s \ & l t ; C o l u m n s \ S u m   o f   E n v i r o n m e n t a l   E v e n t & g t ; - & l t ; M e a s u r e s \ E n v i r o n m e n t a l   E v e n t & g t ; < / K e y > < / D i a g r a m O b j e c t K e y > < D i a g r a m O b j e c t K e y > < K e y > L i n k s \ & l t ; C o l u m n s \ S u m   o f   E n v i r o n m e n t a l   E v e n t & g t ; - & l t ; M e a s u r e s \ E n v i r o n m e n t a l   E v e n t & g t ; \ C O L U M N < / K e y > < / D i a g r a m O b j e c t K e y > < D i a g r a m O b j e c t K e y > < K e y > L i n k s \ & l t ; C o l u m n s \ S u m   o f   E n v i r o n m e n t a l   E v e n t & g t ; - & l t ; M e a s u r e s \ E n v i r o n m e n t a l   E v e n t & g t ; \ M E A S U R E < / K e y > < / D i a g r a m O b j e c t K e y > < D i a g r a m O b j e c t K e y > < K e y > L i n k s \ & l t ; C o l u m n s \ S u m   o f   y e a r   2 & g t ; - & l t ; M e a s u r e s \ y e a r & g t ; < / K e y > < / D i a g r a m O b j e c t K e y > < D i a g r a m O b j e c t K e y > < K e y > L i n k s \ & l t ; C o l u m n s \ S u m   o f   y e a r   2 & g t ; - & l t ; M e a s u r e s \ y e a r & g t ; \ C O L U M N < / K e y > < / D i a g r a m O b j e c t K e y > < D i a g r a m O b j e c t K e y > < K e y > L i n k s \ & l t ; C o l u m n s \ S u m   o f   y e a r   2 & g t ; - & l t ; M e a s u r e s \ y e a r & g t ; \ M E A S U R E < / K e y > < / D i a g r a m O b j e c t K e y > < D i a g r a m O b j e c t K e y > < K e y > L i n k s \ & l t ; C o l u m n s \ S u m   o f   Q u i n n   H o u r s & g t ; - & l t ; M e a s u r e s \ Q u i n n   H o u r s & g t ; < / K e y > < / D i a g r a m O b j e c t K e y > < D i a g r a m O b j e c t K e y > < K e y > L i n k s \ & l t ; C o l u m n s \ S u m   o f   Q u i n n   H o u r s & g t ; - & l t ; M e a s u r e s \ Q u i n n   H o u r s & g t ; \ C O L U M N < / K e y > < / D i a g r a m O b j e c t K e y > < D i a g r a m O b j e c t K e y > < K e y > L i n k s \ & l t ; C o l u m n s \ S u m   o f   Q u i n n   H o u r s & g t ; - & l t ; M e a s u r e s \ Q u i n n   H o u r s & g t ; \ M E A S U R E < / K e y > < / D i a g r a m O b j e c t K e y > < D i a g r a m O b j e c t K e y > < K e y > L i n k s \ & l t ; C o l u m n s \ S u m   o f   D S P - S u b c o n t r a c t o r   H o u r s & g t ; - & l t ; M e a s u r e s \ D S P - S u b c o n t r a c t o r   H o u r s & g t ; < / K e y > < / D i a g r a m O b j e c t K e y > < D i a g r a m O b j e c t K e y > < K e y > L i n k s \ & l t ; C o l u m n s \ S u m   o f   D S P - S u b c o n t r a c t o r   H o u r s & g t ; - & l t ; M e a s u r e s \ D S P - S u b c o n t r a c t o r   H o u r s & g t ; \ C O L U M N < / K e y > < / D i a g r a m O b j e c t K e y > < D i a g r a m O b j e c t K e y > < K e y > L i n k s \ & l t ; C o l u m n s \ S u m   o f   D S P - S u b c o n t r a c t o r   H o u r s & g t ; - & l t ; M e a s u r e s \ D S P - S u b c o n t r a c t o r   H o u r s & g t ; \ M E A S U R E < / K e y > < / D i a g r a m O b j e c t K e y > < D i a g r a m O b j e c t K e y > < K e y > L i n k s \ & l t ; C o l u m n s \ S u m   o f   O v e r t i m e   E x p o s u r e   H o u r s & g t ; - & l t ; M e a s u r e s \ O v e r t i m e   E x p o s u r e   H o u r s & g t ; < / K e y > < / D i a g r a m O b j e c t K e y > < D i a g r a m O b j e c t K e y > < K e y > L i n k s \ & l t ; C o l u m n s \ S u m   o f   O v e r t i m e   E x p o s u r e   H o u r s & g t ; - & l t ; M e a s u r e s \ O v e r t i m e   E x p o s u r e   H o u r s & g t ; \ C O L U M N < / K e y > < / D i a g r a m O b j e c t K e y > < D i a g r a m O b j e c t K e y > < K e y > L i n k s \ & l t ; C o l u m n s \ S u m   o f   O v e r t i m e   E x p o s u r e   H o u r s & g t ; - & l t ; M e a s u r e s \ O v e r t i m e   E x p o s u r e   H o u r s & g t ; \ M E A S U R E < / K e y > < / D i a g r a m O b j e c t K e y > < D i a g r a m O b j e c t K e y > < K e y > L i n k s \ & l t ; C o l u m n s \ C o u n t   o f   L o s t   T i m e   I n c i d e n t & g t ; - & l t ; M e a s u r e s \ L o s t   T i m e   I n c i d e n t & g t ; < / K e y > < / D i a g r a m O b j e c t K e y > < D i a g r a m O b j e c t K e y > < K e y > L i n k s \ & l t ; C o l u m n s \ C o u n t   o f   L o s t   T i m e   I n c i d e n t & g t ; - & l t ; M e a s u r e s \ L o s t   T i m e   I n c i d e n t & g t ; \ C O L U M N < / K e y > < / D i a g r a m O b j e c t K e y > < D i a g r a m O b j e c t K e y > < K e y > L i n k s \ & l t ; C o l u m n s \ C o u n t   o f   L o s t   T i m e   I n c i d e n t & g t ; - & l t ; M e a s u r e s \ L o s t   T i m e   I n c i d e n t & g t ; \ M E A S U R E 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 M e a s u r e s \ o t E x p o s u r e P e r c e n t < / K e y > < / a : K e y > < a : V a l u e   i : t y p e = " M e a s u r e G r i d N o d e V i e w S t a t e " > < L a y e d O u t > t r u e < / L a y e d O u t > < R o w > 1 < / R o w > < / a : V a l u e > < / a : K e y V a l u e O f D i a g r a m O b j e c t K e y a n y T y p e z b w N T n L X > < a : K e y V a l u e O f D i a g r a m O b j e c t K e y a n y T y p e z b w N T n L X > < a : K e y > < K e y > M e a s u r e s \ o t E x p o s u r e P e r c e n t \ T a g I n f o \ F o r m u l a < / K e y > < / a : K e y > < a : V a l u e   i : t y p e = " M e a s u r e G r i d V i e w S t a t e I D i a g r a m T a g A d d i t i o n a l I n f o " / > < / a : K e y V a l u e O f D i a g r a m O b j e c t K e y a n y T y p e z b w N T n L X > < a : K e y V a l u e O f D i a g r a m O b j e c t K e y a n y T y p e z b w N T n L X > < a : K e y > < K e y > M e a s u r e s \ o t E x p o s u r e P e r c e n t \ T a g I n f o \ V a l u e < / K e y > < / a : K e y > < a : V a l u e   i : t y p e = " M e a s u r e G r i d V i e w S t a t e I D i a g r a m T a g A d d i t i o n a l I n f o " / > < / a : K e y V a l u e O f D i a g r a m O b j e c t K e y a n y T y p e z b w N T n L X > < a : K e y V a l u e O f D i a g r a m O b j e c t K e y a n y T y p e z b w N T n L X > < a : K e y > < K e y > M e a s u r e s \ T R I F < / K e y > < / a : K e y > < a : V a l u e   i : t y p e = " M e a s u r e G r i d N o d e V i e w S t a t e " > < L a y e d O u t > t r u e < / L a y e d O u t > < R o w > 2 < / R o w > < / a : V a l u e > < / a : K e y V a l u e O f D i a g r a m O b j e c t K e y a n y T y p e z b w N T n L X > < a : K e y V a l u e O f D i a g r a m O b j e c t K e y a n y T y p e z b w N T n L X > < a : K e y > < K e y > M e a s u r e s \ T R I F \ T a g I n f o \ F o r m u l a < / K e y > < / a : K e y > < a : V a l u e   i : t y p e = " M e a s u r e G r i d V i e w S t a t e I D i a g r a m T a g A d d i t i o n a l I n f o " / > < / a : K e y V a l u e O f D i a g r a m O b j e c t K e y a n y T y p e z b w N T n L X > < a : K e y V a l u e O f D i a g r a m O b j e c t K e y a n y T y p e z b w N T n L X > < a : K e y > < K e y > M e a s u r e s \ T R I F \ T a g I n f o \ V a l u e < / K e y > < / a : K e y > < a : V a l u e   i : t y p e = " M e a s u r e G r i d V i e w S t a t e I D i a g r a m T a g A d d i t i o n a l I n f o " / > < / a : K e y V a l u e O f D i a g r a m O b j e c t K e y a n y T y p e z b w N T n L X > < a : K e y V a l u e O f D i a g r a m O b j e c t K e y a n y T y p e z b w N T n L X > < a : K e y > < K e y > M e a s u r e s \ S u m   o f   T o t a l   E x p o s u r e   H o u r s < / K e y > < / a : K e y > < a : V a l u e   i : t y p e = " M e a s u r e G r i d N o d e V i e w S t a t e " > < C o l u m n > 6 < / C o l u m n > < L a y e d O u t > t r u e < / L a y e d O u t > < W a s U I I n v i s i b l e > t r u e < / W a s U I I n v i s i b l e > < / a : V a l u e > < / a : K e y V a l u e O f D i a g r a m O b j e c t K e y a n y T y p e z b w N T n L X > < a : K e y V a l u e O f D i a g r a m O b j e c t K e y a n y T y p e z b w N T n L X > < a : K e y > < K e y > M e a s u r e s \ S u m   o f   T o t a l   E x p o s u r e   H o u r s \ T a g I n f o \ F o r m u l a < / K e y > < / a : K e y > < a : V a l u e   i : t y p e = " M e a s u r e G r i d V i e w S t a t e I D i a g r a m T a g A d d i t i o n a l I n f o " / > < / a : K e y V a l u e O f D i a g r a m O b j e c t K e y a n y T y p e z b w N T n L X > < a : K e y V a l u e O f D i a g r a m O b j e c t K e y a n y T y p e z b w N T n L X > < a : K e y > < K e y > M e a s u r e s \ S u m   o f   T o t a l   E x p o s u r e   H o u r s \ T a g I n f o \ V a l u e < / K e y > < / a : K e y > < a : V a l u e   i : t y p e = " M e a s u r e G r i d V i e w S t a t e I D i a g r a m T a g A d d i t i o n a l I n f o " / > < / a : K e y V a l u e O f D i a g r a m O b j e c t K e y a n y T y p e z b w N T n L X > < a : K e y V a l u e O f D i a g r a m O b j e c t K e y a n y T y p e z b w N T n L X > < a : K e y > < K e y > M e a s u r e s \ S u m   o f   S a f e t y   M e e t i n g s < / K e y > < / a : K e y > < a : V a l u e   i : t y p e = " M e a s u r e G r i d N o d e V i e w S t a t e " > < C o l u m n > 8 < / C o l u m n > < L a y e d O u t > t r u e < / L a y e d O u t > < W a s U I I n v i s i b l e > t r u e < / W a s U I I n v i s i b l e > < / a : V a l u e > < / a : K e y V a l u e O f D i a g r a m O b j e c t K e y a n y T y p e z b w N T n L X > < a : K e y V a l u e O f D i a g r a m O b j e c t K e y a n y T y p e z b w N T n L X > < a : K e y > < K e y > M e a s u r e s \ S u m   o f   S a f e t y   M e e t i n g s \ T a g I n f o \ F o r m u l a < / K e y > < / a : K e y > < a : V a l u e   i : t y p e = " M e a s u r e G r i d V i e w S t a t e I D i a g r a m T a g A d d i t i o n a l I n f o " / > < / a : K e y V a l u e O f D i a g r a m O b j e c t K e y a n y T y p e z b w N T n L X > < a : K e y V a l u e O f D i a g r a m O b j e c t K e y a n y T y p e z b w N T n L X > < a : K e y > < K e y > M e a s u r e s \ S u m   o f   S a f e t y   M e e t i n g s \ T a g I n f o \ V a l u e < / K e y > < / a : K e y > < a : V a l u e   i : t y p e = " M e a s u r e G r i d V i e w S t a t e I D i a g r a m T a g A d d i t i o n a l I n f o " / > < / a : K e y V a l u e O f D i a g r a m O b j e c t K e y a n y T y p e z b w N T n L X > < a : K e y V a l u e O f D i a g r a m O b j e c t K e y a n y T y p e z b w N T n L X > < a : K e y > < K e y > M e a s u r e s \ S u m   o f   W o r k   S i t e   I n s p e c t i o n s < / K e y > < / a : K e y > < a : V a l u e   i : t y p e = " M e a s u r e G r i d N o d e V i e w S t a t e " > < C o l u m n > 9 < / C o l u m n > < L a y e d O u t > t r u e < / L a y e d O u t > < W a s U I I n v i s i b l e > t r u e < / W a s U I I n v i s i b l e > < / a : V a l u e > < / a : K e y V a l u e O f D i a g r a m O b j e c t K e y a n y T y p e z b w N T n L X > < a : K e y V a l u e O f D i a g r a m O b j e c t K e y a n y T y p e z b w N T n L X > < a : K e y > < K e y > M e a s u r e s \ S u m   o f   W o r k   S i t e   I n s p e c t i o n s \ T a g I n f o \ F o r m u l a < / K e y > < / a : K e y > < a : V a l u e   i : t y p e = " M e a s u r e G r i d V i e w S t a t e I D i a g r a m T a g A d d i t i o n a l I n f o " / > < / a : K e y V a l u e O f D i a g r a m O b j e c t K e y a n y T y p e z b w N T n L X > < a : K e y V a l u e O f D i a g r a m O b j e c t K e y a n y T y p e z b w N T n L X > < a : K e y > < K e y > M e a s u r e s \ S u m   o f   W o r k   S i t e   I n s p e c t i o n s \ T a g I n f o \ V a l u e < / K e y > < / a : K e y > < a : V a l u e   i : t y p e = " M e a s u r e G r i d V i e w S t a t e I D i a g r a m T a g A d d i t i o n a l I n f o " / > < / a : K e y V a l u e O f D i a g r a m O b j e c t K e y a n y T y p e z b w N T n L X > < a : K e y V a l u e O f D i a g r a m O b j e c t K e y a n y T y p e z b w N T n L X > < a : K e y > < K e y > M e a s u r e s \ S u m   o f   F L R A   C a r d s < / K e y > < / a : K e y > < a : V a l u e   i : t y p e = " M e a s u r e G r i d N o d e V i e w S t a t e " > < C o l u m n > 1 1 < / C o l u m n > < L a y e d O u t > t r u e < / L a y e d O u t > < W a s U I I n v i s i b l e > t r u e < / W a s U I I n v i s i b l e > < / a : V a l u e > < / a : K e y V a l u e O f D i a g r a m O b j e c t K e y a n y T y p e z b w N T n L X > < a : K e y V a l u e O f D i a g r a m O b j e c t K e y a n y T y p e z b w N T n L X > < a : K e y > < K e y > M e a s u r e s \ S u m   o f   F L R A   C a r d s \ T a g I n f o \ F o r m u l a < / K e y > < / a : K e y > < a : V a l u e   i : t y p e = " M e a s u r e G r i d V i e w S t a t e I D i a g r a m T a g A d d i t i o n a l I n f o " / > < / a : K e y V a l u e O f D i a g r a m O b j e c t K e y a n y T y p e z b w N T n L X > < a : K e y V a l u e O f D i a g r a m O b j e c t K e y a n y T y p e z b w N T n L X > < a : K e y > < K e y > M e a s u r e s \ S u m   o f   F L R A   C a r d s \ T a g I n f o \ V a l u e < / K e y > < / a : K e y > < a : V a l u e   i : t y p e = " M e a s u r e G r i d V i e w S t a t e I D i a g r a m T a g A d d i t i o n a l I n f o " / > < / a : K e y V a l u e O f D i a g r a m O b j e c t K e y a n y T y p e z b w N T n L X > < a : K e y V a l u e O f D i a g r a m O b j e c t K e y a n y T y p e z b w N T n L X > < a : K e y > < K e y > M e a s u r e s \ S u m   o f   T o o l b o x   M e e t i n g s < / K e y > < / a : K e y > < a : V a l u e   i : t y p e = " M e a s u r e G r i d N o d e V i e w S t a t e " > < C o l u m n > 1 0 < / C o l u m n > < L a y e d O u t > t r u e < / L a y e d O u t > < W a s U I I n v i s i b l e > t r u e < / W a s U I I n v i s i b l e > < / a : V a l u e > < / a : K e y V a l u e O f D i a g r a m O b j e c t K e y a n y T y p e z b w N T n L X > < a : K e y V a l u e O f D i a g r a m O b j e c t K e y a n y T y p e z b w N T n L X > < a : K e y > < K e y > M e a s u r e s \ S u m   o f   T o o l b o x   M e e t i n g s \ T a g I n f o \ F o r m u l a < / K e y > < / a : K e y > < a : V a l u e   i : t y p e = " M e a s u r e G r i d V i e w S t a t e I D i a g r a m T a g A d d i t i o n a l I n f o " / > < / a : K e y V a l u e O f D i a g r a m O b j e c t K e y a n y T y p e z b w N T n L X > < a : K e y V a l u e O f D i a g r a m O b j e c t K e y a n y T y p e z b w N T n L X > < a : K e y > < K e y > M e a s u r e s \ S u m   o f   T o o l b o x   M e e t i n g s \ T a g I n f o \ V a l u e < / K e y > < / a : K e y > < a : V a l u e   i : t y p e = " M e a s u r e G r i d V i e w S t a t e I D i a g r a m T a g A d d i t i o n a l I n f o " / > < / a : K e y V a l u e O f D i a g r a m O b j e c t K e y a n y T y p e z b w N T n L X > < a : K e y V a l u e O f D i a g r a m O b j e c t K e y a n y T y p e z b w N T n L X > < a : K e y > < K e y > M e a s u r e s \ S u m   o f   B B S   C a r d s < / K e y > < / a : K e y > < a : V a l u e   i : t y p e = " M e a s u r e G r i d N o d e V i e w S t a t e " > < C o l u m n > 1 2 < / C o l u m n > < L a y e d O u t > t r u e < / L a y e d O u t > < W a s U I I n v i s i b l e > t r u e < / W a s U I I n v i s i b l e > < / a : V a l u e > < / a : K e y V a l u e O f D i a g r a m O b j e c t K e y a n y T y p e z b w N T n L X > < a : K e y V a l u e O f D i a g r a m O b j e c t K e y a n y T y p e z b w N T n L X > < a : K e y > < K e y > M e a s u r e s \ S u m   o f   B B S   C a r d s \ T a g I n f o \ F o r m u l a < / K e y > < / a : K e y > < a : V a l u e   i : t y p e = " M e a s u r e G r i d V i e w S t a t e I D i a g r a m T a g A d d i t i o n a l I n f o " / > < / a : K e y V a l u e O f D i a g r a m O b j e c t K e y a n y T y p e z b w N T n L X > < a : K e y V a l u e O f D i a g r a m O b j e c t K e y a n y T y p e z b w N T n L X > < a : K e y > < K e y > M e a s u r e s \ S u m   o f   B B S   C a r d s \ T a g I n f o \ V a l u e < / K e y > < / a : K e y > < a : V a l u e   i : t y p e = " M e a s u r e G r i d V i e w S t a t e I D i a g r a m T a g A d d i t i o n a l I n f o " / > < / a : K e y V a l u e O f D i a g r a m O b j e c t K e y a n y T y p e z b w N T n L X > < a : K e y V a l u e O f D i a g r a m O b j e c t K e y a n y T y p e z b w N T n L X > < a : K e y > < K e y > M e a s u r e s \ S u m   o f   N e a r   M i s s < / K e y > < / a : K e y > < a : V a l u e   i : t y p e = " M e a s u r e G r i d N o d e V i e w S t a t e " > < C o l u m n > 1 4 < / C o l u m n > < L a y e d O u t > t r u e < / L a y e d O u t > < W a s U I I n v i s i b l e > t r u e < / W a s U I I n v i s i b l e > < / a : V a l u e > < / a : K e y V a l u e O f D i a g r a m O b j e c t K e y a n y T y p e z b w N T n L X > < a : K e y V a l u e O f D i a g r a m O b j e c t K e y a n y T y p e z b w N T n L X > < a : K e y > < K e y > M e a s u r e s \ S u m   o f   N e a r   M i s s \ T a g I n f o \ F o r m u l a < / K e y > < / a : K e y > < a : V a l u e   i : t y p e = " M e a s u r e G r i d V i e w S t a t e I D i a g r a m T a g A d d i t i o n a l I n f o " / > < / a : K e y V a l u e O f D i a g r a m O b j e c t K e y a n y T y p e z b w N T n L X > < a : K e y V a l u e O f D i a g r a m O b j e c t K e y a n y T y p e z b w N T n L X > < a : K e y > < K e y > M e a s u r e s \ S u m   o f   N e a r   M i s s \ T a g I n f o \ V a l u e < / K e y > < / a : K e y > < a : V a l u e   i : t y p e = " M e a s u r e G r i d V i e w S t a t e I D i a g r a m T a g A d d i t i o n a l I n f o " / > < / a : K e y V a l u e O f D i a g r a m O b j e c t K e y a n y T y p e z b w N T n L X > < a : K e y V a l u e O f D i a g r a m O b j e c t K e y a n y T y p e z b w N T n L X > < a : K e y > < K e y > M e a s u r e s \ C o u n t   o f   J H A < / K e y > < / a : K e y > < a : V a l u e   i : t y p e = " M e a s u r e G r i d N o d e V i e w S t a t e " > < C o l u m n > 1 3 < / C o l u m n > < L a y e d O u t > t r u e < / L a y e d O u t > < W a s U I I n v i s i b l e > t r u e < / W a s U I I n v i s i b l e > < / a : V a l u e > < / a : K e y V a l u e O f D i a g r a m O b j e c t K e y a n y T y p e z b w N T n L X > < a : K e y V a l u e O f D i a g r a m O b j e c t K e y a n y T y p e z b w N T n L X > < a : K e y > < K e y > M e a s u r e s \ C o u n t   o f   J H A \ T a g I n f o \ F o r m u l a < / K e y > < / a : K e y > < a : V a l u e   i : t y p e = " M e a s u r e G r i d V i e w S t a t e I D i a g r a m T a g A d d i t i o n a l I n f o " / > < / a : K e y V a l u e O f D i a g r a m O b j e c t K e y a n y T y p e z b w N T n L X > < a : K e y V a l u e O f D i a g r a m O b j e c t K e y a n y T y p e z b w N T n L X > < a : K e y > < K e y > M e a s u r e s \ C o u n t   o f   J H A \ T a g I n f o \ V a l u e < / K e y > < / a : K e y > < a : V a l u e   i : t y p e = " M e a s u r e G r i d V i e w S t a t e I D i a g r a m T a g A d d i t i o n a l I n f o " / > < / a : K e y V a l u e O f D i a g r a m O b j e c t K e y a n y T y p e z b w N T n L X > < a : K e y V a l u e O f D i a g r a m O b j e c t K e y a n y T y p e z b w N T n L X > < a : K e y > < K e y > M e a s u r e s \ S u m   o f   L o s t   T i m e   I n c i d e n t < / K e y > < / a : K e y > < a : V a l u e   i : t y p e = " M e a s u r e G r i d N o d e V i e w S t a t e " > < C o l u m n > 1 5 < / C o l u m n > < L a y e d O u t > t r u e < / L a y e d O u t > < W a s U I I n v i s i b l e > t r u e < / W a s U I I n v i s i b l e > < / a : V a l u e > < / a : K e y V a l u e O f D i a g r a m O b j e c t K e y a n y T y p e z b w N T n L X > < a : K e y V a l u e O f D i a g r a m O b j e c t K e y a n y T y p e z b w N T n L X > < a : K e y > < K e y > M e a s u r e s \ S u m   o f   L o s t   T i m e   I n c i d e n t \ T a g I n f o \ F o r m u l a < / K e y > < / a : K e y > < a : V a l u e   i : t y p e = " M e a s u r e G r i d V i e w S t a t e I D i a g r a m T a g A d d i t i o n a l I n f o " / > < / a : K e y V a l u e O f D i a g r a m O b j e c t K e y a n y T y p e z b w N T n L X > < a : K e y V a l u e O f D i a g r a m O b j e c t K e y a n y T y p e z b w N T n L X > < a : K e y > < K e y > M e a s u r e s \ S u m   o f   L o s t   T i m e   I n c i d e n t \ T a g I n f o \ V a l u e < / K e y > < / a : K e y > < a : V a l u e   i : t y p e = " M e a s u r e G r i d V i e w S t a t e I D i a g r a m T a g A d d i t i o n a l I n f o " / > < / a : K e y V a l u e O f D i a g r a m O b j e c t K e y a n y T y p e z b w N T n L X > < a : K e y V a l u e O f D i a g r a m O b j e c t K e y a n y T y p e z b w N T n L X > < a : K e y > < K e y > M e a s u r e s \ S u m   o f   M e d i c a l   A i d < / K e y > < / a : K e y > < a : V a l u e   i : t y p e = " M e a s u r e G r i d N o d e V i e w S t a t e " > < C o l u m n > 1 6 < / C o l u m n > < L a y e d O u t > t r u e < / L a y e d O u t > < W a s U I I n v i s i b l e > t r u e < / W a s U I I n v i s i b l e > < / a : V a l u e > < / a : K e y V a l u e O f D i a g r a m O b j e c t K e y a n y T y p e z b w N T n L X > < a : K e y V a l u e O f D i a g r a m O b j e c t K e y a n y T y p e z b w N T n L X > < a : K e y > < K e y > M e a s u r e s \ S u m   o f   M e d i c a l   A i d \ T a g I n f o \ F o r m u l a < / K e y > < / a : K e y > < a : V a l u e   i : t y p e = " M e a s u r e G r i d V i e w S t a t e I D i a g r a m T a g A d d i t i o n a l I n f o " / > < / a : K e y V a l u e O f D i a g r a m O b j e c t K e y a n y T y p e z b w N T n L X > < a : K e y V a l u e O f D i a g r a m O b j e c t K e y a n y T y p e z b w N T n L X > < a : K e y > < K e y > M e a s u r e s \ S u m   o f   M e d i c a l   A i d \ T a g I n f o \ V a l u e < / K e y > < / a : K e y > < a : V a l u e   i : t y p e = " M e a s u r e G r i d V i e w S t a t e I D i a g r a m T a g A d d i t i o n a l I n f o " / > < / a : K e y V a l u e O f D i a g r a m O b j e c t K e y a n y T y p e z b w N T n L X > < a : K e y V a l u e O f D i a g r a m O b j e c t K e y a n y T y p e z b w N T n L X > < a : K e y > < K e y > M e a s u r e s \ S u m   o f   F i r s t   A i d < / K e y > < / a : K e y > < a : V a l u e   i : t y p e = " M e a s u r e G r i d N o d e V i e w S t a t e " > < C o l u m n > 1 7 < / C o l u m n > < L a y e d O u t > t r u e < / L a y e d O u t > < W a s U I I n v i s i b l e > t r u e < / W a s U I I n v i s i b l e > < / a : V a l u e > < / a : K e y V a l u e O f D i a g r a m O b j e c t K e y a n y T y p e z b w N T n L X > < a : K e y V a l u e O f D i a g r a m O b j e c t K e y a n y T y p e z b w N T n L X > < a : K e y > < K e y > M e a s u r e s \ S u m   o f   F i r s t   A i d \ T a g I n f o \ F o r m u l a < / K e y > < / a : K e y > < a : V a l u e   i : t y p e = " M e a s u r e G r i d V i e w S t a t e I D i a g r a m T a g A d d i t i o n a l I n f o " / > < / a : K e y V a l u e O f D i a g r a m O b j e c t K e y a n y T y p e z b w N T n L X > < a : K e y V a l u e O f D i a g r a m O b j e c t K e y a n y T y p e z b w N T n L X > < a : K e y > < K e y > M e a s u r e s \ S u m   o f   F i r s t   A i d \ T a g I n f o \ V a l u e < / K e y > < / a : K e y > < a : V a l u e   i : t y p e = " M e a s u r e G r i d V i e w S t a t e I D i a g r a m T a g A d d i t i o n a l I n f o " / > < / a : K e y V a l u e O f D i a g r a m O b j e c t K e y a n y T y p e z b w N T n L X > < a : K e y V a l u e O f D i a g r a m O b j e c t K e y a n y T y p e z b w N T n L X > < a : K e y > < K e y > M e a s u r e s \ S u m   o f   V e h i c l e   I n c i d e n t < / K e y > < / a : K e y > < a : V a l u e   i : t y p e = " M e a s u r e G r i d N o d e V i e w S t a t e " > < C o l u m n > 1 9 < / C o l u m n > < L a y e d O u t > t r u e < / L a y e d O u t > < W a s U I I n v i s i b l e > t r u e < / W a s U I I n v i s i b l e > < / a : V a l u e > < / a : K e y V a l u e O f D i a g r a m O b j e c t K e y a n y T y p e z b w N T n L X > < a : K e y V a l u e O f D i a g r a m O b j e c t K e y a n y T y p e z b w N T n L X > < a : K e y > < K e y > M e a s u r e s \ S u m   o f   V e h i c l e   I n c i d e n t \ T a g I n f o \ F o r m u l a < / K e y > < / a : K e y > < a : V a l u e   i : t y p e = " M e a s u r e G r i d V i e w S t a t e I D i a g r a m T a g A d d i t i o n a l I n f o " / > < / a : K e y V a l u e O f D i a g r a m O b j e c t K e y a n y T y p e z b w N T n L X > < a : K e y V a l u e O f D i a g r a m O b j e c t K e y a n y T y p e z b w N T n L X > < a : K e y > < K e y > M e a s u r e s \ S u m   o f   V e h i c l e   I n c i d e n t \ T a g I n f o \ V a l u e < / K e y > < / a : K e y > < a : V a l u e   i : t y p e = " M e a s u r e G r i d V i e w S t a t e I D i a g r a m T a g A d d i t i o n a l I n f o " / > < / a : K e y V a l u e O f D i a g r a m O b j e c t K e y a n y T y p e z b w N T n L X > < a : K e y V a l u e O f D i a g r a m O b j e c t K e y a n y T y p e z b w N T n L X > < a : K e y > < K e y > M e a s u r e s \ S u m   o f   M o d i f i e d   W o r k   C a s e < / K e y > < / a : K e y > < a : V a l u e   i : t y p e = " M e a s u r e G r i d N o d e V i e w S t a t e " > < C o l u m n > 2 0 < / C o l u m n > < L a y e d O u t > t r u e < / L a y e d O u t > < W a s U I I n v i s i b l e > t r u e < / W a s U I I n v i s i b l e > < / a : V a l u e > < / a : K e y V a l u e O f D i a g r a m O b j e c t K e y a n y T y p e z b w N T n L X > < a : K e y V a l u e O f D i a g r a m O b j e c t K e y a n y T y p e z b w N T n L X > < a : K e y > < K e y > M e a s u r e s \ S u m   o f   M o d i f i e d   W o r k   C a s e \ T a g I n f o \ F o r m u l a < / K e y > < / a : K e y > < a : V a l u e   i : t y p e = " M e a s u r e G r i d V i e w S t a t e I D i a g r a m T a g A d d i t i o n a l I n f o " / > < / a : K e y V a l u e O f D i a g r a m O b j e c t K e y a n y T y p e z b w N T n L X > < a : K e y V a l u e O f D i a g r a m O b j e c t K e y a n y T y p e z b w N T n L X > < a : K e y > < K e y > M e a s u r e s \ S u m   o f   M o d i f i e d   W o r k   C a s e \ T a g I n f o \ V a l u e < / K e y > < / a : K e y > < a : V a l u e   i : t y p e = " M e a s u r e G r i d V i e w S t a t e I D i a g r a m T a g A d d i t i o n a l I n f o " / > < / a : K e y V a l u e O f D i a g r a m O b j e c t K e y a n y T y p e z b w N T n L X > < a : K e y V a l u e O f D i a g r a m O b j e c t K e y a n y T y p e z b w N T n L X > < a : K e y > < K e y > M e a s u r e s \ S u m   o f   E n v i r o n m e n t a l   E v e n t < / K e y > < / a : K e y > < a : V a l u e   i : t y p e = " M e a s u r e G r i d N o d e V i e w S t a t e " > < C o l u m n > 2 1 < / C o l u m n > < L a y e d O u t > t r u e < / L a y e d O u t > < W a s U I I n v i s i b l e > t r u e < / W a s U I I n v i s i b l e > < / a : V a l u e > < / a : K e y V a l u e O f D i a g r a m O b j e c t K e y a n y T y p e z b w N T n L X > < a : K e y V a l u e O f D i a g r a m O b j e c t K e y a n y T y p e z b w N T n L X > < a : K e y > < K e y > M e a s u r e s \ S u m   o f   E n v i r o n m e n t a l   E v e n t \ T a g I n f o \ F o r m u l a < / K e y > < / a : K e y > < a : V a l u e   i : t y p e = " M e a s u r e G r i d V i e w S t a t e I D i a g r a m T a g A d d i t i o n a l I n f o " / > < / a : K e y V a l u e O f D i a g r a m O b j e c t K e y a n y T y p e z b w N T n L X > < a : K e y V a l u e O f D i a g r a m O b j e c t K e y a n y T y p e z b w N T n L X > < a : K e y > < K e y > M e a s u r e s \ S u m   o f   E n v i r o n m e n t a l   E v e n t \ T a g I n f o \ V a l u e < / K e y > < / a : K e y > < a : V a l u e   i : t y p e = " M e a s u r e G r i d V i e w S t a t e I D i a g r a m T a g A d d i t i o n a l I n f o " / > < / a : K e y V a l u e O f D i a g r a m O b j e c t K e y a n y T y p e z b w N T n L X > < a : K e y V a l u e O f D i a g r a m O b j e c t K e y a n y T y p e z b w N T n L X > < a : K e y > < K e y > M e a s u r e s \ S u m   o f   y e a r   2 < / K e y > < / a : K e y > < a : V a l u e   i : t y p e = " M e a s u r e G r i d N o d e V i e w S t a t e " > < L a y e d O u t > t r u e < / L a y e d O u t > < W a s U I I n v i s i b l e > t r u e < / W a s U I I n v i s i b l e > < / a : V a l u e > < / a : K e y V a l u e O f D i a g r a m O b j e c t K e y a n y T y p e z b w N T n L X > < a : K e y V a l u e O f D i a g r a m O b j e c t K e y a n y T y p e z b w N T n L X > < a : K e y > < K e y > M e a s u r e s \ S u m   o f   y e a r   2 \ T a g I n f o \ F o r m u l a < / K e y > < / a : K e y > < a : V a l u e   i : t y p e = " M e a s u r e G r i d V i e w S t a t e I D i a g r a m T a g A d d i t i o n a l I n f o " / > < / a : K e y V a l u e O f D i a g r a m O b j e c t K e y a n y T y p e z b w N T n L X > < a : K e y V a l u e O f D i a g r a m O b j e c t K e y a n y T y p e z b w N T n L X > < a : K e y > < K e y > M e a s u r e s \ S u m   o f   y e a r   2 \ T a g I n f o \ V a l u e < / K e y > < / a : K e y > < a : V a l u e   i : t y p e = " M e a s u r e G r i d V i e w S t a t e I D i a g r a m T a g A d d i t i o n a l I n f o " / > < / a : K e y V a l u e O f D i a g r a m O b j e c t K e y a n y T y p e z b w N T n L X > < a : K e y V a l u e O f D i a g r a m O b j e c t K e y a n y T y p e z b w N T n L X > < a : K e y > < K e y > M e a s u r e s \ S u m   o f   Q u i n n   H o u r s < / K e y > < / a : K e y > < a : V a l u e   i : t y p e = " M e a s u r e G r i d N o d e V i e w S t a t e " > < C o l u m n > 4 < / C o l u m n > < L a y e d O u t > t r u e < / L a y e d O u t > < W a s U I I n v i s i b l e > t r u e < / W a s U I I n v i s i b l e > < / a : V a l u e > < / a : K e y V a l u e O f D i a g r a m O b j e c t K e y a n y T y p e z b w N T n L X > < a : K e y V a l u e O f D i a g r a m O b j e c t K e y a n y T y p e z b w N T n L X > < a : K e y > < K e y > M e a s u r e s \ S u m   o f   Q u i n n   H o u r s \ T a g I n f o \ F o r m u l a < / K e y > < / a : K e y > < a : V a l u e   i : t y p e = " M e a s u r e G r i d V i e w S t a t e I D i a g r a m T a g A d d i t i o n a l I n f o " / > < / a : K e y V a l u e O f D i a g r a m O b j e c t K e y a n y T y p e z b w N T n L X > < a : K e y V a l u e O f D i a g r a m O b j e c t K e y a n y T y p e z b w N T n L X > < a : K e y > < K e y > M e a s u r e s \ S u m   o f   Q u i n n   H o u r s \ T a g I n f o \ V a l u e < / K e y > < / a : K e y > < a : V a l u e   i : t y p e = " M e a s u r e G r i d V i e w S t a t e I D i a g r a m T a g A d d i t i o n a l I n f o " / > < / a : K e y V a l u e O f D i a g r a m O b j e c t K e y a n y T y p e z b w N T n L X > < a : K e y V a l u e O f D i a g r a m O b j e c t K e y a n y T y p e z b w N T n L X > < a : K e y > < K e y > M e a s u r e s \ S u m   o f   D S P - S u b c o n t r a c t o r   H o u r s < / K e y > < / a : K e y > < a : V a l u e   i : t y p e = " M e a s u r e G r i d N o d e V i e w S t a t e " > < C o l u m n > 5 < / C o l u m n > < L a y e d O u t > t r u e < / L a y e d O u t > < W a s U I I n v i s i b l e > t r u e < / W a s U I I n v i s i b l e > < / a : V a l u e > < / a : K e y V a l u e O f D i a g r a m O b j e c t K e y a n y T y p e z b w N T n L X > < a : K e y V a l u e O f D i a g r a m O b j e c t K e y a n y T y p e z b w N T n L X > < a : K e y > < K e y > M e a s u r e s \ S u m   o f   D S P - S u b c o n t r a c t o r   H o u r s \ T a g I n f o \ F o r m u l a < / K e y > < / a : K e y > < a : V a l u e   i : t y p e = " M e a s u r e G r i d V i e w S t a t e I D i a g r a m T a g A d d i t i o n a l I n f o " / > < / a : K e y V a l u e O f D i a g r a m O b j e c t K e y a n y T y p e z b w N T n L X > < a : K e y V a l u e O f D i a g r a m O b j e c t K e y a n y T y p e z b w N T n L X > < a : K e y > < K e y > M e a s u r e s \ S u m   o f   D S P - S u b c o n t r a c t o r   H o u r s \ T a g I n f o \ V a l u e < / K e y > < / a : K e y > < a : V a l u e   i : t y p e = " M e a s u r e G r i d V i e w S t a t e I D i a g r a m T a g A d d i t i o n a l I n f o " / > < / a : K e y V a l u e O f D i a g r a m O b j e c t K e y a n y T y p e z b w N T n L X > < a : K e y V a l u e O f D i a g r a m O b j e c t K e y a n y T y p e z b w N T n L X > < a : K e y > < K e y > M e a s u r e s \ S u m   o f   O v e r t i m e   E x p o s u r e   H o u r s < / K e y > < / a : K e y > < a : V a l u e   i : t y p e = " M e a s u r e G r i d N o d e V i e w S t a t e " > < C o l u m n > 7 < / C o l u m n > < L a y e d O u t > t r u e < / L a y e d O u t > < W a s U I I n v i s i b l e > t r u e < / W a s U I I n v i s i b l e > < / a : V a l u e > < / a : K e y V a l u e O f D i a g r a m O b j e c t K e y a n y T y p e z b w N T n L X > < a : K e y V a l u e O f D i a g r a m O b j e c t K e y a n y T y p e z b w N T n L X > < a : K e y > < K e y > M e a s u r e s \ S u m   o f   O v e r t i m e   E x p o s u r e   H o u r s \ T a g I n f o \ F o r m u l a < / K e y > < / a : K e y > < a : V a l u e   i : t y p e = " M e a s u r e G r i d V i e w S t a t e I D i a g r a m T a g A d d i t i o n a l I n f o " / > < / a : K e y V a l u e O f D i a g r a m O b j e c t K e y a n y T y p e z b w N T n L X > < a : K e y V a l u e O f D i a g r a m O b j e c t K e y a n y T y p e z b w N T n L X > < a : K e y > < K e y > M e a s u r e s \ S u m   o f   O v e r t i m e   E x p o s u r e   H o u r s \ T a g I n f o \ V a l u e < / K e y > < / a : K e y > < a : V a l u e   i : t y p e = " M e a s u r e G r i d V i e w S t a t e I D i a g r a m T a g A d d i t i o n a l I n f o " / > < / a : K e y V a l u e O f D i a g r a m O b j e c t K e y a n y T y p e z b w N T n L X > < a : K e y V a l u e O f D i a g r a m O b j e c t K e y a n y T y p e z b w N T n L X > < a : K e y > < K e y > M e a s u r e s \ C o u n t   o f   L o s t   T i m e   I n c i d e n t < / K e y > < / a : K e y > < a : V a l u e   i : t y p e = " M e a s u r e G r i d N o d e V i e w S t a t e " > < C o l u m n > 1 5 < / C o l u m n > < L a y e d O u t > t r u e < / L a y e d O u t > < W a s U I I n v i s i b l e > t r u e < / W a s U I I n v i s i b l e > < / a : V a l u e > < / a : K e y V a l u e O f D i a g r a m O b j e c t K e y a n y T y p e z b w N T n L X > < a : K e y V a l u e O f D i a g r a m O b j e c t K e y a n y T y p e z b w N T n L X > < a : K e y > < K e y > M e a s u r e s \ C o u n t   o f   L o s t   T i m e   I n c i d e n t \ T a g I n f o \ F o r m u l a < / K e y > < / a : K e y > < a : V a l u e   i : t y p e = " M e a s u r e G r i d V i e w S t a t e I D i a g r a m T a g A d d i t i o n a l I n f o " / > < / a : K e y V a l u e O f D i a g r a m O b j e c t K e y a n y T y p e z b w N T n L X > < a : K e y V a l u e O f D i a g r a m O b j e c t K e y a n y T y p e z b w N T n L X > < a : K e y > < K e y > M e a s u r e s \ C o u n t   o f   L o s t   T i m e   I n c i d e n t \ T a g I n f o \ V a l u e 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 C o l u m n s \ m o n t h < / K e y > < / a : K e y > < a : V a l u e   i : t y p e = " M e a s u r e G r i d N o d e V i e w S t a t e " > < C o l u m n > 1 < / C o l u m n > < L a y e d O u t > t r u e < / L a y e d O u t > < / a : V a l u e > < / a : K e y V a l u e O f D i a g r a m O b j e c t K e y a n y T y p e z b w N T n L X > < a : K e y V a l u e O f D i a g r a m O b j e c t K e y a n y T y p e z b w N T n L X > < a : K e y > < K e y > C o l u m n s \ R e p r e s e n t a t i v e   D a t e < / 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 C o l u m n s \ Q u i n n   H o u r s < / K e y > < / a : K e y > < a : V a l u e   i : t y p e = " M e a s u r e G r i d N o d e V i e w S t a t e " > < C o l u m n > 4 < / C o l u m n > < L a y e d O u t > t r u e < / L a y e d O u t > < / a : V a l u e > < / a : K e y V a l u e O f D i a g r a m O b j e c t K e y a n y T y p e z b w N T n L X > < a : K e y V a l u e O f D i a g r a m O b j e c t K e y a n y T y p e z b w N T n L X > < a : K e y > < K e y > C o l u m n s \ D S P - S u b c o n t r a c t o r   H o u r s < / K e y > < / a : K e y > < a : V a l u e   i : t y p e = " M e a s u r e G r i d N o d e V i e w S t a t e " > < C o l u m n > 5 < / C o l u m n > < L a y e d O u t > t r u e < / L a y e d O u t > < / a : V a l u e > < / a : K e y V a l u e O f D i a g r a m O b j e c t K e y a n y T y p e z b w N T n L X > < a : K e y V a l u e O f D i a g r a m O b j e c t K e y a n y T y p e z b w N T n L X > < a : K e y > < K e y > C o l u m n s \ T o t a l   E x p o s u r e   H o u r s < / K e y > < / a : K e y > < a : V a l u e   i : t y p e = " M e a s u r e G r i d N o d e V i e w S t a t e " > < C o l u m n > 6 < / C o l u m n > < L a y e d O u t > t r u e < / L a y e d O u t > < / a : V a l u e > < / a : K e y V a l u e O f D i a g r a m O b j e c t K e y a n y T y p e z b w N T n L X > < a : K e y V a l u e O f D i a g r a m O b j e c t K e y a n y T y p e z b w N T n L X > < a : K e y > < K e y > C o l u m n s \ O v e r t i m e   E x p o s u r e   H o u r s < / K e y > < / a : K e y > < a : V a l u e   i : t y p e = " M e a s u r e G r i d N o d e V i e w S t a t e " > < C o l u m n > 7 < / C o l u m n > < L a y e d O u t > t r u e < / L a y e d O u t > < / a : V a l u e > < / a : K e y V a l u e O f D i a g r a m O b j e c t K e y a n y T y p e z b w N T n L X > < a : K e y V a l u e O f D i a g r a m O b j e c t K e y a n y T y p e z b w N T n L X > < a : K e y > < K e y > C o l u m n s \ S a f e t y   M e e t i n g s < / K e y > < / a : K e y > < a : V a l u e   i : t y p e = " M e a s u r e G r i d N o d e V i e w S t a t e " > < C o l u m n > 8 < / C o l u m n > < L a y e d O u t > t r u e < / L a y e d O u t > < / a : V a l u e > < / a : K e y V a l u e O f D i a g r a m O b j e c t K e y a n y T y p e z b w N T n L X > < a : K e y V a l u e O f D i a g r a m O b j e c t K e y a n y T y p e z b w N T n L X > < a : K e y > < K e y > C o l u m n s \ W o r k   S i t e   I n s p e c t i o n s < / K e y > < / a : K e y > < a : V a l u e   i : t y p e = " M e a s u r e G r i d N o d e V i e w S t a t e " > < C o l u m n > 9 < / C o l u m n > < L a y e d O u t > t r u e < / L a y e d O u t > < / a : V a l u e > < / a : K e y V a l u e O f D i a g r a m O b j e c t K e y a n y T y p e z b w N T n L X > < a : K e y V a l u e O f D i a g r a m O b j e c t K e y a n y T y p e z b w N T n L X > < a : K e y > < K e y > C o l u m n s \ T o o l b o x   M e e t i n g s < / K e y > < / a : K e y > < a : V a l u e   i : t y p e = " M e a s u r e G r i d N o d e V i e w S t a t e " > < C o l u m n > 1 0 < / C o l u m n > < L a y e d O u t > t r u e < / L a y e d O u t > < / a : V a l u e > < / a : K e y V a l u e O f D i a g r a m O b j e c t K e y a n y T y p e z b w N T n L X > < a : K e y V a l u e O f D i a g r a m O b j e c t K e y a n y T y p e z b w N T n L X > < a : K e y > < K e y > C o l u m n s \ F L R A   C a r d s < / K e y > < / a : K e y > < a : V a l u e   i : t y p e = " M e a s u r e G r i d N o d e V i e w S t a t e " > < C o l u m n > 1 1 < / C o l u m n > < L a y e d O u t > t r u e < / L a y e d O u t > < / a : V a l u e > < / a : K e y V a l u e O f D i a g r a m O b j e c t K e y a n y T y p e z b w N T n L X > < a : K e y V a l u e O f D i a g r a m O b j e c t K e y a n y T y p e z b w N T n L X > < a : K e y > < K e y > C o l u m n s \ B B S   C a r d s < / K e y > < / a : K e y > < a : V a l u e   i : t y p e = " M e a s u r e G r i d N o d e V i e w S t a t e " > < C o l u m n > 1 2 < / C o l u m n > < L a y e d O u t > t r u e < / L a y e d O u t > < / a : V a l u e > < / a : K e y V a l u e O f D i a g r a m O b j e c t K e y a n y T y p e z b w N T n L X > < a : K e y V a l u e O f D i a g r a m O b j e c t K e y a n y T y p e z b w N T n L X > < a : K e y > < K e y > C o l u m n s \ J H A < / K e y > < / a : K e y > < a : V a l u e   i : t y p e = " M e a s u r e G r i d N o d e V i e w S t a t e " > < C o l u m n > 1 3 < / C o l u m n > < L a y e d O u t > t r u e < / L a y e d O u t > < / a : V a l u e > < / a : K e y V a l u e O f D i a g r a m O b j e c t K e y a n y T y p e z b w N T n L X > < a : K e y V a l u e O f D i a g r a m O b j e c t K e y a n y T y p e z b w N T n L X > < a : K e y > < K e y > C o l u m n s \ N e a r   M i s s < / K e y > < / a : K e y > < a : V a l u e   i : t y p e = " M e a s u r e G r i d N o d e V i e w S t a t e " > < C o l u m n > 1 4 < / C o l u m n > < L a y e d O u t > t r u e < / L a y e d O u t > < / a : V a l u e > < / a : K e y V a l u e O f D i a g r a m O b j e c t K e y a n y T y p e z b w N T n L X > < a : K e y V a l u e O f D i a g r a m O b j e c t K e y a n y T y p e z b w N T n L X > < a : K e y > < K e y > C o l u m n s \ L o s t   T i m e   I n c i d e n t < / K e y > < / a : K e y > < a : V a l u e   i : t y p e = " M e a s u r e G r i d N o d e V i e w S t a t e " > < C o l u m n > 1 5 < / C o l u m n > < L a y e d O u t > t r u e < / L a y e d O u t > < / a : V a l u e > < / a : K e y V a l u e O f D i a g r a m O b j e c t K e y a n y T y p e z b w N T n L X > < a : K e y V a l u e O f D i a g r a m O b j e c t K e y a n y T y p e z b w N T n L X > < a : K e y > < K e y > C o l u m n s \ M e d i c a l   A i d < / K e y > < / a : K e y > < a : V a l u e   i : t y p e = " M e a s u r e G r i d N o d e V i e w S t a t e " > < C o l u m n > 1 6 < / C o l u m n > < L a y e d O u t > t r u e < / L a y e d O u t > < / a : V a l u e > < / a : K e y V a l u e O f D i a g r a m O b j e c t K e y a n y T y p e z b w N T n L X > < a : K e y V a l u e O f D i a g r a m O b j e c t K e y a n y T y p e z b w N T n L X > < a : K e y > < K e y > C o l u m n s \ F i r s t   A i d < / K e y > < / a : K e y > < a : V a l u e   i : t y p e = " M e a s u r e G r i d N o d e V i e w S t a t e " > < C o l u m n > 1 7 < / C o l u m n > < L a y e d O u t > t r u e < / L a y e d O u t > < / a : V a l u e > < / a : K e y V a l u e O f D i a g r a m O b j e c t K e y a n y T y p e z b w N T n L X > < a : K e y V a l u e O f D i a g r a m O b j e c t K e y a n y T y p e z b w N T n L X > < a : K e y > < K e y > C o l u m n s \ P r o p e r t y / E q u i p m e n t   D a m a g e < / K e y > < / a : K e y > < a : V a l u e   i : t y p e = " M e a s u r e G r i d N o d e V i e w S t a t e " > < C o l u m n > 1 8 < / C o l u m n > < L a y e d O u t > t r u e < / L a y e d O u t > < / a : V a l u e > < / a : K e y V a l u e O f D i a g r a m O b j e c t K e y a n y T y p e z b w N T n L X > < a : K e y V a l u e O f D i a g r a m O b j e c t K e y a n y T y p e z b w N T n L X > < a : K e y > < K e y > C o l u m n s \ V e h i c l e   I n c i d e n t < / K e y > < / a : K e y > < a : V a l u e   i : t y p e = " M e a s u r e G r i d N o d e V i e w S t a t e " > < C o l u m n > 1 9 < / C o l u m n > < L a y e d O u t > t r u e < / L a y e d O u t > < / a : V a l u e > < / a : K e y V a l u e O f D i a g r a m O b j e c t K e y a n y T y p e z b w N T n L X > < a : K e y V a l u e O f D i a g r a m O b j e c t K e y a n y T y p e z b w N T n L X > < a : K e y > < K e y > C o l u m n s \ M o d i f i e d   W o r k   C a s e < / K e y > < / a : K e y > < a : V a l u e   i : t y p e = " M e a s u r e G r i d N o d e V i e w S t a t e " > < C o l u m n > 2 0 < / C o l u m n > < L a y e d O u t > t r u e < / L a y e d O u t > < / a : V a l u e > < / a : K e y V a l u e O f D i a g r a m O b j e c t K e y a n y T y p e z b w N T n L X > < a : K e y V a l u e O f D i a g r a m O b j e c t K e y a n y T y p e z b w N T n L X > < a : K e y > < K e y > C o l u m n s \ E n v i r o n m e n t a l   E v e n t < / K e y > < / a : K e y > < a : V a l u e   i : t y p e = " M e a s u r e G r i d N o d e V i e w S t a t e " > < C o l u m n > 2 1 < / C o l u m n > < L a y e d O u t > t r u e < / L a y e d O u t > < / a : V a l u e > < / a : K e y V a l u e O f D i a g r a m O b j e c t K e y a n y T y p e z b w N T n L X > < a : K e y V a l u e O f D i a g r a m O b j e c t K e y a n y T y p e z b w N T n L X > < a : K e y > < K e y > C o l u m n s \ O f f   t h e   J o b   I n j u r y / I l l n e s s 2 < / K e y > < / a : K e y > < a : V a l u e   i : t y p e = " M e a s u r e G r i d N o d e V i e w S t a t e " > < C o l u m n > 2 2 < / C o l u m n > < L a y e d O u t > t r u e < / L a y e d O u t > < / a : V a l u e > < / a : K e y V a l u e O f D i a g r a m O b j e c t K e y a n y T y p e z b w N T n L X > < a : K e y V a l u e O f D i a g r a m O b j e c t K e y a n y T y p e z b w N T n L X > < a : K e y > < K e y > L i n k s \ & l t ; C o l u m n s \ S u m   o f   T o t a l   E x p o s u r e   H o u r s & g t ; - & l t ; M e a s u r e s \ T o t a l   E x p o s u r e   H o u r s & g t ; < / K e y > < / a : K e y > < a : V a l u e   i : t y p e = " M e a s u r e G r i d V i e w S t a t e I D i a g r a m L i n k " / > < / a : K e y V a l u e O f D i a g r a m O b j e c t K e y a n y T y p e z b w N T n L X > < a : K e y V a l u e O f D i a g r a m O b j e c t K e y a n y T y p e z b w N T n L X > < a : K e y > < K e y > L i n k s \ & l t ; C o l u m n s \ S u m   o f   T o t a l   E x p o s u r e   H o u r s & g t ; - & l t ; M e a s u r e s \ T o t a l   E x p o s u r e   H o u r s & g t ; \ C O L U M N < / K e y > < / a : K e y > < a : V a l u e   i : t y p e = " M e a s u r e G r i d V i e w S t a t e I D i a g r a m L i n k E n d p o i n t " / > < / a : K e y V a l u e O f D i a g r a m O b j e c t K e y a n y T y p e z b w N T n L X > < a : K e y V a l u e O f D i a g r a m O b j e c t K e y a n y T y p e z b w N T n L X > < a : K e y > < K e y > L i n k s \ & l t ; C o l u m n s \ S u m   o f   T o t a l   E x p o s u r e   H o u r s & g t ; - & l t ; M e a s u r e s \ T o t a l   E x p o s u r e   H o u r s & g t ; \ M E A S U R E < / K e y > < / a : K e y > < a : V a l u e   i : t y p e = " M e a s u r e G r i d V i e w S t a t e I D i a g r a m L i n k E n d p o i n t " / > < / a : K e y V a l u e O f D i a g r a m O b j e c t K e y a n y T y p e z b w N T n L X > < a : K e y V a l u e O f D i a g r a m O b j e c t K e y a n y T y p e z b w N T n L X > < a : K e y > < K e y > L i n k s \ & l t ; C o l u m n s \ S u m   o f   S a f e t y   M e e t i n g s & g t ; - & l t ; M e a s u r e s \ S a f e t y   M e e t i n g s & g t ; < / K e y > < / a : K e y > < a : V a l u e   i : t y p e = " M e a s u r e G r i d V i e w S t a t e I D i a g r a m L i n k " / > < / a : K e y V a l u e O f D i a g r a m O b j e c t K e y a n y T y p e z b w N T n L X > < a : K e y V a l u e O f D i a g r a m O b j e c t K e y a n y T y p e z b w N T n L X > < a : K e y > < K e y > L i n k s \ & l t ; C o l u m n s \ S u m   o f   S a f e t y   M e e t i n g s & g t ; - & l t ; M e a s u r e s \ S a f e t y   M e e t i n g s & g t ; \ C O L U M N < / K e y > < / a : K e y > < a : V a l u e   i : t y p e = " M e a s u r e G r i d V i e w S t a t e I D i a g r a m L i n k E n d p o i n t " / > < / a : K e y V a l u e O f D i a g r a m O b j e c t K e y a n y T y p e z b w N T n L X > < a : K e y V a l u e O f D i a g r a m O b j e c t K e y a n y T y p e z b w N T n L X > < a : K e y > < K e y > L i n k s \ & l t ; C o l u m n s \ S u m   o f   S a f e t y   M e e t i n g s & g t ; - & l t ; M e a s u r e s \ S a f e t y   M e e t i n g s & g t ; \ M E A S U R E < / K e y > < / a : K e y > < a : V a l u e   i : t y p e = " M e a s u r e G r i d V i e w S t a t e I D i a g r a m L i n k E n d p o i n t " / > < / a : K e y V a l u e O f D i a g r a m O b j e c t K e y a n y T y p e z b w N T n L X > < a : K e y V a l u e O f D i a g r a m O b j e c t K e y a n y T y p e z b w N T n L X > < a : K e y > < K e y > L i n k s \ & l t ; C o l u m n s \ S u m   o f   W o r k   S i t e   I n s p e c t i o n s & g t ; - & l t ; M e a s u r e s \ W o r k   S i t e   I n s p e c t i o n s & g t ; < / K e y > < / a : K e y > < a : V a l u e   i : t y p e = " M e a s u r e G r i d V i e w S t a t e I D i a g r a m L i n k " / > < / a : K e y V a l u e O f D i a g r a m O b j e c t K e y a n y T y p e z b w N T n L X > < a : K e y V a l u e O f D i a g r a m O b j e c t K e y a n y T y p e z b w N T n L X > < a : K e y > < K e y > L i n k s \ & l t ; C o l u m n s \ S u m   o f   W o r k   S i t e   I n s p e c t i o n s & g t ; - & l t ; M e a s u r e s \ W o r k   S i t e   I n s p e c t i o n s & g t ; \ C O L U M N < / K e y > < / a : K e y > < a : V a l u e   i : t y p e = " M e a s u r e G r i d V i e w S t a t e I D i a g r a m L i n k E n d p o i n t " / > < / a : K e y V a l u e O f D i a g r a m O b j e c t K e y a n y T y p e z b w N T n L X > < a : K e y V a l u e O f D i a g r a m O b j e c t K e y a n y T y p e z b w N T n L X > < a : K e y > < K e y > L i n k s \ & l t ; C o l u m n s \ S u m   o f   W o r k   S i t e   I n s p e c t i o n s & g t ; - & l t ; M e a s u r e s \ W o r k   S i t e   I n s p e c t i o n s & g t ; \ M E A S U R E < / K e y > < / a : K e y > < a : V a l u e   i : t y p e = " M e a s u r e G r i d V i e w S t a t e I D i a g r a m L i n k E n d p o i n t " / > < / a : K e y V a l u e O f D i a g r a m O b j e c t K e y a n y T y p e z b w N T n L X > < a : K e y V a l u e O f D i a g r a m O b j e c t K e y a n y T y p e z b w N T n L X > < a : K e y > < K e y > L i n k s \ & l t ; C o l u m n s \ S u m   o f   F L R A   C a r d s & g t ; - & l t ; M e a s u r e s \ F L R A   C a r d s & g t ; < / K e y > < / a : K e y > < a : V a l u e   i : t y p e = " M e a s u r e G r i d V i e w S t a t e I D i a g r a m L i n k " / > < / a : K e y V a l u e O f D i a g r a m O b j e c t K e y a n y T y p e z b w N T n L X > < a : K e y V a l u e O f D i a g r a m O b j e c t K e y a n y T y p e z b w N T n L X > < a : K e y > < K e y > L i n k s \ & l t ; C o l u m n s \ S u m   o f   F L R A   C a r d s & g t ; - & l t ; M e a s u r e s \ F L R A   C a r d s & g t ; \ C O L U M N < / K e y > < / a : K e y > < a : V a l u e   i : t y p e = " M e a s u r e G r i d V i e w S t a t e I D i a g r a m L i n k E n d p o i n t " / > < / a : K e y V a l u e O f D i a g r a m O b j e c t K e y a n y T y p e z b w N T n L X > < a : K e y V a l u e O f D i a g r a m O b j e c t K e y a n y T y p e z b w N T n L X > < a : K e y > < K e y > L i n k s \ & l t ; C o l u m n s \ S u m   o f   F L R A   C a r d s & g t ; - & l t ; M e a s u r e s \ F L R A   C a r d s & g t ; \ M E A S U R E < / K e y > < / a : K e y > < a : V a l u e   i : t y p e = " M e a s u r e G r i d V i e w S t a t e I D i a g r a m L i n k E n d p o i n t " / > < / a : K e y V a l u e O f D i a g r a m O b j e c t K e y a n y T y p e z b w N T n L X > < a : K e y V a l u e O f D i a g r a m O b j e c t K e y a n y T y p e z b w N T n L X > < a : K e y > < K e y > L i n k s \ & l t ; C o l u m n s \ S u m   o f   T o o l b o x   M e e t i n g s & g t ; - & l t ; M e a s u r e s \ T o o l b o x   M e e t i n g s & g t ; < / K e y > < / a : K e y > < a : V a l u e   i : t y p e = " M e a s u r e G r i d V i e w S t a t e I D i a g r a m L i n k " / > < / a : K e y V a l u e O f D i a g r a m O b j e c t K e y a n y T y p e z b w N T n L X > < a : K e y V a l u e O f D i a g r a m O b j e c t K e y a n y T y p e z b w N T n L X > < a : K e y > < K e y > L i n k s \ & l t ; C o l u m n s \ S u m   o f   T o o l b o x   M e e t i n g s & g t ; - & l t ; M e a s u r e s \ T o o l b o x   M e e t i n g s & g t ; \ C O L U M N < / K e y > < / a : K e y > < a : V a l u e   i : t y p e = " M e a s u r e G r i d V i e w S t a t e I D i a g r a m L i n k E n d p o i n t " / > < / a : K e y V a l u e O f D i a g r a m O b j e c t K e y a n y T y p e z b w N T n L X > < a : K e y V a l u e O f D i a g r a m O b j e c t K e y a n y T y p e z b w N T n L X > < a : K e y > < K e y > L i n k s \ & l t ; C o l u m n s \ S u m   o f   T o o l b o x   M e e t i n g s & g t ; - & l t ; M e a s u r e s \ T o o l b o x   M e e t i n g s & g t ; \ M E A S U R E < / K e y > < / a : K e y > < a : V a l u e   i : t y p e = " M e a s u r e G r i d V i e w S t a t e I D i a g r a m L i n k E n d p o i n t " / > < / a : K e y V a l u e O f D i a g r a m O b j e c t K e y a n y T y p e z b w N T n L X > < a : K e y V a l u e O f D i a g r a m O b j e c t K e y a n y T y p e z b w N T n L X > < a : K e y > < K e y > L i n k s \ & l t ; C o l u m n s \ S u m   o f   B B S   C a r d s & g t ; - & l t ; M e a s u r e s \ B B S   C a r d s & g t ; < / K e y > < / a : K e y > < a : V a l u e   i : t y p e = " M e a s u r e G r i d V i e w S t a t e I D i a g r a m L i n k " / > < / a : K e y V a l u e O f D i a g r a m O b j e c t K e y a n y T y p e z b w N T n L X > < a : K e y V a l u e O f D i a g r a m O b j e c t K e y a n y T y p e z b w N T n L X > < a : K e y > < K e y > L i n k s \ & l t ; C o l u m n s \ S u m   o f   B B S   C a r d s & g t ; - & l t ; M e a s u r e s \ B B S   C a r d s & g t ; \ C O L U M N < / K e y > < / a : K e y > < a : V a l u e   i : t y p e = " M e a s u r e G r i d V i e w S t a t e I D i a g r a m L i n k E n d p o i n t " / > < / a : K e y V a l u e O f D i a g r a m O b j e c t K e y a n y T y p e z b w N T n L X > < a : K e y V a l u e O f D i a g r a m O b j e c t K e y a n y T y p e z b w N T n L X > < a : K e y > < K e y > L i n k s \ & l t ; C o l u m n s \ S u m   o f   B B S   C a r d s & g t ; - & l t ; M e a s u r e s \ B B S   C a r d s & g t ; \ M E A S U R E < / K e y > < / a : K e y > < a : V a l u e   i : t y p e = " M e a s u r e G r i d V i e w S t a t e I D i a g r a m L i n k E n d p o i n t " / > < / a : K e y V a l u e O f D i a g r a m O b j e c t K e y a n y T y p e z b w N T n L X > < a : K e y V a l u e O f D i a g r a m O b j e c t K e y a n y T y p e z b w N T n L X > < a : K e y > < K e y > L i n k s \ & l t ; C o l u m n s \ S u m   o f   N e a r   M i s s & g t ; - & l t ; M e a s u r e s \ N e a r   M i s s & g t ; < / K e y > < / a : K e y > < a : V a l u e   i : t y p e = " M e a s u r e G r i d V i e w S t a t e I D i a g r a m L i n k " / > < / a : K e y V a l u e O f D i a g r a m O b j e c t K e y a n y T y p e z b w N T n L X > < a : K e y V a l u e O f D i a g r a m O b j e c t K e y a n y T y p e z b w N T n L X > < a : K e y > < K e y > L i n k s \ & l t ; C o l u m n s \ S u m   o f   N e a r   M i s s & g t ; - & l t ; M e a s u r e s \ N e a r   M i s s & g t ; \ C O L U M N < / K e y > < / a : K e y > < a : V a l u e   i : t y p e = " M e a s u r e G r i d V i e w S t a t e I D i a g r a m L i n k E n d p o i n t " / > < / a : K e y V a l u e O f D i a g r a m O b j e c t K e y a n y T y p e z b w N T n L X > < a : K e y V a l u e O f D i a g r a m O b j e c t K e y a n y T y p e z b w N T n L X > < a : K e y > < K e y > L i n k s \ & l t ; C o l u m n s \ S u m   o f   N e a r   M i s s & g t ; - & l t ; M e a s u r e s \ N e a r   M i s s & g t ; \ M E A S U R E < / K e y > < / a : K e y > < a : V a l u e   i : t y p e = " M e a s u r e G r i d V i e w S t a t e I D i a g r a m L i n k E n d p o i n t " / > < / a : K e y V a l u e O f D i a g r a m O b j e c t K e y a n y T y p e z b w N T n L X > < a : K e y V a l u e O f D i a g r a m O b j e c t K e y a n y T y p e z b w N T n L X > < a : K e y > < K e y > L i n k s \ & l t ; C o l u m n s \ C o u n t   o f   J H A & g t ; - & l t ; M e a s u r e s \ J H A & g t ; < / K e y > < / a : K e y > < a : V a l u e   i : t y p e = " M e a s u r e G r i d V i e w S t a t e I D i a g r a m L i n k " / > < / a : K e y V a l u e O f D i a g r a m O b j e c t K e y a n y T y p e z b w N T n L X > < a : K e y V a l u e O f D i a g r a m O b j e c t K e y a n y T y p e z b w N T n L X > < a : K e y > < K e y > L i n k s \ & l t ; C o l u m n s \ C o u n t   o f   J H A & g t ; - & l t ; M e a s u r e s \ J H A & g t ; \ C O L U M N < / K e y > < / a : K e y > < a : V a l u e   i : t y p e = " M e a s u r e G r i d V i e w S t a t e I D i a g r a m L i n k E n d p o i n t " / > < / a : K e y V a l u e O f D i a g r a m O b j e c t K e y a n y T y p e z b w N T n L X > < a : K e y V a l u e O f D i a g r a m O b j e c t K e y a n y T y p e z b w N T n L X > < a : K e y > < K e y > L i n k s \ & l t ; C o l u m n s \ C o u n t   o f   J H A & g t ; - & l t ; M e a s u r e s \ J H A & g t ; \ M E A S U R E < / K e y > < / a : K e y > < a : V a l u e   i : t y p e = " M e a s u r e G r i d V i e w S t a t e I D i a g r a m L i n k E n d p o i n t " / > < / a : K e y V a l u e O f D i a g r a m O b j e c t K e y a n y T y p e z b w N T n L X > < a : K e y V a l u e O f D i a g r a m O b j e c t K e y a n y T y p e z b w N T n L X > < a : K e y > < K e y > L i n k s \ & l t ; C o l u m n s \ S u m   o f   L o s t   T i m e   I n c i d e n t & g t ; - & l t ; M e a s u r e s \ L o s t   T i m e   I n c i d e n t & g t ; < / K e y > < / a : K e y > < a : V a l u e   i : t y p e = " M e a s u r e G r i d V i e w S t a t e I D i a g r a m L i n k " / > < / a : K e y V a l u e O f D i a g r a m O b j e c t K e y a n y T y p e z b w N T n L X > < a : K e y V a l u e O f D i a g r a m O b j e c t K e y a n y T y p e z b w N T n L X > < a : K e y > < K e y > L i n k s \ & l t ; C o l u m n s \ S u m   o f   L o s t   T i m e   I n c i d e n t & g t ; - & l t ; M e a s u r e s \ L o s t   T i m e   I n c i d e n t & g t ; \ C O L U M N < / K e y > < / a : K e y > < a : V a l u e   i : t y p e = " M e a s u r e G r i d V i e w S t a t e I D i a g r a m L i n k E n d p o i n t " / > < / a : K e y V a l u e O f D i a g r a m O b j e c t K e y a n y T y p e z b w N T n L X > < a : K e y V a l u e O f D i a g r a m O b j e c t K e y a n y T y p e z b w N T n L X > < a : K e y > < K e y > L i n k s \ & l t ; C o l u m n s \ S u m   o f   L o s t   T i m e   I n c i d e n t & g t ; - & l t ; M e a s u r e s \ L o s t   T i m e   I n c i d e n t & g t ; \ M E A S U R E < / K e y > < / a : K e y > < a : V a l u e   i : t y p e = " M e a s u r e G r i d V i e w S t a t e I D i a g r a m L i n k E n d p o i n t " / > < / a : K e y V a l u e O f D i a g r a m O b j e c t K e y a n y T y p e z b w N T n L X > < a : K e y V a l u e O f D i a g r a m O b j e c t K e y a n y T y p e z b w N T n L X > < a : K e y > < K e y > L i n k s \ & l t ; C o l u m n s \ S u m   o f   M e d i c a l   A i d & g t ; - & l t ; M e a s u r e s \ M e d i c a l   A i d & g t ; < / K e y > < / a : K e y > < a : V a l u e   i : t y p e = " M e a s u r e G r i d V i e w S t a t e I D i a g r a m L i n k " / > < / a : K e y V a l u e O f D i a g r a m O b j e c t K e y a n y T y p e z b w N T n L X > < a : K e y V a l u e O f D i a g r a m O b j e c t K e y a n y T y p e z b w N T n L X > < a : K e y > < K e y > L i n k s \ & l t ; C o l u m n s \ S u m   o f   M e d i c a l   A i d & g t ; - & l t ; M e a s u r e s \ M e d i c a l   A i d & g t ; \ C O L U M N < / K e y > < / a : K e y > < a : V a l u e   i : t y p e = " M e a s u r e G r i d V i e w S t a t e I D i a g r a m L i n k E n d p o i n t " / > < / a : K e y V a l u e O f D i a g r a m O b j e c t K e y a n y T y p e z b w N T n L X > < a : K e y V a l u e O f D i a g r a m O b j e c t K e y a n y T y p e z b w N T n L X > < a : K e y > < K e y > L i n k s \ & l t ; C o l u m n s \ S u m   o f   M e d i c a l   A i d & g t ; - & l t ; M e a s u r e s \ M e d i c a l   A i d & g t ; \ M E A S U R E < / K e y > < / a : K e y > < a : V a l u e   i : t y p e = " M e a s u r e G r i d V i e w S t a t e I D i a g r a m L i n k E n d p o i n t " / > < / a : K e y V a l u e O f D i a g r a m O b j e c t K e y a n y T y p e z b w N T n L X > < a : K e y V a l u e O f D i a g r a m O b j e c t K e y a n y T y p e z b w N T n L X > < a : K e y > < K e y > L i n k s \ & l t ; C o l u m n s \ S u m   o f   F i r s t   A i d & g t ; - & l t ; M e a s u r e s \ F i r s t   A i d & g t ; < / K e y > < / a : K e y > < a : V a l u e   i : t y p e = " M e a s u r e G r i d V i e w S t a t e I D i a g r a m L i n k " / > < / a : K e y V a l u e O f D i a g r a m O b j e c t K e y a n y T y p e z b w N T n L X > < a : K e y V a l u e O f D i a g r a m O b j e c t K e y a n y T y p e z b w N T n L X > < a : K e y > < K e y > L i n k s \ & l t ; C o l u m n s \ S u m   o f   F i r s t   A i d & g t ; - & l t ; M e a s u r e s \ F i r s t   A i d & g t ; \ C O L U M N < / K e y > < / a : K e y > < a : V a l u e   i : t y p e = " M e a s u r e G r i d V i e w S t a t e I D i a g r a m L i n k E n d p o i n t " / > < / a : K e y V a l u e O f D i a g r a m O b j e c t K e y a n y T y p e z b w N T n L X > < a : K e y V a l u e O f D i a g r a m O b j e c t K e y a n y T y p e z b w N T n L X > < a : K e y > < K e y > L i n k s \ & l t ; C o l u m n s \ S u m   o f   F i r s t   A i d & g t ; - & l t ; M e a s u r e s \ F i r s t   A i d & g t ; \ M E A S U R E < / K e y > < / a : K e y > < a : V a l u e   i : t y p e = " M e a s u r e G r i d V i e w S t a t e I D i a g r a m L i n k E n d p o i n t " / > < / a : K e y V a l u e O f D i a g r a m O b j e c t K e y a n y T y p e z b w N T n L X > < a : K e y V a l u e O f D i a g r a m O b j e c t K e y a n y T y p e z b w N T n L X > < a : K e y > < K e y > L i n k s \ & l t ; C o l u m n s \ S u m   o f   V e h i c l e   I n c i d e n t & g t ; - & l t ; M e a s u r e s \ V e h i c l e   I n c i d e n t & g t ; < / K e y > < / a : K e y > < a : V a l u e   i : t y p e = " M e a s u r e G r i d V i e w S t a t e I D i a g r a m L i n k " / > < / a : K e y V a l u e O f D i a g r a m O b j e c t K e y a n y T y p e z b w N T n L X > < a : K e y V a l u e O f D i a g r a m O b j e c t K e y a n y T y p e z b w N T n L X > < a : K e y > < K e y > L i n k s \ & l t ; C o l u m n s \ S u m   o f   V e h i c l e   I n c i d e n t & g t ; - & l t ; M e a s u r e s \ V e h i c l e   I n c i d e n t & g t ; \ C O L U M N < / K e y > < / a : K e y > < a : V a l u e   i : t y p e = " M e a s u r e G r i d V i e w S t a t e I D i a g r a m L i n k E n d p o i n t " / > < / a : K e y V a l u e O f D i a g r a m O b j e c t K e y a n y T y p e z b w N T n L X > < a : K e y V a l u e O f D i a g r a m O b j e c t K e y a n y T y p e z b w N T n L X > < a : K e y > < K e y > L i n k s \ & l t ; C o l u m n s \ S u m   o f   V e h i c l e   I n c i d e n t & g t ; - & l t ; M e a s u r e s \ V e h i c l e   I n c i d e n t & g t ; \ M E A S U R E < / K e y > < / a : K e y > < a : V a l u e   i : t y p e = " M e a s u r e G r i d V i e w S t a t e I D i a g r a m L i n k E n d p o i n t " / > < / a : K e y V a l u e O f D i a g r a m O b j e c t K e y a n y T y p e z b w N T n L X > < a : K e y V a l u e O f D i a g r a m O b j e c t K e y a n y T y p e z b w N T n L X > < a : K e y > < K e y > L i n k s \ & l t ; C o l u m n s \ S u m   o f   M o d i f i e d   W o r k   C a s e & g t ; - & l t ; M e a s u r e s \ M o d i f i e d   W o r k   C a s e & g t ; < / K e y > < / a : K e y > < a : V a l u e   i : t y p e = " M e a s u r e G r i d V i e w S t a t e I D i a g r a m L i n k " / > < / a : K e y V a l u e O f D i a g r a m O b j e c t K e y a n y T y p e z b w N T n L X > < a : K e y V a l u e O f D i a g r a m O b j e c t K e y a n y T y p e z b w N T n L X > < a : K e y > < K e y > L i n k s \ & l t ; C o l u m n s \ S u m   o f   M o d i f i e d   W o r k   C a s e & g t ; - & l t ; M e a s u r e s \ M o d i f i e d   W o r k   C a s e & g t ; \ C O L U M N < / K e y > < / a : K e y > < a : V a l u e   i : t y p e = " M e a s u r e G r i d V i e w S t a t e I D i a g r a m L i n k E n d p o i n t " / > < / a : K e y V a l u e O f D i a g r a m O b j e c t K e y a n y T y p e z b w N T n L X > < a : K e y V a l u e O f D i a g r a m O b j e c t K e y a n y T y p e z b w N T n L X > < a : K e y > < K e y > L i n k s \ & l t ; C o l u m n s \ S u m   o f   M o d i f i e d   W o r k   C a s e & g t ; - & l t ; M e a s u r e s \ M o d i f i e d   W o r k   C a s e & g t ; \ M E A S U R E < / K e y > < / a : K e y > < a : V a l u e   i : t y p e = " M e a s u r e G r i d V i e w S t a t e I D i a g r a m L i n k E n d p o i n t " / > < / a : K e y V a l u e O f D i a g r a m O b j e c t K e y a n y T y p e z b w N T n L X > < a : K e y V a l u e O f D i a g r a m O b j e c t K e y a n y T y p e z b w N T n L X > < a : K e y > < K e y > L i n k s \ & l t ; C o l u m n s \ S u m   o f   E n v i r o n m e n t a l   E v e n t & g t ; - & l t ; M e a s u r e s \ E n v i r o n m e n t a l   E v e n t & g t ; < / K e y > < / a : K e y > < a : V a l u e   i : t y p e = " M e a s u r e G r i d V i e w S t a t e I D i a g r a m L i n k " / > < / a : K e y V a l u e O f D i a g r a m O b j e c t K e y a n y T y p e z b w N T n L X > < a : K e y V a l u e O f D i a g r a m O b j e c t K e y a n y T y p e z b w N T n L X > < a : K e y > < K e y > L i n k s \ & l t ; C o l u m n s \ S u m   o f   E n v i r o n m e n t a l   E v e n t & g t ; - & l t ; M e a s u r e s \ E n v i r o n m e n t a l   E v e n t & g t ; \ C O L U M N < / K e y > < / a : K e y > < a : V a l u e   i : t y p e = " M e a s u r e G r i d V i e w S t a t e I D i a g r a m L i n k E n d p o i n t " / > < / a : K e y V a l u e O f D i a g r a m O b j e c t K e y a n y T y p e z b w N T n L X > < a : K e y V a l u e O f D i a g r a m O b j e c t K e y a n y T y p e z b w N T n L X > < a : K e y > < K e y > L i n k s \ & l t ; C o l u m n s \ S u m   o f   E n v i r o n m e n t a l   E v e n t & g t ; - & l t ; M e a s u r e s \ E n v i r o n m e n t a l   E v e n t & g t ; \ M E A S U R E < / K e y > < / a : K e y > < a : V a l u e   i : t y p e = " M e a s u r e G r i d V i e w S t a t e I D i a g r a m L i n k E n d p o i n t " / > < / a : K e y V a l u e O f D i a g r a m O b j e c t K e y a n y T y p e z b w N T n L X > < a : K e y V a l u e O f D i a g r a m O b j e c t K e y a n y T y p e z b w N T n L X > < a : K e y > < K e y > L i n k s \ & l t ; C o l u m n s \ S u m   o f   y e a r   2 & g t ; - & l t ; M e a s u r e s \ y e a r & g t ; < / K e y > < / a : K e y > < a : V a l u e   i : t y p e = " M e a s u r e G r i d V i e w S t a t e I D i a g r a m L i n k " / > < / a : K e y V a l u e O f D i a g r a m O b j e c t K e y a n y T y p e z b w N T n L X > < a : K e y V a l u e O f D i a g r a m O b j e c t K e y a n y T y p e z b w N T n L X > < a : K e y > < K e y > L i n k s \ & l t ; C o l u m n s \ S u m   o f   y e a r   2 & g t ; - & l t ; M e a s u r e s \ y e a r & g t ; \ C O L U M N < / K e y > < / a : K e y > < a : V a l u e   i : t y p e = " M e a s u r e G r i d V i e w S t a t e I D i a g r a m L i n k E n d p o i n t " / > < / a : K e y V a l u e O f D i a g r a m O b j e c t K e y a n y T y p e z b w N T n L X > < a : K e y V a l u e O f D i a g r a m O b j e c t K e y a n y T y p e z b w N T n L X > < a : K e y > < K e y > L i n k s \ & l t ; C o l u m n s \ S u m   o f   y e a r   2 & g t ; - & l t ; M e a s u r e s \ y e a r & g t ; \ M E A S U R E < / K e y > < / a : K e y > < a : V a l u e   i : t y p e = " M e a s u r e G r i d V i e w S t a t e I D i a g r a m L i n k E n d p o i n t " / > < / a : K e y V a l u e O f D i a g r a m O b j e c t K e y a n y T y p e z b w N T n L X > < a : K e y V a l u e O f D i a g r a m O b j e c t K e y a n y T y p e z b w N T n L X > < a : K e y > < K e y > L i n k s \ & l t ; C o l u m n s \ S u m   o f   Q u i n n   H o u r s & g t ; - & l t ; M e a s u r e s \ Q u i n n   H o u r s & g t ; < / K e y > < / a : K e y > < a : V a l u e   i : t y p e = " M e a s u r e G r i d V i e w S t a t e I D i a g r a m L i n k " / > < / a : K e y V a l u e O f D i a g r a m O b j e c t K e y a n y T y p e z b w N T n L X > < a : K e y V a l u e O f D i a g r a m O b j e c t K e y a n y T y p e z b w N T n L X > < a : K e y > < K e y > L i n k s \ & l t ; C o l u m n s \ S u m   o f   Q u i n n   H o u r s & g t ; - & l t ; M e a s u r e s \ Q u i n n   H o u r s & g t ; \ C O L U M N < / K e y > < / a : K e y > < a : V a l u e   i : t y p e = " M e a s u r e G r i d V i e w S t a t e I D i a g r a m L i n k E n d p o i n t " / > < / a : K e y V a l u e O f D i a g r a m O b j e c t K e y a n y T y p e z b w N T n L X > < a : K e y V a l u e O f D i a g r a m O b j e c t K e y a n y T y p e z b w N T n L X > < a : K e y > < K e y > L i n k s \ & l t ; C o l u m n s \ S u m   o f   Q u i n n   H o u r s & g t ; - & l t ; M e a s u r e s \ Q u i n n   H o u r s & g t ; \ M E A S U R E < / K e y > < / a : K e y > < a : V a l u e   i : t y p e = " M e a s u r e G r i d V i e w S t a t e I D i a g r a m L i n k E n d p o i n t " / > < / a : K e y V a l u e O f D i a g r a m O b j e c t K e y a n y T y p e z b w N T n L X > < a : K e y V a l u e O f D i a g r a m O b j e c t K e y a n y T y p e z b w N T n L X > < a : K e y > < K e y > L i n k s \ & l t ; C o l u m n s \ S u m   o f   D S P - S u b c o n t r a c t o r   H o u r s & g t ; - & l t ; M e a s u r e s \ D S P - S u b c o n t r a c t o r   H o u r s & g t ; < / K e y > < / a : K e y > < a : V a l u e   i : t y p e = " M e a s u r e G r i d V i e w S t a t e I D i a g r a m L i n k " / > < / a : K e y V a l u e O f D i a g r a m O b j e c t K e y a n y T y p e z b w N T n L X > < a : K e y V a l u e O f D i a g r a m O b j e c t K e y a n y T y p e z b w N T n L X > < a : K e y > < K e y > L i n k s \ & l t ; C o l u m n s \ S u m   o f   D S P - S u b c o n t r a c t o r   H o u r s & g t ; - & l t ; M e a s u r e s \ D S P - S u b c o n t r a c t o r   H o u r s & g t ; \ C O L U M N < / K e y > < / a : K e y > < a : V a l u e   i : t y p e = " M e a s u r e G r i d V i e w S t a t e I D i a g r a m L i n k E n d p o i n t " / > < / a : K e y V a l u e O f D i a g r a m O b j e c t K e y a n y T y p e z b w N T n L X > < a : K e y V a l u e O f D i a g r a m O b j e c t K e y a n y T y p e z b w N T n L X > < a : K e y > < K e y > L i n k s \ & l t ; C o l u m n s \ S u m   o f   D S P - S u b c o n t r a c t o r   H o u r s & g t ; - & l t ; M e a s u r e s \ D S P - S u b c o n t r a c t o r   H o u r s & g t ; \ M E A S U R E < / K e y > < / a : K e y > < a : V a l u e   i : t y p e = " M e a s u r e G r i d V i e w S t a t e I D i a g r a m L i n k E n d p o i n t " / > < / a : K e y V a l u e O f D i a g r a m O b j e c t K e y a n y T y p e z b w N T n L X > < a : K e y V a l u e O f D i a g r a m O b j e c t K e y a n y T y p e z b w N T n L X > < a : K e y > < K e y > L i n k s \ & l t ; C o l u m n s \ S u m   o f   O v e r t i m e   E x p o s u r e   H o u r s & g t ; - & l t ; M e a s u r e s \ O v e r t i m e   E x p o s u r e   H o u r s & g t ; < / K e y > < / a : K e y > < a : V a l u e   i : t y p e = " M e a s u r e G r i d V i e w S t a t e I D i a g r a m L i n k " / > < / a : K e y V a l u e O f D i a g r a m O b j e c t K e y a n y T y p e z b w N T n L X > < a : K e y V a l u e O f D i a g r a m O b j e c t K e y a n y T y p e z b w N T n L X > < a : K e y > < K e y > L i n k s \ & l t ; C o l u m n s \ S u m   o f   O v e r t i m e   E x p o s u r e   H o u r s & g t ; - & l t ; M e a s u r e s \ O v e r t i m e   E x p o s u r e   H o u r s & g t ; \ C O L U M N < / K e y > < / a : K e y > < a : V a l u e   i : t y p e = " M e a s u r e G r i d V i e w S t a t e I D i a g r a m L i n k E n d p o i n t " / > < / a : K e y V a l u e O f D i a g r a m O b j e c t K e y a n y T y p e z b w N T n L X > < a : K e y V a l u e O f D i a g r a m O b j e c t K e y a n y T y p e z b w N T n L X > < a : K e y > < K e y > L i n k s \ & l t ; C o l u m n s \ S u m   o f   O v e r t i m e   E x p o s u r e   H o u r s & g t ; - & l t ; M e a s u r e s \ O v e r t i m e   E x p o s u r e   H o u r s & g t ; \ M E A S U R E < / K e y > < / a : K e y > < a : V a l u e   i : t y p e = " M e a s u r e G r i d V i e w S t a t e I D i a g r a m L i n k E n d p o i n t " / > < / a : K e y V a l u e O f D i a g r a m O b j e c t K e y a n y T y p e z b w N T n L X > < a : K e y V a l u e O f D i a g r a m O b j e c t K e y a n y T y p e z b w N T n L X > < a : K e y > < K e y > L i n k s \ & l t ; C o l u m n s \ C o u n t   o f   L o s t   T i m e   I n c i d e n t & g t ; - & l t ; M e a s u r e s \ L o s t   T i m e   I n c i d e n t & g t ; < / K e y > < / a : K e y > < a : V a l u e   i : t y p e = " M e a s u r e G r i d V i e w S t a t e I D i a g r a m L i n k " / > < / a : K e y V a l u e O f D i a g r a m O b j e c t K e y a n y T y p e z b w N T n L X > < a : K e y V a l u e O f D i a g r a m O b j e c t K e y a n y T y p e z b w N T n L X > < a : K e y > < K e y > L i n k s \ & l t ; C o l u m n s \ C o u n t   o f   L o s t   T i m e   I n c i d e n t & g t ; - & l t ; M e a s u r e s \ L o s t   T i m e   I n c i d e n t & g t ; \ C O L U M N < / K e y > < / a : K e y > < a : V a l u e   i : t y p e = " M e a s u r e G r i d V i e w S t a t e I D i a g r a m L i n k E n d p o i n t " / > < / a : K e y V a l u e O f D i a g r a m O b j e c t K e y a n y T y p e z b w N T n L X > < a : K e y V a l u e O f D i a g r a m O b j e c t K e y a n y T y p e z b w N T n L X > < a : K e y > < K e y > L i n k s \ & l t ; C o l u m n s \ C o u n t   o f   L o s t   T i m e   I n c i d e n t & g t ; - & l t ; M e a s u r e s \ L o s t   T i m e   I n c i d e n t & g t ; \ M E A S U R E < / K e y > < / a : K e y > < a : V a l u e   i : t y p e = " M e a s u r e G r i d V i e w S t a t e I D i a g r a m L i n k E n d p o i n t " / > < / a : K e y V a l u e O f D i a g r a m O b j e c t K e y a n y T y p e z b w N T n L X > < / V i e w S t a t e s > < / D i a g r a m M a n a g e r . S e r i a l i z a b l e D i a g r a m > < D i a g r a m M a n a g e r . S e r i a l i z a b l e D i a g r a m > < A d a p t e r   i : t y p e = " M e a s u r e D i a g r a m S a n d b o x A d a p t e r " > < T a b l e N a m e > C a l e n d a r 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 C a l e n d a r 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 C o l u m n s \ Y e a r < / K e y > < / D i a g r a m O b j e c t K e y > < D i a g r a m O b j e c t K e y > < K e y > C o l u m n s \ M o n t h   N u m b e r < / K e y > < / D i a g r a m O b j e c t K e y > < D i a g r a m O b j e c t K e y > < K e y > C o l u m n s \ M o n t h < / K e y > < / D i a g r a m O b j e c t K e y > < D i a g r a m O b j e c t K e y > < K e y > C o l u m n s \ M M M - Y Y Y Y < / K e y > < / D i a g r a m O b j e c t K e y > < D i a g r a m O b j e c t K e y > < K e y > C o l u m n s \ D a y   O f   W e e k   N u m b e r < / K e y > < / D i a g r a m O b j e c t K e y > < D i a g r a m O b j e c t K e y > < K e y > C o l u m n s \ D a y   O f   W e e k < / K e y > < / D i a g r a m O b j e c t K e y > < D i a g r a m O b j e c t K e y > < K e y > C o l u m n s \ Q u a r t e r < / K e y > < / D i a g r a m O b j e c t K e y > < D i a g r a m O b j e c t K e y > < K e y > C o l u m n s \ y e a r . q u a r t e r 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 C o l u m n s \ M o n t h   N u m b e r < / K e y > < / a : K e y > < a : V a l u e   i : t y p e = " M e a s u r e G r i d N o d e V i e w S t a t e " > < C o l u m n > 2 < / C o l u m n > < L a y e d O u t > t r u e < / L a y e d O u t > < / a : V a l u e > < / a : K e y V a l u e O f D i a g r a m O b j e c t K e y a n y T y p e z b w N T n L X > < a : K e y V a l u e O f D i a g r a m O b j e c t K e y a n y T y p e z b w N T n L X > < a : K e y > < K e y > C o l u m n s \ M o n t h < / K e y > < / a : K e y > < a : V a l u e   i : t y p e = " M e a s u r e G r i d N o d e V i e w S t a t e " > < C o l u m n > 3 < / C o l u m n > < L a y e d O u t > t r u e < / L a y e d O u t > < / a : V a l u e > < / a : K e y V a l u e O f D i a g r a m O b j e c t K e y a n y T y p e z b w N T n L X > < a : K e y V a l u e O f D i a g r a m O b j e c t K e y a n y T y p e z b w N T n L X > < a : K e y > < K e y > C o l u m n s \ M M M - Y Y Y Y < / K e y > < / a : K e y > < a : V a l u e   i : t y p e = " M e a s u r e G r i d N o d e V i e w S t a t e " > < C o l u m n > 4 < / C o l u m n > < L a y e d O u t > t r u e < / L a y e d O u t > < / a : V a l u e > < / a : K e y V a l u e O f D i a g r a m O b j e c t K e y a n y T y p e z b w N T n L X > < a : K e y V a l u e O f D i a g r a m O b j e c t K e y a n y T y p e z b w N T n L X > < a : K e y > < K e y > C o l u m n s \ D a y   O f   W e e k   N u m b e r < / K e y > < / a : K e y > < a : V a l u e   i : t y p e = " M e a s u r e G r i d N o d e V i e w S t a t e " > < C o l u m n > 5 < / C o l u m n > < L a y e d O u t > t r u e < / L a y e d O u t > < / a : V a l u e > < / a : K e y V a l u e O f D i a g r a m O b j e c t K e y a n y T y p e z b w N T n L X > < a : K e y V a l u e O f D i a g r a m O b j e c t K e y a n y T y p e z b w N T n L X > < a : K e y > < K e y > C o l u m n s \ D a y   O f   W e e k < / K e y > < / a : K e y > < a : V a l u e   i : t y p e = " M e a s u r e G r i d N o d e V i e w S t a t e " > < C o l u m n > 6 < / C o l u m n > < L a y e d O u t > t r u e < / L a y e d O u t > < / a : V a l u e > < / a : K e y V a l u e O f D i a g r a m O b j e c t K e y a n y T y p e z b w N T n L X > < a : K e y V a l u e O f D i a g r a m O b j e c t K e y a n y T y p e z b w N T n L X > < a : K e y > < K e y > C o l u m n s \ Q u a r t e r < / K e y > < / a : K e y > < a : V a l u e   i : t y p e = " M e a s u r e G r i d N o d e V i e w S t a t e " > < C o l u m n > 7 < / C o l u m n > < L a y e d O u t > t r u e < / L a y e d O u t > < / a : V a l u e > < / a : K e y V a l u e O f D i a g r a m O b j e c t K e y a n y T y p e z b w N T n L X > < a : K e y V a l u e O f D i a g r a m O b j e c t K e y a n y T y p e z b w N T n L X > < a : K e y > < K e y > C o l u m n s \ y e a r . q u a r t e r < / K e y > < / a : K e y > < a : V a l u e   i : t y p e = " M e a s u r e G r i d N o d e V i e w S t a t e " > < C o l u m n > 8 < / C o l u m n > < L a y e d O u t > t r u e < / L a y e d O u t > < / a : V a l u e > < / a : K e y V a l u e O f D i a g r a m O b j e c t K e y a n y T y p e z b w N T n L X > < / V i e w S t a t e s > < / D i a g r a m M a n a g e r . S e r i a l i z a b l e D i a g r a m > < D i a g r a m M a n a g e r . S e r i a l i z a b l e D i a g r a m > < A d a p t e r   i : t y p e = " M e a s u r e D i a g r a m S a n d b o x A d a p t e r " > < T a b l e N a m e > O p e r a t i o n a l S u m m a r y 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 O p e r a t i o n a l S u m m a r y 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 M e a s u r e s \ b u t t W e l d R e p a i r R a t e < / K e y > < / D i a g r a m O b j e c t K e y > < D i a g r a m O b j e c t K e y > < K e y > M e a s u r e s \ b u t t W e l d R e p a i r R a t e \ T a g I n f o \ F o r m u l a < / K e y > < / D i a g r a m O b j e c t K e y > < D i a g r a m O b j e c t K e y > < K e y > M e a s u r e s \ b u t t W e l d R e p a i r R a t e \ T a g I n f o \ V a l u e < / K e y > < / D i a g r a m O b j e c t K e y > < D i a g r a m O b j e c t K e y > < K e y > M e a s u r e s \ S u m   o f   R e w o r k < / K e y > < / D i a g r a m O b j e c t K e y > < D i a g r a m O b j e c t K e y > < K e y > M e a s u r e s \ S u m   o f   R e w o r k \ T a g I n f o \ F o r m u l a < / K e y > < / D i a g r a m O b j e c t K e y > < D i a g r a m O b j e c t K e y > < K e y > M e a s u r e s \ S u m   o f   R e w o r k \ T a g I n f o \ V a l u e < / K e y > < / D i a g r a m O b j e c t K e y > < D i a g r a m O b j e c t K e y > < K e y > M e a s u r e s \ S u m   o f   N C R s < / K e y > < / D i a g r a m O b j e c t K e y > < D i a g r a m O b j e c t K e y > < K e y > M e a s u r e s \ S u m   o f   N C R s \ T a g I n f o \ F o r m u l a < / K e y > < / D i a g r a m O b j e c t K e y > < D i a g r a m O b j e c t K e y > < K e y > M e a s u r e s \ S u m   o f   N C R s \ T a g I n f o \ V a l u e < / K e y > < / D i a g r a m O b j e c t K e y > < D i a g r a m O b j e c t K e y > < K e y > M e a s u r e s \ p a c k a g e s S i g n e d O f f H i g h L o w < / K e y > < / D i a g r a m O b j e c t K e y > < D i a g r a m O b j e c t K e y > < K e y > M e a s u r e s \ p a c k a g e s S i g n e d O f f H i g h L o w \ T a g I n f o \ F o r m u l a < / K e y > < / D i a g r a m O b j e c t K e y > < D i a g r a m O b j e c t K e y > < K e y > M e a s u r e s \ p a c k a g e s S i g n e d O f f H i g h L o w \ T a g I n f o \ V a l u e < / K e y > < / D i a g r a m O b j e c t K e y > < D i a g r a m O b j e c t K e y > < K e y > M e a s u r e s \ p a c k a g e s I n R e v i e w B y Q u i n n H i g h L o w < / K e y > < / D i a g r a m O b j e c t K e y > < D i a g r a m O b j e c t K e y > < K e y > M e a s u r e s \ p a c k a g e s I n R e v i e w B y Q u i n n H i g h L o w \ T a g I n f o \ F o r m u l a < / K e y > < / D i a g r a m O b j e c t K e y > < D i a g r a m O b j e c t K e y > < K e y > M e a s u r e s \ p a c k a g e s I n R e v i e w B y Q u i n n H i g h L o w \ T a g I n f o \ V a l u e < / K e y > < / D i a g r a m O b j e c t K e y > < D i a g r a m O b j e c t K e y > < K e y > M e a s u r e s \ p a c k a g e s C o m p l e t e d A n d S c a n n e d H i g h L o w < / K e y > < / D i a g r a m O b j e c t K e y > < D i a g r a m O b j e c t K e y > < K e y > M e a s u r e s \ p a c k a g e s C o m p l e t e d A n d S c a n n e d H i g h L o w \ T a g I n f o \ F o r m u l a < / K e y > < / D i a g r a m O b j e c t K e y > < D i a g r a m O b j e c t K e y > < K e y > M e a s u r e s \ p a c k a g e s C o m p l e t e d A n d S c a n n e d H i g h L o w \ T a g I n f o \ V a l u e < / K e y > < / D i a g r a m O b j e c t K e y > < D i a g r a m O b j e c t K e y > < K e y > M e a s u r e s \ S u m   o f   T o t a l   W e l d s < / K e y > < / D i a g r a m O b j e c t K e y > < D i a g r a m O b j e c t K e y > < K e y > M e a s u r e s \ S u m   o f   T o t a l   W e l d s \ T a g I n f o \ F o r m u l a < / K e y > < / D i a g r a m O b j e c t K e y > < D i a g r a m O b j e c t K e y > < K e y > M e a s u r e s \ S u m   o f   T o t a l   W e l d s \ T a g I n f o \ V a l u e < / K e y > < / D i a g r a m O b j e c t K e y > < D i a g r a m O b j e c t K e y > < K e y > M e a s u r e s \ S u m   o f   T o t a l   B u t t   W e l d s < / K e y > < / D i a g r a m O b j e c t K e y > < D i a g r a m O b j e c t K e y > < K e y > M e a s u r e s \ S u m   o f   T o t a l   B u t t   W e l d s \ T a g I n f o \ F o r m u l a < / K e y > < / D i a g r a m O b j e c t K e y > < D i a g r a m O b j e c t K e y > < K e y > M e a s u r e s \ S u m   o f   T o t a l   B u t t   W e l d s \ T a g I n f o \ V a l u e < / K e y > < / D i a g r a m O b j e c t K e y > < D i a g r a m O b j e c t K e y > < K e y > M e a s u r e s \ S u m   o f   T o t a l   B u t t   W e l d   R e p a i r s < / K e y > < / D i a g r a m O b j e c t K e y > < D i a g r a m O b j e c t K e y > < K e y > M e a s u r e s \ S u m   o f   T o t a l   B u t t   W e l d   R e p a i r s \ T a g I n f o \ F o r m u l a < / K e y > < / D i a g r a m O b j e c t K e y > < D i a g r a m O b j e c t K e y > < K e y > M e a s u r e s \ S u m   o f   T o t a l   B u t t   W e l d   R e p a i r s \ T a g I n f o \ V a l u e < / K e y > < / D i a g r a m O b j e c t K e y > < D i a g r a m O b j e c t K e y > < K e y > M e a s u r e s \ S u m   o f   P a c k a g e s :   S i g n e d   o f f   b y   Q u i n n   /   i n   C N R L   R e v i e w < / K e y > < / D i a g r a m O b j e c t K e y > < D i a g r a m O b j e c t K e y > < K e y > M e a s u r e s \ S u m   o f   P a c k a g e s :   S i g n e d   o f f   b y   Q u i n n   /   i n   C N R L   R e v i e w \ T a g I n f o \ F o r m u l a < / K e y > < / D i a g r a m O b j e c t K e y > < D i a g r a m O b j e c t K e y > < K e y > M e a s u r e s \ S u m   o f   P a c k a g e s :   S i g n e d   o f f   b y   Q u i n n   /   i n   C N R L   R e v i e w \ T a g I n f o \ V a l u e < / K e y > < / D i a g r a m O b j e c t K e y > < D i a g r a m O b j e c t K e y > < K e y > M e a s u r e s \ S u m   o f   P a c k a g e s :   I n   R e v i e w   b y   Q u i n n < / K e y > < / D i a g r a m O b j e c t K e y > < D i a g r a m O b j e c t K e y > < K e y > M e a s u r e s \ S u m   o f   P a c k a g e s :   I n   R e v i e w   b y   Q u i n n \ T a g I n f o \ F o r m u l a < / K e y > < / D i a g r a m O b j e c t K e y > < D i a g r a m O b j e c t K e y > < K e y > M e a s u r e s \ S u m   o f   P a c k a g e s :   I n   R e v i e w   b y   Q u i n n \ T a g I n f o \ V a l u e < / K e y > < / D i a g r a m O b j e c t K e y > < D i a g r a m O b j e c t K e y > < K e y > M e a s u r e s \ S u m   o f   P a c k a g e s :   C o m p l e t e d   a n d   S c a n n e d < / K e y > < / D i a g r a m O b j e c t K e y > < D i a g r a m O b j e c t K e y > < K e y > M e a s u r e s \ S u m   o f   P a c k a g e s :   C o m p l e t e d   a n d   S c a n n e d \ T a g I n f o \ F o r m u l a < / K e y > < / D i a g r a m O b j e c t K e y > < D i a g r a m O b j e c t K e y > < K e y > M e a s u r e s \ S u m   o f   P a c k a g e s :   C o m p l e t e d   a n d   S c a n n e d \ T a g I n f o \ V a l u e < / K e y > < / D i a g r a m O b j e c t K e y > < D i a g r a m O b j e c t K e y > < K e y > M e a s u r e s \ M a x   o f   P a c k a g e s :   S i g n e d   o f f   b y   Q u i n n   /   i n   C N R L   R e v i e w < / K e y > < / D i a g r a m O b j e c t K e y > < D i a g r a m O b j e c t K e y > < K e y > M e a s u r e s \ M a x   o f   P a c k a g e s :   S i g n e d   o f f   b y   Q u i n n   /   i n   C N R L   R e v i e w \ T a g I n f o \ F o r m u l a < / K e y > < / D i a g r a m O b j e c t K e y > < D i a g r a m O b j e c t K e y > < K e y > M e a s u r e s \ M a x   o f   P a c k a g e s :   S i g n e d   o f f   b y   Q u i n n   /   i n   C N R L   R e v i e w \ T a g I n f o \ V a l u e < / K e y > < / D i a g r a m O b j e c t K e y > < D i a g r a m O b j e c t K e y > < K e y > M e a s u r e s \ M a x   o f   P a c k a g e s :   I n   R e v i e w   b y   Q u i n n < / K e y > < / D i a g r a m O b j e c t K e y > < D i a g r a m O b j e c t K e y > < K e y > M e a s u r e s \ M a x   o f   P a c k a g e s :   I n   R e v i e w   b y   Q u i n n \ T a g I n f o \ F o r m u l a < / K e y > < / D i a g r a m O b j e c t K e y > < D i a g r a m O b j e c t K e y > < K e y > M e a s u r e s \ M a x   o f   P a c k a g e s :   I n   R e v i e w   b y   Q u i n n \ T a g I n f o \ V a l u e < / K e y > < / D i a g r a m O b j e c t K e y > < D i a g r a m O b j e c t K e y > < K e y > M e a s u r e s \ M a x   o f   P a c k a g e s :   C o m p l e t e d   a n d   S c a n n e d < / K e y > < / D i a g r a m O b j e c t K e y > < D i a g r a m O b j e c t K e y > < K e y > M e a s u r e s \ M a x   o f   P a c k a g e s :   C o m p l e t e d   a n d   S c a n n e d \ T a g I n f o \ F o r m u l a < / K e y > < / D i a g r a m O b j e c t K e y > < D i a g r a m O b j e c t K e y > < K e y > M e a s u r e s \ M a x   o f   P a c k a g e s :   C o m p l e t e d   a n d   S c a n n e d \ T a g I n f o \ V a l u e < / K e y > < / D i a g r a m O b j e c t K e y > < D i a g r a m O b j e c t K e y > < K e y > M e a s u r e s \ S u m   o f   N C R s   2 < / K e y > < / D i a g r a m O b j e c t K e y > < D i a g r a m O b j e c t K e y > < K e y > M e a s u r e s \ S u m   o f   N C R s   2 \ T a g I n f o \ F o r m u l a < / K e y > < / D i a g r a m O b j e c t K e y > < D i a g r a m O b j e c t K e y > < K e y > M e a s u r e s \ S u m   o f   N C R s   2 \ T a g I n f o \ V a l u e < / K e y > < / D i a g r a m O b j e c t K e y > < D i a g r a m O b j e c t K e y > < K e y > C o l u m n s \ y e a r < / K e y > < / D i a g r a m O b j e c t K e y > < D i a g r a m O b j e c t K e y > < K e y > C o l u m n s \ m o n t h < / K e y > < / D i a g r a m O b j e c t K e y > < D i a g r a m O b j e c t K e y > < K e y > C o l u m n s \ R e p r e s e n t a t i v e   D a t e < / K e y > < / D i a g r a m O b j e c t K e y > < D i a g r a m O b j e c t K e y > < K e y > C o l u m n s \ Q u a r t e r < / K e y > < / D i a g r a m O b j e c t K e y > < D i a g r a m O b j e c t K e y > < K e y > C o l u m n s \ R e w o r k < / K e y > < / D i a g r a m O b j e c t K e y > < D i a g r a m O b j e c t K e y > < K e y > C o l u m n s \ N C R s < / K e y > < / D i a g r a m O b j e c t K e y > < D i a g r a m O b j e c t K e y > < K e y > C o l u m n s \ T o t a l   W e l d s < / K e y > < / D i a g r a m O b j e c t K e y > < D i a g r a m O b j e c t K e y > < K e y > C o l u m n s \ T o t a l   B u t t   W e l d s < / K e y > < / D i a g r a m O b j e c t K e y > < D i a g r a m O b j e c t K e y > < K e y > C o l u m n s \ T o t a l   B u t t   W e l d   R e p a i r s < / K e y > < / D i a g r a m O b j e c t K e y > < D i a g r a m O b j e c t K e y > < K e y > C o l u m n s \ T o t a l   S o c k e t   W e l d s < / K e y > < / D i a g r a m O b j e c t K e y > < D i a g r a m O b j e c t K e y > < K e y > C o l u m n s \ T o t a l   A t t a c h m e n t   W e l d s < / K e y > < / D i a g r a m O b j e c t K e y > < D i a g r a m O b j e c t K e y > < K e y > C o l u m n s \ P a c k a g e s :   S i g n e d   o f f   b y   Q u i n n   /   i n   C N R L   R e v i e w < / K e y > < / D i a g r a m O b j e c t K e y > < D i a g r a m O b j e c t K e y > < K e y > C o l u m n s \ P a c k a g e s :   I n   R e v i e w   b y   Q u i n n < / K e y > < / D i a g r a m O b j e c t K e y > < D i a g r a m O b j e c t K e y > < K e y > C o l u m n s \ O u t s t a n d i n g < / K e y > < / D i a g r a m O b j e c t K e y > < D i a g r a m O b j e c t K e y > < K e y > C o l u m n s \ P a c k a g e s :   C o m p l e t e d   a n d   S c a n n e d < / K e y > < / D i a g r a m O b j e c t K e y > < D i a g r a m O b j e c t K e y > < K e y > L i n k s \ & l t ; C o l u m n s \ S u m   o f   T o t a l   W e l d s & g t ; - & l t ; M e a s u r e s \ T o t a l   W e l d s & g t ; < / K e y > < / D i a g r a m O b j e c t K e y > < D i a g r a m O b j e c t K e y > < K e y > L i n k s \ & l t ; C o l u m n s \ S u m   o f   T o t a l   W e l d s & g t ; - & l t ; M e a s u r e s \ T o t a l   W e l d s & g t ; \ C O L U M N < / K e y > < / D i a g r a m O b j e c t K e y > < D i a g r a m O b j e c t K e y > < K e y > L i n k s \ & l t ; C o l u m n s \ S u m   o f   T o t a l   W e l d s & g t ; - & l t ; M e a s u r e s \ T o t a l   W e l d s & g t ; \ M E A S U R E < / K e y > < / D i a g r a m O b j e c t K e y > < D i a g r a m O b j e c t K e y > < K e y > L i n k s \ & l t ; C o l u m n s \ S u m   o f   T o t a l   B u t t   W e l d s & g t ; - & l t ; M e a s u r e s \ T o t a l   B u t t   W e l d s & g t ; < / K e y > < / D i a g r a m O b j e c t K e y > < D i a g r a m O b j e c t K e y > < K e y > L i n k s \ & l t ; C o l u m n s \ S u m   o f   T o t a l   B u t t   W e l d s & g t ; - & l t ; M e a s u r e s \ T o t a l   B u t t   W e l d s & g t ; \ C O L U M N < / K e y > < / D i a g r a m O b j e c t K e y > < D i a g r a m O b j e c t K e y > < K e y > L i n k s \ & l t ; C o l u m n s \ S u m   o f   T o t a l   B u t t   W e l d s & g t ; - & l t ; M e a s u r e s \ T o t a l   B u t t   W e l d s & g t ; \ M E A S U R E < / K e y > < / D i a g r a m O b j e c t K e y > < D i a g r a m O b j e c t K e y > < K e y > L i n k s \ & l t ; C o l u m n s \ S u m   o f   T o t a l   B u t t   W e l d   R e p a i r s & g t ; - & l t ; M e a s u r e s \ T o t a l   B u t t   W e l d   R e p a i r s & g t ; < / K e y > < / D i a g r a m O b j e c t K e y > < D i a g r a m O b j e c t K e y > < K e y > L i n k s \ & l t ; C o l u m n s \ S u m   o f   T o t a l   B u t t   W e l d   R e p a i r s & g t ; - & l t ; M e a s u r e s \ T o t a l   B u t t   W e l d   R e p a i r s & g t ; \ C O L U M N < / K e y > < / D i a g r a m O b j e c t K e y > < D i a g r a m O b j e c t K e y > < K e y > L i n k s \ & l t ; C o l u m n s \ S u m   o f   T o t a l   B u t t   W e l d   R e p a i r s & g t ; - & l t ; M e a s u r e s \ T o t a l   B u t t   W e l d   R e p a i r s & g t ; \ M E A S U R E < / K e y > < / D i a g r a m O b j e c t K e y > < D i a g r a m O b j e c t K e y > < K e y > L i n k s \ & l t ; C o l u m n s \ S u m   o f   P a c k a g e s :   S i g n e d   o f f   b y   Q u i n n   /   i n   C N R L   R e v i e w & g t ; - & l t ; M e a s u r e s \ P a c k a g e s :   S i g n e d   o f f   b y   Q u i n n   /   i n   C N R L   R e v i e w & g t ; < / K e y > < / D i a g r a m O b j e c t K e y > < D i a g r a m O b j e c t K e y > < K e y > L i n k s \ & l t ; C o l u m n s \ S u m   o f   P a c k a g e s :   S i g n e d   o f f   b y   Q u i n n   /   i n   C N R L   R e v i e w & g t ; - & l t ; M e a s u r e s \ P a c k a g e s :   S i g n e d   o f f   b y   Q u i n n   /   i n   C N R L   R e v i e w & g t ; \ C O L U M N < / K e y > < / D i a g r a m O b j e c t K e y > < D i a g r a m O b j e c t K e y > < K e y > L i n k s \ & l t ; C o l u m n s \ S u m   o f   P a c k a g e s :   S i g n e d   o f f   b y   Q u i n n   /   i n   C N R L   R e v i e w & g t ; - & l t ; M e a s u r e s \ P a c k a g e s :   S i g n e d   o f f   b y   Q u i n n   /   i n   C N R L   R e v i e w & g t ; \ M E A S U R E < / K e y > < / D i a g r a m O b j e c t K e y > < D i a g r a m O b j e c t K e y > < K e y > L i n k s \ & l t ; C o l u m n s \ S u m   o f   P a c k a g e s :   I n   R e v i e w   b y   Q u i n n & g t ; - & l t ; M e a s u r e s \ P a c k a g e s :   I n   R e v i e w   b y   Q u i n n & g t ; < / K e y > < / D i a g r a m O b j e c t K e y > < D i a g r a m O b j e c t K e y > < K e y > L i n k s \ & l t ; C o l u m n s \ S u m   o f   P a c k a g e s :   I n   R e v i e w   b y   Q u i n n & g t ; - & l t ; M e a s u r e s \ P a c k a g e s :   I n   R e v i e w   b y   Q u i n n & g t ; \ C O L U M N < / K e y > < / D i a g r a m O b j e c t K e y > < D i a g r a m O b j e c t K e y > < K e y > L i n k s \ & l t ; C o l u m n s \ S u m   o f   P a c k a g e s :   I n   R e v i e w   b y   Q u i n n & g t ; - & l t ; M e a s u r e s \ P a c k a g e s :   I n   R e v i e w   b y   Q u i n n & g t ; \ M E A S U R E < / K e y > < / D i a g r a m O b j e c t K e y > < D i a g r a m O b j e c t K e y > < K e y > L i n k s \ & l t ; C o l u m n s \ S u m   o f   P a c k a g e s :   C o m p l e t e d   a n d   S c a n n e d & g t ; - & l t ; M e a s u r e s \ P a c k a g e s :   C o m p l e t e d   a n d   S c a n n e d & g t ; < / K e y > < / D i a g r a m O b j e c t K e y > < D i a g r a m O b j e c t K e y > < K e y > L i n k s \ & l t ; C o l u m n s \ S u m   o f   P a c k a g e s :   C o m p l e t e d   a n d   S c a n n e d & g t ; - & l t ; M e a s u r e s \ P a c k a g e s :   C o m p l e t e d   a n d   S c a n n e d & g t ; \ C O L U M N < / K e y > < / D i a g r a m O b j e c t K e y > < D i a g r a m O b j e c t K e y > < K e y > L i n k s \ & l t ; C o l u m n s \ S u m   o f   P a c k a g e s :   C o m p l e t e d   a n d   S c a n n e d & g t ; - & l t ; M e a s u r e s \ P a c k a g e s :   C o m p l e t e d   a n d   S c a n n e d & g t ; \ M E A S U R E < / K e y > < / D i a g r a m O b j e c t K e y > < D i a g r a m O b j e c t K e y > < K e y > L i n k s \ & l t ; C o l u m n s \ M a x   o f   P a c k a g e s :   S i g n e d   o f f   b y   Q u i n n   /   i n   C N R L   R e v i e w & g t ; - & l t ; M e a s u r e s \ P a c k a g e s :   S i g n e d   o f f   b y   Q u i n n   /   i n   C N R L   R e v i e w & g t ; < / K e y > < / D i a g r a m O b j e c t K e y > < D i a g r a m O b j e c t K e y > < K e y > L i n k s \ & l t ; C o l u m n s \ M a x   o f   P a c k a g e s :   S i g n e d   o f f   b y   Q u i n n   /   i n   C N R L   R e v i e w & g t ; - & l t ; M e a s u r e s \ P a c k a g e s :   S i g n e d   o f f   b y   Q u i n n   /   i n   C N R L   R e v i e w & g t ; \ C O L U M N < / K e y > < / D i a g r a m O b j e c t K e y > < D i a g r a m O b j e c t K e y > < K e y > L i n k s \ & l t ; C o l u m n s \ M a x   o f   P a c k a g e s :   S i g n e d   o f f   b y   Q u i n n   /   i n   C N R L   R e v i e w & g t ; - & l t ; M e a s u r e s \ P a c k a g e s :   S i g n e d   o f f   b y   Q u i n n   /   i n   C N R L   R e v i e w & g t ; \ M E A S U R E < / K e y > < / D i a g r a m O b j e c t K e y > < D i a g r a m O b j e c t K e y > < K e y > L i n k s \ & l t ; C o l u m n s \ M a x   o f   P a c k a g e s :   I n   R e v i e w   b y   Q u i n n & g t ; - & l t ; M e a s u r e s \ P a c k a g e s :   I n   R e v i e w   b y   Q u i n n & g t ; < / K e y > < / D i a g r a m O b j e c t K e y > < D i a g r a m O b j e c t K e y > < K e y > L i n k s \ & l t ; C o l u m n s \ M a x   o f   P a c k a g e s :   I n   R e v i e w   b y   Q u i n n & g t ; - & l t ; M e a s u r e s \ P a c k a g e s :   I n   R e v i e w   b y   Q u i n n & g t ; \ C O L U M N < / K e y > < / D i a g r a m O b j e c t K e y > < D i a g r a m O b j e c t K e y > < K e y > L i n k s \ & l t ; C o l u m n s \ M a x   o f   P a c k a g e s :   I n   R e v i e w   b y   Q u i n n & g t ; - & l t ; M e a s u r e s \ P a c k a g e s :   I n   R e v i e w   b y   Q u i n n & g t ; \ M E A S U R E < / K e y > < / D i a g r a m O b j e c t K e y > < D i a g r a m O b j e c t K e y > < K e y > L i n k s \ & l t ; C o l u m n s \ M a x   o f   P a c k a g e s :   C o m p l e t e d   a n d   S c a n n e d & g t ; - & l t ; M e a s u r e s \ P a c k a g e s :   C o m p l e t e d   a n d   S c a n n e d & g t ; < / K e y > < / D i a g r a m O b j e c t K e y > < D i a g r a m O b j e c t K e y > < K e y > L i n k s \ & l t ; C o l u m n s \ M a x   o f   P a c k a g e s :   C o m p l e t e d   a n d   S c a n n e d & g t ; - & l t ; M e a s u r e s \ P a c k a g e s :   C o m p l e t e d   a n d   S c a n n e d & g t ; \ C O L U M N < / K e y > < / D i a g r a m O b j e c t K e y > < D i a g r a m O b j e c t K e y > < K e y > L i n k s \ & l t ; C o l u m n s \ M a x   o f   P a c k a g e s :   C o m p l e t e d   a n d   S c a n n e d & g t ; - & l t ; M e a s u r e s \ P a c k a g e s :   C o m p l e t e d   a n d   S c a n n e d & g t ; \ M E A S U R E < / K e y > < / D i a g r a m O b j e c t K e y > < D i a g r a m O b j e c t K e y > < K e y > L i n k s \ & l t ; C o l u m n s \ S u m   o f   N C R s   2 & g t ; - & l t ; M e a s u r e s \ N C R s & g t ; < / K e y > < / D i a g r a m O b j e c t K e y > < D i a g r a m O b j e c t K e y > < K e y > L i n k s \ & l t ; C o l u m n s \ S u m   o f   N C R s   2 & g t ; - & l t ; M e a s u r e s \ N C R s & g t ; \ C O L U M N < / K e y > < / D i a g r a m O b j e c t K e y > < D i a g r a m O b j e c t K e y > < K e y > L i n k s \ & l t ; C o l u m n s \ S u m   o f   N C R s   2 & g t ; - & l t ; M e a s u r e s \ N C R s & g t ; \ M E A S U R E 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R o w > 4 < / F o c u s R o w > < S e l e c t i o n E n d R o w > 4 < / S e l e c t i o n E n d R o w > < S e l e c t i o n S t a r t R o w > 4 < / 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 M e a s u r e s \ b u t t W e l d R e p a i r R a t e < / K e y > < / a : K e y > < a : V a l u e   i : t y p e = " M e a s u r e G r i d N o d e V i e w S t a t e " > < L a y e d O u t > t r u e < / L a y e d O u t > < R o w > 2 < / R o w > < / a : V a l u e > < / a : K e y V a l u e O f D i a g r a m O b j e c t K e y a n y T y p e z b w N T n L X > < a : K e y V a l u e O f D i a g r a m O b j e c t K e y a n y T y p e z b w N T n L X > < a : K e y > < K e y > M e a s u r e s \ b u t t W e l d R e p a i r R a t e \ T a g I n f o \ F o r m u l a < / K e y > < / a : K e y > < a : V a l u e   i : t y p e = " M e a s u r e G r i d V i e w S t a t e I D i a g r a m T a g A d d i t i o n a l I n f o " / > < / a : K e y V a l u e O f D i a g r a m O b j e c t K e y a n y T y p e z b w N T n L X > < a : K e y V a l u e O f D i a g r a m O b j e c t K e y a n y T y p e z b w N T n L X > < a : K e y > < K e y > M e a s u r e s \ b u t t W e l d R e p a i r R a t e \ T a g I n f o \ V a l u e < / K e y > < / a : K e y > < a : V a l u e   i : t y p e = " M e a s u r e G r i d V i e w S t a t e I D i a g r a m T a g A d d i t i o n a l I n f o " / > < / a : K e y V a l u e O f D i a g r a m O b j e c t K e y a n y T y p e z b w N T n L X > < a : K e y V a l u e O f D i a g r a m O b j e c t K e y a n y T y p e z b w N T n L X > < a : K e y > < K e y > M e a s u r e s \ S u m   o f   R e w o r k < / K e y > < / a : K e y > < a : V a l u e   i : t y p e = " M e a s u r e G r i d N o d e V i e w S t a t e " > < C o l u m n > 4 < / C o l u m n > < L a y e d O u t > t r u e < / L a y e d O u t > < / a : V a l u e > < / a : K e y V a l u e O f D i a g r a m O b j e c t K e y a n y T y p e z b w N T n L X > < a : K e y V a l u e O f D i a g r a m O b j e c t K e y a n y T y p e z b w N T n L X > < a : K e y > < K e y > M e a s u r e s \ S u m   o f   R e w o r k \ T a g I n f o \ F o r m u l a < / K e y > < / a : K e y > < a : V a l u e   i : t y p e = " M e a s u r e G r i d V i e w S t a t e I D i a g r a m T a g A d d i t i o n a l I n f o " / > < / a : K e y V a l u e O f D i a g r a m O b j e c t K e y a n y T y p e z b w N T n L X > < a : K e y V a l u e O f D i a g r a m O b j e c t K e y a n y T y p e z b w N T n L X > < a : K e y > < K e y > M e a s u r e s \ S u m   o f   R e w o r k \ T a g I n f o \ V a l u e < / K e y > < / a : K e y > < a : V a l u e   i : t y p e = " M e a s u r e G r i d V i e w S t a t e I D i a g r a m T a g A d d i t i o n a l I n f o " / > < / a : K e y V a l u e O f D i a g r a m O b j e c t K e y a n y T y p e z b w N T n L X > < a : K e y V a l u e O f D i a g r a m O b j e c t K e y a n y T y p e z b w N T n L X > < a : K e y > < K e y > M e a s u r e s \ S u m   o f   N C R s < / K e y > < / a : K e y > < a : V a l u e   i : t y p e = " M e a s u r e G r i d N o d e V i e w S t a t e " > < C o l u m n > 5 < / C o l u m n > < L a y e d O u t > t r u e < / L a y e d O u t > < / a : V a l u e > < / a : K e y V a l u e O f D i a g r a m O b j e c t K e y a n y T y p e z b w N T n L X > < a : K e y V a l u e O f D i a g r a m O b j e c t K e y a n y T y p e z b w N T n L X > < a : K e y > < K e y > M e a s u r e s \ S u m   o f   N C R s \ T a g I n f o \ F o r m u l a < / K e y > < / a : K e y > < a : V a l u e   i : t y p e = " M e a s u r e G r i d V i e w S t a t e I D i a g r a m T a g A d d i t i o n a l I n f o " / > < / a : K e y V a l u e O f D i a g r a m O b j e c t K e y a n y T y p e z b w N T n L X > < a : K e y V a l u e O f D i a g r a m O b j e c t K e y a n y T y p e z b w N T n L X > < a : K e y > < K e y > M e a s u r e s \ S u m   o f   N C R s \ T a g I n f o \ V a l u e < / K e y > < / a : K e y > < a : V a l u e   i : t y p e = " M e a s u r e G r i d V i e w S t a t e I D i a g r a m T a g A d d i t i o n a l I n f o " / > < / a : K e y V a l u e O f D i a g r a m O b j e c t K e y a n y T y p e z b w N T n L X > < a : K e y V a l u e O f D i a g r a m O b j e c t K e y a n y T y p e z b w N T n L X > < a : K e y > < K e y > M e a s u r e s \ p a c k a g e s S i g n e d O f f H i g h L o w < / K e y > < / a : K e y > < a : V a l u e   i : t y p e = " M e a s u r e G r i d N o d e V i e w S t a t e " > < L a y e d O u t > t r u e < / L a y e d O u t > < R o w > 4 < / R o w > < / a : V a l u e > < / a : K e y V a l u e O f D i a g r a m O b j e c t K e y a n y T y p e z b w N T n L X > < a : K e y V a l u e O f D i a g r a m O b j e c t K e y a n y T y p e z b w N T n L X > < a : K e y > < K e y > M e a s u r e s \ p a c k a g e s S i g n e d O f f H i g h L o w \ T a g I n f o \ F o r m u l a < / K e y > < / a : K e y > < a : V a l u e   i : t y p e = " M e a s u r e G r i d V i e w S t a t e I D i a g r a m T a g A d d i t i o n a l I n f o " / > < / a : K e y V a l u e O f D i a g r a m O b j e c t K e y a n y T y p e z b w N T n L X > < a : K e y V a l u e O f D i a g r a m O b j e c t K e y a n y T y p e z b w N T n L X > < a : K e y > < K e y > M e a s u r e s \ p a c k a g e s S i g n e d O f f H i g h L o w \ T a g I n f o \ V a l u e < / K e y > < / a : K e y > < a : V a l u e   i : t y p e = " M e a s u r e G r i d V i e w S t a t e I D i a g r a m T a g A d d i t i o n a l I n f o " / > < / a : K e y V a l u e O f D i a g r a m O b j e c t K e y a n y T y p e z b w N T n L X > < a : K e y V a l u e O f D i a g r a m O b j e c t K e y a n y T y p e z b w N T n L X > < a : K e y > < K e y > M e a s u r e s \ p a c k a g e s I n R e v i e w B y Q u i n n H i g h L o w < / K e y > < / a : K e y > < a : V a l u e   i : t y p e = " M e a s u r e G r i d N o d e V i e w S t a t e " > < L a y e d O u t > t r u e < / L a y e d O u t > < R o w > 5 < / R o w > < / a : V a l u e > < / a : K e y V a l u e O f D i a g r a m O b j e c t K e y a n y T y p e z b w N T n L X > < a : K e y V a l u e O f D i a g r a m O b j e c t K e y a n y T y p e z b w N T n L X > < a : K e y > < K e y > M e a s u r e s \ p a c k a g e s I n R e v i e w B y Q u i n n H i g h L o w \ T a g I n f o \ F o r m u l a < / K e y > < / a : K e y > < a : V a l u e   i : t y p e = " M e a s u r e G r i d V i e w S t a t e I D i a g r a m T a g A d d i t i o n a l I n f o " / > < / a : K e y V a l u e O f D i a g r a m O b j e c t K e y a n y T y p e z b w N T n L X > < a : K e y V a l u e O f D i a g r a m O b j e c t K e y a n y T y p e z b w N T n L X > < a : K e y > < K e y > M e a s u r e s \ p a c k a g e s I n R e v i e w B y Q u i n n H i g h L o w \ T a g I n f o \ V a l u e < / K e y > < / a : K e y > < a : V a l u e   i : t y p e = " M e a s u r e G r i d V i e w S t a t e I D i a g r a m T a g A d d i t i o n a l I n f o " / > < / a : K e y V a l u e O f D i a g r a m O b j e c t K e y a n y T y p e z b w N T n L X > < a : K e y V a l u e O f D i a g r a m O b j e c t K e y a n y T y p e z b w N T n L X > < a : K e y > < K e y > M e a s u r e s \ p a c k a g e s C o m p l e t e d A n d S c a n n e d H i g h L o w < / K e y > < / a : K e y > < a : V a l u e   i : t y p e = " M e a s u r e G r i d N o d e V i e w S t a t e " > < L a y e d O u t > t r u e < / L a y e d O u t > < R o w > 6 < / R o w > < / a : V a l u e > < / a : K e y V a l u e O f D i a g r a m O b j e c t K e y a n y T y p e z b w N T n L X > < a : K e y V a l u e O f D i a g r a m O b j e c t K e y a n y T y p e z b w N T n L X > < a : K e y > < K e y > M e a s u r e s \ p a c k a g e s C o m p l e t e d A n d S c a n n e d H i g h L o w \ T a g I n f o \ F o r m u l a < / K e y > < / a : K e y > < a : V a l u e   i : t y p e = " M e a s u r e G r i d V i e w S t a t e I D i a g r a m T a g A d d i t i o n a l I n f o " / > < / a : K e y V a l u e O f D i a g r a m O b j e c t K e y a n y T y p e z b w N T n L X > < a : K e y V a l u e O f D i a g r a m O b j e c t K e y a n y T y p e z b w N T n L X > < a : K e y > < K e y > M e a s u r e s \ p a c k a g e s C o m p l e t e d A n d S c a n n e d H i g h L o w \ T a g I n f o \ V a l u e < / K e y > < / a : K e y > < a : V a l u e   i : t y p e = " M e a s u r e G r i d V i e w S t a t e I D i a g r a m T a g A d d i t i o n a l I n f o " / > < / a : K e y V a l u e O f D i a g r a m O b j e c t K e y a n y T y p e z b w N T n L X > < a : K e y V a l u e O f D i a g r a m O b j e c t K e y a n y T y p e z b w N T n L X > < a : K e y > < K e y > M e a s u r e s \ S u m   o f   T o t a l   W e l d s < / K e y > < / a : K e y > < a : V a l u e   i : t y p e = " M e a s u r e G r i d N o d e V i e w S t a t e " > < C o l u m n > 6 < / C o l u m n > < L a y e d O u t > t r u e < / L a y e d O u t > < W a s U I I n v i s i b l e > t r u e < / W a s U I I n v i s i b l e > < / a : V a l u e > < / a : K e y V a l u e O f D i a g r a m O b j e c t K e y a n y T y p e z b w N T n L X > < a : K e y V a l u e O f D i a g r a m O b j e c t K e y a n y T y p e z b w N T n L X > < a : K e y > < K e y > M e a s u r e s \ S u m   o f   T o t a l   W e l d s \ T a g I n f o \ F o r m u l a < / K e y > < / a : K e y > < a : V a l u e   i : t y p e = " M e a s u r e G r i d V i e w S t a t e I D i a g r a m T a g A d d i t i o n a l I n f o " / > < / a : K e y V a l u e O f D i a g r a m O b j e c t K e y a n y T y p e z b w N T n L X > < a : K e y V a l u e O f D i a g r a m O b j e c t K e y a n y T y p e z b w N T n L X > < a : K e y > < K e y > M e a s u r e s \ S u m   o f   T o t a l   W e l d s \ T a g I n f o \ V a l u e < / K e y > < / a : K e y > < a : V a l u e   i : t y p e = " M e a s u r e G r i d V i e w S t a t e I D i a g r a m T a g A d d i t i o n a l I n f o " / > < / a : K e y V a l u e O f D i a g r a m O b j e c t K e y a n y T y p e z b w N T n L X > < a : K e y V a l u e O f D i a g r a m O b j e c t K e y a n y T y p e z b w N T n L X > < a : K e y > < K e y > M e a s u r e s \ S u m   o f   T o t a l   B u t t   W e l d s < / K e y > < / a : K e y > < a : V a l u e   i : t y p e = " M e a s u r e G r i d N o d e V i e w S t a t e " > < C o l u m n > 7 < / C o l u m n > < L a y e d O u t > t r u e < / L a y e d O u t > < W a s U I I n v i s i b l e > t r u e < / W a s U I I n v i s i b l e > < / a : V a l u e > < / a : K e y V a l u e O f D i a g r a m O b j e c t K e y a n y T y p e z b w N T n L X > < a : K e y V a l u e O f D i a g r a m O b j e c t K e y a n y T y p e z b w N T n L X > < a : K e y > < K e y > M e a s u r e s \ S u m   o f   T o t a l   B u t t   W e l d s \ T a g I n f o \ F o r m u l a < / K e y > < / a : K e y > < a : V a l u e   i : t y p e = " M e a s u r e G r i d V i e w S t a t e I D i a g r a m T a g A d d i t i o n a l I n f o " / > < / a : K e y V a l u e O f D i a g r a m O b j e c t K e y a n y T y p e z b w N T n L X > < a : K e y V a l u e O f D i a g r a m O b j e c t K e y a n y T y p e z b w N T n L X > < a : K e y > < K e y > M e a s u r e s \ S u m   o f   T o t a l   B u t t   W e l d s \ T a g I n f o \ V a l u e < / K e y > < / a : K e y > < a : V a l u e   i : t y p e = " M e a s u r e G r i d V i e w S t a t e I D i a g r a m T a g A d d i t i o n a l I n f o " / > < / a : K e y V a l u e O f D i a g r a m O b j e c t K e y a n y T y p e z b w N T n L X > < a : K e y V a l u e O f D i a g r a m O b j e c t K e y a n y T y p e z b w N T n L X > < a : K e y > < K e y > M e a s u r e s \ S u m   o f   T o t a l   B u t t   W e l d   R e p a i r s < / K e y > < / a : K e y > < a : V a l u e   i : t y p e = " M e a s u r e G r i d N o d e V i e w S t a t e " > < C o l u m n > 8 < / C o l u m n > < L a y e d O u t > t r u e < / L a y e d O u t > < W a s U I I n v i s i b l e > t r u e < / W a s U I I n v i s i b l e > < / a : V a l u e > < / a : K e y V a l u e O f D i a g r a m O b j e c t K e y a n y T y p e z b w N T n L X > < a : K e y V a l u e O f D i a g r a m O b j e c t K e y a n y T y p e z b w N T n L X > < a : K e y > < K e y > M e a s u r e s \ S u m   o f   T o t a l   B u t t   W e l d   R e p a i r s \ T a g I n f o \ F o r m u l a < / K e y > < / a : K e y > < a : V a l u e   i : t y p e = " M e a s u r e G r i d V i e w S t a t e I D i a g r a m T a g A d d i t i o n a l I n f o " / > < / a : K e y V a l u e O f D i a g r a m O b j e c t K e y a n y T y p e z b w N T n L X > < a : K e y V a l u e O f D i a g r a m O b j e c t K e y a n y T y p e z b w N T n L X > < a : K e y > < K e y > M e a s u r e s \ S u m   o f   T o t a l   B u t t   W e l d   R e p a i r s \ T a g I n f o \ V a l u e < / K e y > < / a : K e y > < a : V a l u e   i : t y p e = " M e a s u r e G r i d V i e w S t a t e I D i a g r a m T a g A d d i t i o n a l I n f o " / > < / a : K e y V a l u e O f D i a g r a m O b j e c t K e y a n y T y p e z b w N T n L X > < a : K e y V a l u e O f D i a g r a m O b j e c t K e y a n y T y p e z b w N T n L X > < a : K e y > < K e y > M e a s u r e s \ S u m   o f   P a c k a g e s :   S i g n e d   o f f   b y   Q u i n n   /   i n   C N R L   R e v i e w < / K e y > < / a : K e y > < a : V a l u e   i : t y p e = " M e a s u r e G r i d N o d e V i e w S t a t e " > < C o l u m n > 1 1 < / C o l u m n > < L a y e d O u t > t r u e < / L a y e d O u t > < W a s U I I n v i s i b l e > t r u e < / W a s U I I n v i s i b l e > < / a : V a l u e > < / a : K e y V a l u e O f D i a g r a m O b j e c t K e y a n y T y p e z b w N T n L X > < a : K e y V a l u e O f D i a g r a m O b j e c t K e y a n y T y p e z b w N T n L X > < a : K e y > < K e y > M e a s u r e s \ S u m   o f   P a c k a g e s :   S i g n e d   o f f   b y   Q u i n n   /   i n   C N R L   R e v i e w \ T a g I n f o \ F o r m u l a < / K e y > < / a : K e y > < a : V a l u e   i : t y p e = " M e a s u r e G r i d V i e w S t a t e I D i a g r a m T a g A d d i t i o n a l I n f o " / > < / a : K e y V a l u e O f D i a g r a m O b j e c t K e y a n y T y p e z b w N T n L X > < a : K e y V a l u e O f D i a g r a m O b j e c t K e y a n y T y p e z b w N T n L X > < a : K e y > < K e y > M e a s u r e s \ S u m   o f   P a c k a g e s :   S i g n e d   o f f   b y   Q u i n n   /   i n   C N R L   R e v i e w \ T a g I n f o \ V a l u e < / K e y > < / a : K e y > < a : V a l u e   i : t y p e = " M e a s u r e G r i d V i e w S t a t e I D i a g r a m T a g A d d i t i o n a l I n f o " / > < / a : K e y V a l u e O f D i a g r a m O b j e c t K e y a n y T y p e z b w N T n L X > < a : K e y V a l u e O f D i a g r a m O b j e c t K e y a n y T y p e z b w N T n L X > < a : K e y > < K e y > M e a s u r e s \ S u m   o f   P a c k a g e s :   I n   R e v i e w   b y   Q u i n n < / K e y > < / a : K e y > < a : V a l u e   i : t y p e = " M e a s u r e G r i d N o d e V i e w S t a t e " > < C o l u m n > 1 2 < / C o l u m n > < L a y e d O u t > t r u e < / L a y e d O u t > < W a s U I I n v i s i b l e > t r u e < / W a s U I I n v i s i b l e > < / a : V a l u e > < / a : K e y V a l u e O f D i a g r a m O b j e c t K e y a n y T y p e z b w N T n L X > < a : K e y V a l u e O f D i a g r a m O b j e c t K e y a n y T y p e z b w N T n L X > < a : K e y > < K e y > M e a s u r e s \ S u m   o f   P a c k a g e s :   I n   R e v i e w   b y   Q u i n n \ T a g I n f o \ F o r m u l a < / K e y > < / a : K e y > < a : V a l u e   i : t y p e = " M e a s u r e G r i d V i e w S t a t e I D i a g r a m T a g A d d i t i o n a l I n f o " / > < / a : K e y V a l u e O f D i a g r a m O b j e c t K e y a n y T y p e z b w N T n L X > < a : K e y V a l u e O f D i a g r a m O b j e c t K e y a n y T y p e z b w N T n L X > < a : K e y > < K e y > M e a s u r e s \ S u m   o f   P a c k a g e s :   I n   R e v i e w   b y   Q u i n n \ T a g I n f o \ V a l u e < / K e y > < / a : K e y > < a : V a l u e   i : t y p e = " M e a s u r e G r i d V i e w S t a t e I D i a g r a m T a g A d d i t i o n a l I n f o " / > < / a : K e y V a l u e O f D i a g r a m O b j e c t K e y a n y T y p e z b w N T n L X > < a : K e y V a l u e O f D i a g r a m O b j e c t K e y a n y T y p e z b w N T n L X > < a : K e y > < K e y > M e a s u r e s \ S u m   o f   P a c k a g e s :   C o m p l e t e d   a n d   S c a n n e d < / K e y > < / a : K e y > < a : V a l u e   i : t y p e = " M e a s u r e G r i d N o d e V i e w S t a t e " > < C o l u m n > 1 4 < / C o l u m n > < L a y e d O u t > t r u e < / L a y e d O u t > < W a s U I I n v i s i b l e > t r u e < / W a s U I I n v i s i b l e > < / a : V a l u e > < / a : K e y V a l u e O f D i a g r a m O b j e c t K e y a n y T y p e z b w N T n L X > < a : K e y V a l u e O f D i a g r a m O b j e c t K e y a n y T y p e z b w N T n L X > < a : K e y > < K e y > M e a s u r e s \ S u m   o f   P a c k a g e s :   C o m p l e t e d   a n d   S c a n n e d \ T a g I n f o \ F o r m u l a < / K e y > < / a : K e y > < a : V a l u e   i : t y p e = " M e a s u r e G r i d V i e w S t a t e I D i a g r a m T a g A d d i t i o n a l I n f o " / > < / a : K e y V a l u e O f D i a g r a m O b j e c t K e y a n y T y p e z b w N T n L X > < a : K e y V a l u e O f D i a g r a m O b j e c t K e y a n y T y p e z b w N T n L X > < a : K e y > < K e y > M e a s u r e s \ S u m   o f   P a c k a g e s :   C o m p l e t e d   a n d   S c a n n e d \ T a g I n f o \ V a l u e < / K e y > < / a : K e y > < a : V a l u e   i : t y p e = " M e a s u r e G r i d V i e w S t a t e I D i a g r a m T a g A d d i t i o n a l I n f o " / > < / a : K e y V a l u e O f D i a g r a m O b j e c t K e y a n y T y p e z b w N T n L X > < a : K e y V a l u e O f D i a g r a m O b j e c t K e y a n y T y p e z b w N T n L X > < a : K e y > < K e y > M e a s u r e s \ M a x   o f   P a c k a g e s :   S i g n e d   o f f   b y   Q u i n n   /   i n   C N R L   R e v i e w < / K e y > < / a : K e y > < a : V a l u e   i : t y p e = " M e a s u r e G r i d N o d e V i e w S t a t e " > < C o l u m n > 1 1 < / C o l u m n > < L a y e d O u t > t r u e < / L a y e d O u t > < W a s U I I n v i s i b l e > t r u e < / W a s U I I n v i s i b l e > < / a : V a l u e > < / a : K e y V a l u e O f D i a g r a m O b j e c t K e y a n y T y p e z b w N T n L X > < a : K e y V a l u e O f D i a g r a m O b j e c t K e y a n y T y p e z b w N T n L X > < a : K e y > < K e y > M e a s u r e s \ M a x   o f   P a c k a g e s :   S i g n e d   o f f   b y   Q u i n n   /   i n   C N R L   R e v i e w \ T a g I n f o \ F o r m u l a < / K e y > < / a : K e y > < a : V a l u e   i : t y p e = " M e a s u r e G r i d V i e w S t a t e I D i a g r a m T a g A d d i t i o n a l I n f o " / > < / a : K e y V a l u e O f D i a g r a m O b j e c t K e y a n y T y p e z b w N T n L X > < a : K e y V a l u e O f D i a g r a m O b j e c t K e y a n y T y p e z b w N T n L X > < a : K e y > < K e y > M e a s u r e s \ M a x   o f   P a c k a g e s :   S i g n e d   o f f   b y   Q u i n n   /   i n   C N R L   R e v i e w \ T a g I n f o \ V a l u e < / K e y > < / a : K e y > < a : V a l u e   i : t y p e = " M e a s u r e G r i d V i e w S t a t e I D i a g r a m T a g A d d i t i o n a l I n f o " / > < / a : K e y V a l u e O f D i a g r a m O b j e c t K e y a n y T y p e z b w N T n L X > < a : K e y V a l u e O f D i a g r a m O b j e c t K e y a n y T y p e z b w N T n L X > < a : K e y > < K e y > M e a s u r e s \ M a x   o f   P a c k a g e s :   I n   R e v i e w   b y   Q u i n n < / K e y > < / a : K e y > < a : V a l u e   i : t y p e = " M e a s u r e G r i d N o d e V i e w S t a t e " > < C o l u m n > 1 2 < / C o l u m n > < L a y e d O u t > t r u e < / L a y e d O u t > < W a s U I I n v i s i b l e > t r u e < / W a s U I I n v i s i b l e > < / a : V a l u e > < / a : K e y V a l u e O f D i a g r a m O b j e c t K e y a n y T y p e z b w N T n L X > < a : K e y V a l u e O f D i a g r a m O b j e c t K e y a n y T y p e z b w N T n L X > < a : K e y > < K e y > M e a s u r e s \ M a x   o f   P a c k a g e s :   I n   R e v i e w   b y   Q u i n n \ T a g I n f o \ F o r m u l a < / K e y > < / a : K e y > < a : V a l u e   i : t y p e = " M e a s u r e G r i d V i e w S t a t e I D i a g r a m T a g A d d i t i o n a l I n f o " / > < / a : K e y V a l u e O f D i a g r a m O b j e c t K e y a n y T y p e z b w N T n L X > < a : K e y V a l u e O f D i a g r a m O b j e c t K e y a n y T y p e z b w N T n L X > < a : K e y > < K e y > M e a s u r e s \ M a x   o f   P a c k a g e s :   I n   R e v i e w   b y   Q u i n n \ T a g I n f o \ V a l u e < / K e y > < / a : K e y > < a : V a l u e   i : t y p e = " M e a s u r e G r i d V i e w S t a t e I D i a g r a m T a g A d d i t i o n a l I n f o " / > < / a : K e y V a l u e O f D i a g r a m O b j e c t K e y a n y T y p e z b w N T n L X > < a : K e y V a l u e O f D i a g r a m O b j e c t K e y a n y T y p e z b w N T n L X > < a : K e y > < K e y > M e a s u r e s \ M a x   o f   P a c k a g e s :   C o m p l e t e d   a n d   S c a n n e d < / K e y > < / a : K e y > < a : V a l u e   i : t y p e = " M e a s u r e G r i d N o d e V i e w S t a t e " > < C o l u m n > 1 4 < / C o l u m n > < L a y e d O u t > t r u e < / L a y e d O u t > < W a s U I I n v i s i b l e > t r u e < / W a s U I I n v i s i b l e > < / a : V a l u e > < / a : K e y V a l u e O f D i a g r a m O b j e c t K e y a n y T y p e z b w N T n L X > < a : K e y V a l u e O f D i a g r a m O b j e c t K e y a n y T y p e z b w N T n L X > < a : K e y > < K e y > M e a s u r e s \ M a x   o f   P a c k a g e s :   C o m p l e t e d   a n d   S c a n n e d \ T a g I n f o \ F o r m u l a < / K e y > < / a : K e y > < a : V a l u e   i : t y p e = " M e a s u r e G r i d V i e w S t a t e I D i a g r a m T a g A d d i t i o n a l I n f o " / > < / a : K e y V a l u e O f D i a g r a m O b j e c t K e y a n y T y p e z b w N T n L X > < a : K e y V a l u e O f D i a g r a m O b j e c t K e y a n y T y p e z b w N T n L X > < a : K e y > < K e y > M e a s u r e s \ M a x   o f   P a c k a g e s :   C o m p l e t e d   a n d   S c a n n e d \ T a g I n f o \ V a l u e < / K e y > < / a : K e y > < a : V a l u e   i : t y p e = " M e a s u r e G r i d V i e w S t a t e I D i a g r a m T a g A d d i t i o n a l I n f o " / > < / a : K e y V a l u e O f D i a g r a m O b j e c t K e y a n y T y p e z b w N T n L X > < a : K e y V a l u e O f D i a g r a m O b j e c t K e y a n y T y p e z b w N T n L X > < a : K e y > < K e y > M e a s u r e s \ S u m   o f   N C R s   2 < / K e y > < / a : K e y > < a : V a l u e   i : t y p e = " M e a s u r e G r i d N o d e V i e w S t a t e " > < C o l u m n > 5 < / C o l u m n > < L a y e d O u t > t r u e < / L a y e d O u t > < R o w > 1 < / R o w > < W a s U I I n v i s i b l e > t r u e < / W a s U I I n v i s i b l e > < / a : V a l u e > < / a : K e y V a l u e O f D i a g r a m O b j e c t K e y a n y T y p e z b w N T n L X > < a : K e y V a l u e O f D i a g r a m O b j e c t K e y a n y T y p e z b w N T n L X > < a : K e y > < K e y > M e a s u r e s \ S u m   o f   N C R s   2 \ T a g I n f o \ F o r m u l a < / K e y > < / a : K e y > < a : V a l u e   i : t y p e = " M e a s u r e G r i d V i e w S t a t e I D i a g r a m T a g A d d i t i o n a l I n f o " / > < / a : K e y V a l u e O f D i a g r a m O b j e c t K e y a n y T y p e z b w N T n L X > < a : K e y V a l u e O f D i a g r a m O b j e c t K e y a n y T y p e z b w N T n L X > < a : K e y > < K e y > M e a s u r e s \ S u m   o f   N C R s   2 \ T a g I n f o \ V a l u e 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 C o l u m n s \ m o n t h < / K e y > < / a : K e y > < a : V a l u e   i : t y p e = " M e a s u r e G r i d N o d e V i e w S t a t e " > < C o l u m n > 1 < / C o l u m n > < L a y e d O u t > t r u e < / L a y e d O u t > < / a : V a l u e > < / a : K e y V a l u e O f D i a g r a m O b j e c t K e y a n y T y p e z b w N T n L X > < a : K e y V a l u e O f D i a g r a m O b j e c t K e y a n y T y p e z b w N T n L X > < a : K e y > < K e y > C o l u m n s \ R e p r e s e n t a t i v e   D a t e < / 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 C o l u m n s \ R e w o r k < / K e y > < / a : K e y > < a : V a l u e   i : t y p e = " M e a s u r e G r i d N o d e V i e w S t a t e " > < C o l u m n > 4 < / C o l u m n > < L a y e d O u t > t r u e < / L a y e d O u t > < / a : V a l u e > < / a : K e y V a l u e O f D i a g r a m O b j e c t K e y a n y T y p e z b w N T n L X > < a : K e y V a l u e O f D i a g r a m O b j e c t K e y a n y T y p e z b w N T n L X > < a : K e y > < K e y > C o l u m n s \ N C R s < / K e y > < / a : K e y > < a : V a l u e   i : t y p e = " M e a s u r e G r i d N o d e V i e w S t a t e " > < C o l u m n > 5 < / C o l u m n > < L a y e d O u t > t r u e < / L a y e d O u t > < / a : V a l u e > < / a : K e y V a l u e O f D i a g r a m O b j e c t K e y a n y T y p e z b w N T n L X > < a : K e y V a l u e O f D i a g r a m O b j e c t K e y a n y T y p e z b w N T n L X > < a : K e y > < K e y > C o l u m n s \ T o t a l   W e l d s < / K e y > < / a : K e y > < a : V a l u e   i : t y p e = " M e a s u r e G r i d N o d e V i e w S t a t e " > < C o l u m n > 6 < / C o l u m n > < L a y e d O u t > t r u e < / L a y e d O u t > < / a : V a l u e > < / a : K e y V a l u e O f D i a g r a m O b j e c t K e y a n y T y p e z b w N T n L X > < a : K e y V a l u e O f D i a g r a m O b j e c t K e y a n y T y p e z b w N T n L X > < a : K e y > < K e y > C o l u m n s \ T o t a l   B u t t   W e l d s < / K e y > < / a : K e y > < a : V a l u e   i : t y p e = " M e a s u r e G r i d N o d e V i e w S t a t e " > < C o l u m n > 7 < / C o l u m n > < L a y e d O u t > t r u e < / L a y e d O u t > < / a : V a l u e > < / a : K e y V a l u e O f D i a g r a m O b j e c t K e y a n y T y p e z b w N T n L X > < a : K e y V a l u e O f D i a g r a m O b j e c t K e y a n y T y p e z b w N T n L X > < a : K e y > < K e y > C o l u m n s \ T o t a l   B u t t   W e l d   R e p a i r s < / K e y > < / a : K e y > < a : V a l u e   i : t y p e = " M e a s u r e G r i d N o d e V i e w S t a t e " > < C o l u m n > 8 < / C o l u m n > < L a y e d O u t > t r u e < / L a y e d O u t > < / a : V a l u e > < / a : K e y V a l u e O f D i a g r a m O b j e c t K e y a n y T y p e z b w N T n L X > < a : K e y V a l u e O f D i a g r a m O b j e c t K e y a n y T y p e z b w N T n L X > < a : K e y > < K e y > C o l u m n s \ T o t a l   S o c k e t   W e l d s < / K e y > < / a : K e y > < a : V a l u e   i : t y p e = " M e a s u r e G r i d N o d e V i e w S t a t e " > < C o l u m n > 9 < / C o l u m n > < L a y e d O u t > t r u e < / L a y e d O u t > < / a : V a l u e > < / a : K e y V a l u e O f D i a g r a m O b j e c t K e y a n y T y p e z b w N T n L X > < a : K e y V a l u e O f D i a g r a m O b j e c t K e y a n y T y p e z b w N T n L X > < a : K e y > < K e y > C o l u m n s \ T o t a l   A t t a c h m e n t   W e l d s < / K e y > < / a : K e y > < a : V a l u e   i : t y p e = " M e a s u r e G r i d N o d e V i e w S t a t e " > < C o l u m n > 1 0 < / C o l u m n > < L a y e d O u t > t r u e < / L a y e d O u t > < / a : V a l u e > < / a : K e y V a l u e O f D i a g r a m O b j e c t K e y a n y T y p e z b w N T n L X > < a : K e y V a l u e O f D i a g r a m O b j e c t K e y a n y T y p e z b w N T n L X > < a : K e y > < K e y > C o l u m n s \ P a c k a g e s :   S i g n e d   o f f   b y   Q u i n n   /   i n   C N R L   R e v i e w < / K e y > < / a : K e y > < a : V a l u e   i : t y p e = " M e a s u r e G r i d N o d e V i e w S t a t e " > < C o l u m n > 1 1 < / C o l u m n > < L a y e d O u t > t r u e < / L a y e d O u t > < / a : V a l u e > < / a : K e y V a l u e O f D i a g r a m O b j e c t K e y a n y T y p e z b w N T n L X > < a : K e y V a l u e O f D i a g r a m O b j e c t K e y a n y T y p e z b w N T n L X > < a : K e y > < K e y > C o l u m n s \ P a c k a g e s :   I n   R e v i e w   b y   Q u i n n < / K e y > < / a : K e y > < a : V a l u e   i : t y p e = " M e a s u r e G r i d N o d e V i e w S t a t e " > < C o l u m n > 1 2 < / C o l u m n > < L a y e d O u t > t r u e < / L a y e d O u t > < / a : V a l u e > < / a : K e y V a l u e O f D i a g r a m O b j e c t K e y a n y T y p e z b w N T n L X > < a : K e y V a l u e O f D i a g r a m O b j e c t K e y a n y T y p e z b w N T n L X > < a : K e y > < K e y > C o l u m n s \ O u t s t a n d i n g < / K e y > < / a : K e y > < a : V a l u e   i : t y p e = " M e a s u r e G r i d N o d e V i e w S t a t e " > < C o l u m n > 1 3 < / C o l u m n > < L a y e d O u t > t r u e < / L a y e d O u t > < / a : V a l u e > < / a : K e y V a l u e O f D i a g r a m O b j e c t K e y a n y T y p e z b w N T n L X > < a : K e y V a l u e O f D i a g r a m O b j e c t K e y a n y T y p e z b w N T n L X > < a : K e y > < K e y > C o l u m n s \ P a c k a g e s :   C o m p l e t e d   a n d   S c a n n e d < / K e y > < / a : K e y > < a : V a l u e   i : t y p e = " M e a s u r e G r i d N o d e V i e w S t a t e " > < C o l u m n > 1 4 < / C o l u m n > < L a y e d O u t > t r u e < / L a y e d O u t > < / a : V a l u e > < / a : K e y V a l u e O f D i a g r a m O b j e c t K e y a n y T y p e z b w N T n L X > < a : K e y V a l u e O f D i a g r a m O b j e c t K e y a n y T y p e z b w N T n L X > < a : K e y > < K e y > L i n k s \ & l t ; C o l u m n s \ S u m   o f   T o t a l   W e l d s & g t ; - & l t ; M e a s u r e s \ T o t a l   W e l d s & g t ; < / K e y > < / a : K e y > < a : V a l u e   i : t y p e = " M e a s u r e G r i d V i e w S t a t e I D i a g r a m L i n k " / > < / a : K e y V a l u e O f D i a g r a m O b j e c t K e y a n y T y p e z b w N T n L X > < a : K e y V a l u e O f D i a g r a m O b j e c t K e y a n y T y p e z b w N T n L X > < a : K e y > < K e y > L i n k s \ & l t ; C o l u m n s \ S u m   o f   T o t a l   W e l d s & g t ; - & l t ; M e a s u r e s \ T o t a l   W e l d s & g t ; \ C O L U M N < / K e y > < / a : K e y > < a : V a l u e   i : t y p e = " M e a s u r e G r i d V i e w S t a t e I D i a g r a m L i n k E n d p o i n t " / > < / a : K e y V a l u e O f D i a g r a m O b j e c t K e y a n y T y p e z b w N T n L X > < a : K e y V a l u e O f D i a g r a m O b j e c t K e y a n y T y p e z b w N T n L X > < a : K e y > < K e y > L i n k s \ & l t ; C o l u m n s \ S u m   o f   T o t a l   W e l d s & g t ; - & l t ; M e a s u r e s \ T o t a l   W e l d s & g t ; \ M E A S U R E < / K e y > < / a : K e y > < a : V a l u e   i : t y p e = " M e a s u r e G r i d V i e w S t a t e I D i a g r a m L i n k E n d p o i n t " / > < / a : K e y V a l u e O f D i a g r a m O b j e c t K e y a n y T y p e z b w N T n L X > < a : K e y V a l u e O f D i a g r a m O b j e c t K e y a n y T y p e z b w N T n L X > < a : K e y > < K e y > L i n k s \ & l t ; C o l u m n s \ S u m   o f   T o t a l   B u t t   W e l d s & g t ; - & l t ; M e a s u r e s \ T o t a l   B u t t   W e l d s & g t ; < / K e y > < / a : K e y > < a : V a l u e   i : t y p e = " M e a s u r e G r i d V i e w S t a t e I D i a g r a m L i n k " / > < / a : K e y V a l u e O f D i a g r a m O b j e c t K e y a n y T y p e z b w N T n L X > < a : K e y V a l u e O f D i a g r a m O b j e c t K e y a n y T y p e z b w N T n L X > < a : K e y > < K e y > L i n k s \ & l t ; C o l u m n s \ S u m   o f   T o t a l   B u t t   W e l d s & g t ; - & l t ; M e a s u r e s \ T o t a l   B u t t   W e l d s & g t ; \ C O L U M N < / K e y > < / a : K e y > < a : V a l u e   i : t y p e = " M e a s u r e G r i d V i e w S t a t e I D i a g r a m L i n k E n d p o i n t " / > < / a : K e y V a l u e O f D i a g r a m O b j e c t K e y a n y T y p e z b w N T n L X > < a : K e y V a l u e O f D i a g r a m O b j e c t K e y a n y T y p e z b w N T n L X > < a : K e y > < K e y > L i n k s \ & l t ; C o l u m n s \ S u m   o f   T o t a l   B u t t   W e l d s & g t ; - & l t ; M e a s u r e s \ T o t a l   B u t t   W e l d s & g t ; \ M E A S U R E < / K e y > < / a : K e y > < a : V a l u e   i : t y p e = " M e a s u r e G r i d V i e w S t a t e I D i a g r a m L i n k E n d p o i n t " / > < / a : K e y V a l u e O f D i a g r a m O b j e c t K e y a n y T y p e z b w N T n L X > < a : K e y V a l u e O f D i a g r a m O b j e c t K e y a n y T y p e z b w N T n L X > < a : K e y > < K e y > L i n k s \ & l t ; C o l u m n s \ S u m   o f   T o t a l   B u t t   W e l d   R e p a i r s & g t ; - & l t ; M e a s u r e s \ T o t a l   B u t t   W e l d   R e p a i r s & g t ; < / K e y > < / a : K e y > < a : V a l u e   i : t y p e = " M e a s u r e G r i d V i e w S t a t e I D i a g r a m L i n k " / > < / a : K e y V a l u e O f D i a g r a m O b j e c t K e y a n y T y p e z b w N T n L X > < a : K e y V a l u e O f D i a g r a m O b j e c t K e y a n y T y p e z b w N T n L X > < a : K e y > < K e y > L i n k s \ & l t ; C o l u m n s \ S u m   o f   T o t a l   B u t t   W e l d   R e p a i r s & g t ; - & l t ; M e a s u r e s \ T o t a l   B u t t   W e l d   R e p a i r s & g t ; \ C O L U M N < / K e y > < / a : K e y > < a : V a l u e   i : t y p e = " M e a s u r e G r i d V i e w S t a t e I D i a g r a m L i n k E n d p o i n t " / > < / a : K e y V a l u e O f D i a g r a m O b j e c t K e y a n y T y p e z b w N T n L X > < a : K e y V a l u e O f D i a g r a m O b j e c t K e y a n y T y p e z b w N T n L X > < a : K e y > < K e y > L i n k s \ & l t ; C o l u m n s \ S u m   o f   T o t a l   B u t t   W e l d   R e p a i r s & g t ; - & l t ; M e a s u r e s \ T o t a l   B u t t   W e l d   R e p a i r s & g t ; \ M E A S U R E < / K e y > < / a : K e y > < a : V a l u e   i : t y p e = " M e a s u r e G r i d V i e w S t a t e I D i a g r a m L i n k E n d p o i n t " / > < / a : K e y V a l u e O f D i a g r a m O b j e c t K e y a n y T y p e z b w N T n L X > < a : K e y V a l u e O f D i a g r a m O b j e c t K e y a n y T y p e z b w N T n L X > < a : K e y > < K e y > L i n k s \ & l t ; C o l u m n s \ S u m   o f   P a c k a g e s :   S i g n e d   o f f   b y   Q u i n n   /   i n   C N R L   R e v i e w & g t ; - & l t ; M e a s u r e s \ P a c k a g e s :   S i g n e d   o f f   b y   Q u i n n   /   i n   C N R L   R e v i e w & g t ; < / K e y > < / a : K e y > < a : V a l u e   i : t y p e = " M e a s u r e G r i d V i e w S t a t e I D i a g r a m L i n k " / > < / a : K e y V a l u e O f D i a g r a m O b j e c t K e y a n y T y p e z b w N T n L X > < a : K e y V a l u e O f D i a g r a m O b j e c t K e y a n y T y p e z b w N T n L X > < a : K e y > < K e y > L i n k s \ & l t ; C o l u m n s \ S u m   o f   P a c k a g e s :   S i g n e d   o f f   b y   Q u i n n   /   i n   C N R L   R e v i e w & g t ; - & l t ; M e a s u r e s \ P a c k a g e s :   S i g n e d   o f f   b y   Q u i n n   /   i n   C N R L   R e v i e w & g t ; \ C O L U M N < / K e y > < / a : K e y > < a : V a l u e   i : t y p e = " M e a s u r e G r i d V i e w S t a t e I D i a g r a m L i n k E n d p o i n t " / > < / a : K e y V a l u e O f D i a g r a m O b j e c t K e y a n y T y p e z b w N T n L X > < a : K e y V a l u e O f D i a g r a m O b j e c t K e y a n y T y p e z b w N T n L X > < a : K e y > < K e y > L i n k s \ & l t ; C o l u m n s \ S u m   o f   P a c k a g e s :   S i g n e d   o f f   b y   Q u i n n   /   i n   C N R L   R e v i e w & g t ; - & l t ; M e a s u r e s \ P a c k a g e s :   S i g n e d   o f f   b y   Q u i n n   /   i n   C N R L   R e v i e w & g t ; \ M E A S U R E < / K e y > < / a : K e y > < a : V a l u e   i : t y p e = " M e a s u r e G r i d V i e w S t a t e I D i a g r a m L i n k E n d p o i n t " / > < / a : K e y V a l u e O f D i a g r a m O b j e c t K e y a n y T y p e z b w N T n L X > < a : K e y V a l u e O f D i a g r a m O b j e c t K e y a n y T y p e z b w N T n L X > < a : K e y > < K e y > L i n k s \ & l t ; C o l u m n s \ S u m   o f   P a c k a g e s :   I n   R e v i e w   b y   Q u i n n & g t ; - & l t ; M e a s u r e s \ P a c k a g e s :   I n   R e v i e w   b y   Q u i n n & g t ; < / K e y > < / a : K e y > < a : V a l u e   i : t y p e = " M e a s u r e G r i d V i e w S t a t e I D i a g r a m L i n k " / > < / a : K e y V a l u e O f D i a g r a m O b j e c t K e y a n y T y p e z b w N T n L X > < a : K e y V a l u e O f D i a g r a m O b j e c t K e y a n y T y p e z b w N T n L X > < a : K e y > < K e y > L i n k s \ & l t ; C o l u m n s \ S u m   o f   P a c k a g e s :   I n   R e v i e w   b y   Q u i n n & g t ; - & l t ; M e a s u r e s \ P a c k a g e s :   I n   R e v i e w   b y   Q u i n n & g t ; \ C O L U M N < / K e y > < / a : K e y > < a : V a l u e   i : t y p e = " M e a s u r e G r i d V i e w S t a t e I D i a g r a m L i n k E n d p o i n t " / > < / a : K e y V a l u e O f D i a g r a m O b j e c t K e y a n y T y p e z b w N T n L X > < a : K e y V a l u e O f D i a g r a m O b j e c t K e y a n y T y p e z b w N T n L X > < a : K e y > < K e y > L i n k s \ & l t ; C o l u m n s \ S u m   o f   P a c k a g e s :   I n   R e v i e w   b y   Q u i n n & g t ; - & l t ; M e a s u r e s \ P a c k a g e s :   I n   R e v i e w   b y   Q u i n n & g t ; \ M E A S U R E < / K e y > < / a : K e y > < a : V a l u e   i : t y p e = " M e a s u r e G r i d V i e w S t a t e I D i a g r a m L i n k E n d p o i n t " / > < / a : K e y V a l u e O f D i a g r a m O b j e c t K e y a n y T y p e z b w N T n L X > < a : K e y V a l u e O f D i a g r a m O b j e c t K e y a n y T y p e z b w N T n L X > < a : K e y > < K e y > L i n k s \ & l t ; C o l u m n s \ S u m   o f   P a c k a g e s :   C o m p l e t e d   a n d   S c a n n e d & g t ; - & l t ; M e a s u r e s \ P a c k a g e s :   C o m p l e t e d   a n d   S c a n n e d & g t ; < / K e y > < / a : K e y > < a : V a l u e   i : t y p e = " M e a s u r e G r i d V i e w S t a t e I D i a g r a m L i n k " / > < / a : K e y V a l u e O f D i a g r a m O b j e c t K e y a n y T y p e z b w N T n L X > < a : K e y V a l u e O f D i a g r a m O b j e c t K e y a n y T y p e z b w N T n L X > < a : K e y > < K e y > L i n k s \ & l t ; C o l u m n s \ S u m   o f   P a c k a g e s :   C o m p l e t e d   a n d   S c a n n e d & g t ; - & l t ; M e a s u r e s \ P a c k a g e s :   C o m p l e t e d   a n d   S c a n n e d & g t ; \ C O L U M N < / K e y > < / a : K e y > < a : V a l u e   i : t y p e = " M e a s u r e G r i d V i e w S t a t e I D i a g r a m L i n k E n d p o i n t " / > < / a : K e y V a l u e O f D i a g r a m O b j e c t K e y a n y T y p e z b w N T n L X > < a : K e y V a l u e O f D i a g r a m O b j e c t K e y a n y T y p e z b w N T n L X > < a : K e y > < K e y > L i n k s \ & l t ; C o l u m n s \ S u m   o f   P a c k a g e s :   C o m p l e t e d   a n d   S c a n n e d & g t ; - & l t ; M e a s u r e s \ P a c k a g e s :   C o m p l e t e d   a n d   S c a n n e d & g t ; \ M E A S U R E < / K e y > < / a : K e y > < a : V a l u e   i : t y p e = " M e a s u r e G r i d V i e w S t a t e I D i a g r a m L i n k E n d p o i n t " / > < / a : K e y V a l u e O f D i a g r a m O b j e c t K e y a n y T y p e z b w N T n L X > < a : K e y V a l u e O f D i a g r a m O b j e c t K e y a n y T y p e z b w N T n L X > < a : K e y > < K e y > L i n k s \ & l t ; C o l u m n s \ M a x   o f   P a c k a g e s :   S i g n e d   o f f   b y   Q u i n n   /   i n   C N R L   R e v i e w & g t ; - & l t ; M e a s u r e s \ P a c k a g e s :   S i g n e d   o f f   b y   Q u i n n   /   i n   C N R L   R e v i e w & g t ; < / K e y > < / a : K e y > < a : V a l u e   i : t y p e = " M e a s u r e G r i d V i e w S t a t e I D i a g r a m L i n k " / > < / a : K e y V a l u e O f D i a g r a m O b j e c t K e y a n y T y p e z b w N T n L X > < a : K e y V a l u e O f D i a g r a m O b j e c t K e y a n y T y p e z b w N T n L X > < a : K e y > < K e y > L i n k s \ & l t ; C o l u m n s \ M a x   o f   P a c k a g e s :   S i g n e d   o f f   b y   Q u i n n   /   i n   C N R L   R e v i e w & g t ; - & l t ; M e a s u r e s \ P a c k a g e s :   S i g n e d   o f f   b y   Q u i n n   /   i n   C N R L   R e v i e w & g t ; \ C O L U M N < / K e y > < / a : K e y > < a : V a l u e   i : t y p e = " M e a s u r e G r i d V i e w S t a t e I D i a g r a m L i n k E n d p o i n t " / > < / a : K e y V a l u e O f D i a g r a m O b j e c t K e y a n y T y p e z b w N T n L X > < a : K e y V a l u e O f D i a g r a m O b j e c t K e y a n y T y p e z b w N T n L X > < a : K e y > < K e y > L i n k s \ & l t ; C o l u m n s \ M a x   o f   P a c k a g e s :   S i g n e d   o f f   b y   Q u i n n   /   i n   C N R L   R e v i e w & g t ; - & l t ; M e a s u r e s \ P a c k a g e s :   S i g n e d   o f f   b y   Q u i n n   /   i n   C N R L   R e v i e w & g t ; \ M E A S U R E < / K e y > < / a : K e y > < a : V a l u e   i : t y p e = " M e a s u r e G r i d V i e w S t a t e I D i a g r a m L i n k E n d p o i n t " / > < / a : K e y V a l u e O f D i a g r a m O b j e c t K e y a n y T y p e z b w N T n L X > < a : K e y V a l u e O f D i a g r a m O b j e c t K e y a n y T y p e z b w N T n L X > < a : K e y > < K e y > L i n k s \ & l t ; C o l u m n s \ M a x   o f   P a c k a g e s :   I n   R e v i e w   b y   Q u i n n & g t ; - & l t ; M e a s u r e s \ P a c k a g e s :   I n   R e v i e w   b y   Q u i n n & g t ; < / K e y > < / a : K e y > < a : V a l u e   i : t y p e = " M e a s u r e G r i d V i e w S t a t e I D i a g r a m L i n k " / > < / a : K e y V a l u e O f D i a g r a m O b j e c t K e y a n y T y p e z b w N T n L X > < a : K e y V a l u e O f D i a g r a m O b j e c t K e y a n y T y p e z b w N T n L X > < a : K e y > < K e y > L i n k s \ & l t ; C o l u m n s \ M a x   o f   P a c k a g e s :   I n   R e v i e w   b y   Q u i n n & g t ; - & l t ; M e a s u r e s \ P a c k a g e s :   I n   R e v i e w   b y   Q u i n n & g t ; \ C O L U M N < / K e y > < / a : K e y > < a : V a l u e   i : t y p e = " M e a s u r e G r i d V i e w S t a t e I D i a g r a m L i n k E n d p o i n t " / > < / a : K e y V a l u e O f D i a g r a m O b j e c t K e y a n y T y p e z b w N T n L X > < a : K e y V a l u e O f D i a g r a m O b j e c t K e y a n y T y p e z b w N T n L X > < a : K e y > < K e y > L i n k s \ & l t ; C o l u m n s \ M a x   o f   P a c k a g e s :   I n   R e v i e w   b y   Q u i n n & g t ; - & l t ; M e a s u r e s \ P a c k a g e s :   I n   R e v i e w   b y   Q u i n n & g t ; \ M E A S U R E < / K e y > < / a : K e y > < a : V a l u e   i : t y p e = " M e a s u r e G r i d V i e w S t a t e I D i a g r a m L i n k E n d p o i n t " / > < / a : K e y V a l u e O f D i a g r a m O b j e c t K e y a n y T y p e z b w N T n L X > < a : K e y V a l u e O f D i a g r a m O b j e c t K e y a n y T y p e z b w N T n L X > < a : K e y > < K e y > L i n k s \ & l t ; C o l u m n s \ M a x   o f   P a c k a g e s :   C o m p l e t e d   a n d   S c a n n e d & g t ; - & l t ; M e a s u r e s \ P a c k a g e s :   C o m p l e t e d   a n d   S c a n n e d & g t ; < / K e y > < / a : K e y > < a : V a l u e   i : t y p e = " M e a s u r e G r i d V i e w S t a t e I D i a g r a m L i n k " / > < / a : K e y V a l u e O f D i a g r a m O b j e c t K e y a n y T y p e z b w N T n L X > < a : K e y V a l u e O f D i a g r a m O b j e c t K e y a n y T y p e z b w N T n L X > < a : K e y > < K e y > L i n k s \ & l t ; C o l u m n s \ M a x   o f   P a c k a g e s :   C o m p l e t e d   a n d   S c a n n e d & g t ; - & l t ; M e a s u r e s \ P a c k a g e s :   C o m p l e t e d   a n d   S c a n n e d & g t ; \ C O L U M N < / K e y > < / a : K e y > < a : V a l u e   i : t y p e = " M e a s u r e G r i d V i e w S t a t e I D i a g r a m L i n k E n d p o i n t " / > < / a : K e y V a l u e O f D i a g r a m O b j e c t K e y a n y T y p e z b w N T n L X > < a : K e y V a l u e O f D i a g r a m O b j e c t K e y a n y T y p e z b w N T n L X > < a : K e y > < K e y > L i n k s \ & l t ; C o l u m n s \ M a x   o f   P a c k a g e s :   C o m p l e t e d   a n d   S c a n n e d & g t ; - & l t ; M e a s u r e s \ P a c k a g e s :   C o m p l e t e d   a n d   S c a n n e d & g t ; \ M E A S U R E < / K e y > < / a : K e y > < a : V a l u e   i : t y p e = " M e a s u r e G r i d V i e w S t a t e I D i a g r a m L i n k E n d p o i n t " / > < / a : K e y V a l u e O f D i a g r a m O b j e c t K e y a n y T y p e z b w N T n L X > < a : K e y V a l u e O f D i a g r a m O b j e c t K e y a n y T y p e z b w N T n L X > < a : K e y > < K e y > L i n k s \ & l t ; C o l u m n s \ S u m   o f   N C R s   2 & g t ; - & l t ; M e a s u r e s \ N C R s & g t ; < / K e y > < / a : K e y > < a : V a l u e   i : t y p e = " M e a s u r e G r i d V i e w S t a t e I D i a g r a m L i n k " / > < / a : K e y V a l u e O f D i a g r a m O b j e c t K e y a n y T y p e z b w N T n L X > < a : K e y V a l u e O f D i a g r a m O b j e c t K e y a n y T y p e z b w N T n L X > < a : K e y > < K e y > L i n k s \ & l t ; C o l u m n s \ S u m   o f   N C R s   2 & g t ; - & l t ; M e a s u r e s \ N C R s & g t ; \ C O L U M N < / K e y > < / a : K e y > < a : V a l u e   i : t y p e = " M e a s u r e G r i d V i e w S t a t e I D i a g r a m L i n k E n d p o i n t " / > < / a : K e y V a l u e O f D i a g r a m O b j e c t K e y a n y T y p e z b w N T n L X > < a : K e y V a l u e O f D i a g r a m O b j e c t K e y a n y T y p e z b w N T n L X > < a : K e y > < K e y > L i n k s \ & l t ; C o l u m n s \ S u m   o f   N C R s   2 & g t ; - & l t ; M e a s u r e s \ N C R s & g t ; \ M E A S U R E < / K e y > < / a : K e y > < a : V a l u e   i : t y p e = " M e a s u r e G r i d V i e w S t a t e I D i a g r a m L i n k E n d p o i n t " / > < / a : K e y V a l u e O f D i a g r a m O b j e c t K e y a n y T y p e z b w N T n L X > < / V i e w S t a t e s > < / D i a g r a m M a n a g e r . S e r i a l i z a b l e D i a g r a m > < / A r r a y O f D i a g r a m M a n a g e r . S e r i a l i z a b l e D i a g r a m > ] ] > < / C u s t o m C o n t e n t > < / G e m i n i > 
</file>

<file path=customXml/item24.xml>��< ? x m l   v e r s i o n = " 1 . 0 "   e n c o d i n g = " U T F - 1 6 " ? > < G e m i n i   x m l n s = " h t t p : / / g e m i n i / p i v o t c u s t o m i z a t i o n / T a b l e X M L _ O p e r a t i o n a l S u m m a r y " > < C u s t o m C o n t e n t > < ! [ C D A T A [ < T a b l e W i d g e t G r i d S e r i a l i z a t i o n   x m l n s : x s i = " h t t p : / / w w w . w 3 . o r g / 2 0 0 1 / X M L S c h e m a - i n s t a n c e "   x m l n s : x s d = " h t t p : / / w w w . w 3 . o r g / 2 0 0 1 / X M L S c h e m a " > < C o l u m n S u g g e s t e d T y p e   / > < C o l u m n F o r m a t   / > < C o l u m n A c c u r a c y   / > < C o l u m n C u r r e n c y S y m b o l   / > < C o l u m n P o s i t i v e P a t t e r n   / > < C o l u m n N e g a t i v e P a t t e r n   / > < C o l u m n W i d t h s > < i t e m > < k e y > < s t r i n g > y e a r < / s t r i n g > < / k e y > < v a l u e > < i n t > 2 9 7 < / i n t > < / v a l u e > < / i t e m > < i t e m > < k e y > < s t r i n g > m o n t h < / s t r i n g > < / k e y > < v a l u e > < i n t > 7 7 < / i n t > < / v a l u e > < / i t e m > < i t e m > < k e y > < s t r i n g > R e p r e s e n t a t i v e   D a t e < / s t r i n g > < / k e y > < v a l u e > < i n t > 1 6 2 < / i n t > < / v a l u e > < / i t e m > < i t e m > < k e y > < s t r i n g > Q u a r t e r < / s t r i n g > < / k e y > < v a l u e > < i n t > 8 4 < / i n t > < / v a l u e > < / i t e m > < i t e m > < k e y > < s t r i n g > R e w o r k < / s t r i n g > < / k e y > < v a l u e > < i n t > 8 3 < / i n t > < / v a l u e > < / i t e m > < i t e m > < k e y > < s t r i n g > N C R s < / s t r i n g > < / k e y > < v a l u e > < i n t > 6 8 < / i n t > < / v a l u e > < / i t e m > < i t e m > < k e y > < s t r i n g > T o t a l   W e l d s < / s t r i n g > < / k e y > < v a l u e > < i n t > 1 0 7 < / i n t > < / v a l u e > < / i t e m > < i t e m > < k e y > < s t r i n g > T o t a l   B u t t   W e l d s < / s t r i n g > < / k e y > < v a l u e > < i n t > 1 3 6 < / i n t > < / v a l u e > < / i t e m > < i t e m > < k e y > < s t r i n g > T o t a l   B u t t   W e l d   R e p a i r s < / s t r i n g > < / k e y > < v a l u e > < i n t > 1 7 9 < / i n t > < / v a l u e > < / i t e m > < i t e m > < k e y > < s t r i n g > T o t a l   S o c k e t   W e l d s < / s t r i n g > < / k e y > < v a l u e > < i n t > 1 5 1 < / i n t > < / v a l u e > < / i t e m > < i t e m > < k e y > < s t r i n g > T o t a l   A t t a c h m e n t   W e l d s < / s t r i n g > < / k e y > < v a l u e > < i n t > 1 8 3 < / i n t > < / v a l u e > < / i t e m > < i t e m > < k e y > < s t r i n g > P a c k a g e s :   S i g n e d   o f f   b y   Q u i n n   /   i n   C N R L   R e v i e w < / s t r i n g > < / k e y > < v a l u e > < i n t > 3 2 8 < / i n t > < / v a l u e > < / i t e m > < i t e m > < k e y > < s t r i n g > P a c k a g e s :   I n   R e v i e w   b y   Q u i n n < / s t r i n g > < / k e y > < v a l u e > < i n t > 2 1 9 < / i n t > < / v a l u e > < / i t e m > < i t e m > < k e y > < s t r i n g > O u t s t a n d i n g < / s t r i n g > < / k e y > < v a l u e > < i n t > 1 1 2 < / i n t > < / v a l u e > < / i t e m > < i t e m > < k e y > < s t r i n g > P a c k a g e s :   C o m p l e t e d   a n d   S c a n n e d < / s t r i n g > < / k e y > < v a l u e > < i n t > 2 4 9 < / i n t > < / v a l u e > < / i t e m > < / C o l u m n W i d t h s > < C o l u m n D i s p l a y I n d e x > < i t e m > < k e y > < s t r i n g > y e a r < / s t r i n g > < / k e y > < v a l u e > < i n t > 0 < / i n t > < / v a l u e > < / i t e m > < i t e m > < k e y > < s t r i n g > m o n t h < / s t r i n g > < / k e y > < v a l u e > < i n t > 1 < / i n t > < / v a l u e > < / i t e m > < i t e m > < k e y > < s t r i n g > R e p r e s e n t a t i v e   D a t e < / s t r i n g > < / k e y > < v a l u e > < i n t > 2 < / i n t > < / v a l u e > < / i t e m > < i t e m > < k e y > < s t r i n g > Q u a r t e r < / s t r i n g > < / k e y > < v a l u e > < i n t > 3 < / i n t > < / v a l u e > < / i t e m > < i t e m > < k e y > < s t r i n g > R e w o r k < / s t r i n g > < / k e y > < v a l u e > < i n t > 4 < / i n t > < / v a l u e > < / i t e m > < i t e m > < k e y > < s t r i n g > N C R s < / s t r i n g > < / k e y > < v a l u e > < i n t > 5 < / i n t > < / v a l u e > < / i t e m > < i t e m > < k e y > < s t r i n g > T o t a l   W e l d s < / s t r i n g > < / k e y > < v a l u e > < i n t > 6 < / i n t > < / v a l u e > < / i t e m > < i t e m > < k e y > < s t r i n g > T o t a l   B u t t   W e l d s < / s t r i n g > < / k e y > < v a l u e > < i n t > 7 < / i n t > < / v a l u e > < / i t e m > < i t e m > < k e y > < s t r i n g > T o t a l   B u t t   W e l d   R e p a i r s < / s t r i n g > < / k e y > < v a l u e > < i n t > 8 < / i n t > < / v a l u e > < / i t e m > < i t e m > < k e y > < s t r i n g > T o t a l   S o c k e t   W e l d s < / s t r i n g > < / k e y > < v a l u e > < i n t > 9 < / i n t > < / v a l u e > < / i t e m > < i t e m > < k e y > < s t r i n g > T o t a l   A t t a c h m e n t   W e l d s < / s t r i n g > < / k e y > < v a l u e > < i n t > 1 0 < / i n t > < / v a l u e > < / i t e m > < i t e m > < k e y > < s t r i n g > P a c k a g e s :   S i g n e d   o f f   b y   Q u i n n   /   i n   C N R L   R e v i e w < / s t r i n g > < / k e y > < v a l u e > < i n t > 1 1 < / i n t > < / v a l u e > < / i t e m > < i t e m > < k e y > < s t r i n g > P a c k a g e s :   I n   R e v i e w   b y   Q u i n n < / s t r i n g > < / k e y > < v a l u e > < i n t > 1 2 < / i n t > < / v a l u e > < / i t e m > < i t e m > < k e y > < s t r i n g > O u t s t a n d i n g < / s t r i n g > < / k e y > < v a l u e > < i n t > 1 3 < / i n t > < / v a l u e > < / i t e m > < i t e m > < k e y > < s t r i n g > P a c k a g e s :   C o m p l e t e d   a n d   S c a n n e d < / s t r i n g > < / k e y > < v a l u e > < i n t > 1 4 < / i n t > < / v a l u e > < / i t e m > < / C o l u m n D i s p l a y I n d e x > < C o l u m n F r o z e n   / > < C o l u m n C h e c k e d   / > < C o l u m n F i l t e r   / > < S e l e c t i o n F i l t e r   / > < F i l t e r P a r a m e t e r s   / > < I s S o r t D e s c e n d i n g > f a l s e < / I s S o r t D e s c e n d i n g > < / T a b l e W i d g e t G r i d S e r i a l i z a t i o n > ] ] > < / C u s t o m C o n t e n t > < / G e m i n i > 
</file>

<file path=customXml/item25.xml>��< ? x m l   v e r s i o n = " 1 . 0 "   e n c o d i n g = " u t f - 1 6 " ? > < W o r k b o o k S t a t e   x m l n s : i = " h t t p : / / w w w . w 3 . o r g / 2 0 0 1 / X M L S c h e m a - i n s t a n c e "   x m l n s = " h t t p : / / s c h e m a s . m i c r o s o f t . c o m / P o w e r B I A d d I n " > < L a s t P r o v i d e d R a n g e N a m e I d > 0 < / L a s t P r o v i d e d R a n g e N a m e I d > < L a s t U s e d G r o u p O b j e c t I d > < / L a s t U s e d G r o u p O b j e c t I d > < T i l e s L i s t > < T i l e s / > < / T i l e s L i s t > < / W o r k b o o k S t a t e > 
</file>

<file path=customXml/item2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 C a l e n d a r 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 C a l e n d a r 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 C o l u m n s \ M o n t h   N u m b e r 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 C o l u m n s \ M M M - Y Y Y Y < / K e y > < / a : K e y > < a : V a l u e   i : t y p e = " T a b l e W i d g e t B a s e V i e w S t a t e " / > < / a : K e y V a l u e O f D i a g r a m O b j e c t K e y a n y T y p e z b w N T n L X > < a : K e y V a l u e O f D i a g r a m O b j e c t K e y a n y T y p e z b w N T n L X > < a : K e y > < K e y > C o l u m n s \ D a y   O f   W e e k   N u m b e r < / K e y > < / a : K e y > < a : V a l u e   i : t y p e = " T a b l e W i d g e t B a s e V i e w S t a t e " / > < / a : K e y V a l u e O f D i a g r a m O b j e c t K e y a n y T y p e z b w N T n L X > < a : K e y V a l u e O f D i a g r a m O b j e c t K e y a n y T y p e z b w N T n L X > < a : K e y > < K e y > C o l u m n s \ D a y   O f   W e e k < / 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 C o l u m n s \ y e a r . q u a r t e r 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 S p e n d 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 S p e n d 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 C o l u m n s \ R e p r e s e n t a t i v e   D a t e < / 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 C o l u m n s \ S p e n d _ O p e r a t i o n s < / K e y > < / a : K e y > < a : V a l u e   i : t y p e = " T a b l e W i d g e t B a s e V i e w S t a t e " / > < / a : K e y V a l u e O f D i a g r a m O b j e c t K e y a n y T y p e z b w N T n L X > < a : K e y V a l u e O f D i a g r a m O b j e c t K e y a n y T y p e z b w N T n L X > < a : K e y > < K e y > C o l u m n s \ S p e n d _ W e l l s _ S e r v i c i n g < / K e y > < / a : K e y > < a : V a l u e   i : t y p e = " T a b l e W i d g e t B a s e V i e w S t a t e " / > < / a : K e y V a l u e O f D i a g r a m O b j e c t K e y a n y T y p e z b w N T n L X > < a : K e y V a l u e O f D i a g r a m O b j e c t K e y a n y T y p e z b w N T n L X > < a : K e y > < K e y > C o l u m n s \ S p e n d _ T u r n a r o u n d _ O u t a g e 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 S a f e t y S u m m a r y 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 S a f e t y S u m m a r y 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 C o l u m n s \ R e p r e s e n t a t i v e   D a t e < / 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 C o l u m n s \ Q u i n n   H o u r s < / K e y > < / a : K e y > < a : V a l u e   i : t y p e = " T a b l e W i d g e t B a s e V i e w S t a t e " / > < / a : K e y V a l u e O f D i a g r a m O b j e c t K e y a n y T y p e z b w N T n L X > < a : K e y V a l u e O f D i a g r a m O b j e c t K e y a n y T y p e z b w N T n L X > < a : K e y > < K e y > C o l u m n s \ D S P - S u b c o n t r a c t o r   H o u r s < / K e y > < / a : K e y > < a : V a l u e   i : t y p e = " T a b l e W i d g e t B a s e V i e w S t a t e " / > < / a : K e y V a l u e O f D i a g r a m O b j e c t K e y a n y T y p e z b w N T n L X > < a : K e y V a l u e O f D i a g r a m O b j e c t K e y a n y T y p e z b w N T n L X > < a : K e y > < K e y > C o l u m n s \ T o t a l   E x p o s u r e   H o u r s < / K e y > < / a : K e y > < a : V a l u e   i : t y p e = " T a b l e W i d g e t B a s e V i e w S t a t e " / > < / a : K e y V a l u e O f D i a g r a m O b j e c t K e y a n y T y p e z b w N T n L X > < a : K e y V a l u e O f D i a g r a m O b j e c t K e y a n y T y p e z b w N T n L X > < a : K e y > < K e y > C o l u m n s \ O v e r t i m e   E x p o s u r e   H o u r s < / K e y > < / a : K e y > < a : V a l u e   i : t y p e = " T a b l e W i d g e t B a s e V i e w S t a t e " / > < / a : K e y V a l u e O f D i a g r a m O b j e c t K e y a n y T y p e z b w N T n L X > < a : K e y V a l u e O f D i a g r a m O b j e c t K e y a n y T y p e z b w N T n L X > < a : K e y > < K e y > C o l u m n s \ S a f e t y   M e e t i n g s < / K e y > < / a : K e y > < a : V a l u e   i : t y p e = " T a b l e W i d g e t B a s e V i e w S t a t e " / > < / a : K e y V a l u e O f D i a g r a m O b j e c t K e y a n y T y p e z b w N T n L X > < a : K e y V a l u e O f D i a g r a m O b j e c t K e y a n y T y p e z b w N T n L X > < a : K e y > < K e y > C o l u m n s \ W o r k   S i t e   I n s p e c t i o n s < / K e y > < / a : K e y > < a : V a l u e   i : t y p e = " T a b l e W i d g e t B a s e V i e w S t a t e " / > < / a : K e y V a l u e O f D i a g r a m O b j e c t K e y a n y T y p e z b w N T n L X > < a : K e y V a l u e O f D i a g r a m O b j e c t K e y a n y T y p e z b w N T n L X > < a : K e y > < K e y > C o l u m n s \ T o o l b o x   M e e t i n g s < / K e y > < / a : K e y > < a : V a l u e   i : t y p e = " T a b l e W i d g e t B a s e V i e w S t a t e " / > < / a : K e y V a l u e O f D i a g r a m O b j e c t K e y a n y T y p e z b w N T n L X > < a : K e y V a l u e O f D i a g r a m O b j e c t K e y a n y T y p e z b w N T n L X > < a : K e y > < K e y > C o l u m n s \ F L R A   C a r d s < / K e y > < / a : K e y > < a : V a l u e   i : t y p e = " T a b l e W i d g e t B a s e V i e w S t a t e " / > < / a : K e y V a l u e O f D i a g r a m O b j e c t K e y a n y T y p e z b w N T n L X > < a : K e y V a l u e O f D i a g r a m O b j e c t K e y a n y T y p e z b w N T n L X > < a : K e y > < K e y > C o l u m n s \ B B S   C a r d s < / K e y > < / a : K e y > < a : V a l u e   i : t y p e = " T a b l e W i d g e t B a s e V i e w S t a t e " / > < / a : K e y V a l u e O f D i a g r a m O b j e c t K e y a n y T y p e z b w N T n L X > < a : K e y V a l u e O f D i a g r a m O b j e c t K e y a n y T y p e z b w N T n L X > < a : K e y > < K e y > C o l u m n s \ J H A < / K e y > < / a : K e y > < a : V a l u e   i : t y p e = " T a b l e W i d g e t B a s e V i e w S t a t e " / > < / a : K e y V a l u e O f D i a g r a m O b j e c t K e y a n y T y p e z b w N T n L X > < a : K e y V a l u e O f D i a g r a m O b j e c t K e y a n y T y p e z b w N T n L X > < a : K e y > < K e y > C o l u m n s \ N e a r   M i s s < / K e y > < / a : K e y > < a : V a l u e   i : t y p e = " T a b l e W i d g e t B a s e V i e w S t a t e " / > < / a : K e y V a l u e O f D i a g r a m O b j e c t K e y a n y T y p e z b w N T n L X > < a : K e y V a l u e O f D i a g r a m O b j e c t K e y a n y T y p e z b w N T n L X > < a : K e y > < K e y > C o l u m n s \ L o s t   T i m e   I n c i d e n t < / K e y > < / a : K e y > < a : V a l u e   i : t y p e = " T a b l e W i d g e t B a s e V i e w S t a t e " / > < / a : K e y V a l u e O f D i a g r a m O b j e c t K e y a n y T y p e z b w N T n L X > < a : K e y V a l u e O f D i a g r a m O b j e c t K e y a n y T y p e z b w N T n L X > < a : K e y > < K e y > C o l u m n s \ M e d i c a l   A i d < / K e y > < / a : K e y > < a : V a l u e   i : t y p e = " T a b l e W i d g e t B a s e V i e w S t a t e " / > < / a : K e y V a l u e O f D i a g r a m O b j e c t K e y a n y T y p e z b w N T n L X > < a : K e y V a l u e O f D i a g r a m O b j e c t K e y a n y T y p e z b w N T n L X > < a : K e y > < K e y > C o l u m n s \ F i r s t   A i d < / K e y > < / a : K e y > < a : V a l u e   i : t y p e = " T a b l e W i d g e t B a s e V i e w S t a t e " / > < / a : K e y V a l u e O f D i a g r a m O b j e c t K e y a n y T y p e z b w N T n L X > < a : K e y V a l u e O f D i a g r a m O b j e c t K e y a n y T y p e z b w N T n L X > < a : K e y > < K e y > C o l u m n s \ P r o p e r t y / E q u i p m e n t   D a m a g e < / K e y > < / a : K e y > < a : V a l u e   i : t y p e = " T a b l e W i d g e t B a s e V i e w S t a t e " / > < / a : K e y V a l u e O f D i a g r a m O b j e c t K e y a n y T y p e z b w N T n L X > < a : K e y V a l u e O f D i a g r a m O b j e c t K e y a n y T y p e z b w N T n L X > < a : K e y > < K e y > C o l u m n s \ V e h i c l e   I n c i d e n t < / K e y > < / a : K e y > < a : V a l u e   i : t y p e = " T a b l e W i d g e t B a s e V i e w S t a t e " / > < / a : K e y V a l u e O f D i a g r a m O b j e c t K e y a n y T y p e z b w N T n L X > < a : K e y V a l u e O f D i a g r a m O b j e c t K e y a n y T y p e z b w N T n L X > < a : K e y > < K e y > C o l u m n s \ M o d i f i e d   W o r k   C a s e < / K e y > < / a : K e y > < a : V a l u e   i : t y p e = " T a b l e W i d g e t B a s e V i e w S t a t e " / > < / a : K e y V a l u e O f D i a g r a m O b j e c t K e y a n y T y p e z b w N T n L X > < a : K e y V a l u e O f D i a g r a m O b j e c t K e y a n y T y p e z b w N T n L X > < a : K e y > < K e y > C o l u m n s \ E n v i r o n m e n t a l   E v e n t < / K e y > < / a : K e y > < a : V a l u e   i : t y p e = " T a b l e W i d g e t B a s e V i e w S t a t e " / > < / a : K e y V a l u e O f D i a g r a m O b j e c t K e y a n y T y p e z b w N T n L X > < a : K e y V a l u e O f D i a g r a m O b j e c t K e y a n y T y p e z b w N T n L X > < a : K e y > < K e y > C o l u m n s \ O f f   t h e   J o b   I n j u r y / I l l n e s s 2 < / 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 S a f e t y I n c i d e n t s D e t a i l s 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 S a f e t y I n c i d e n t s D e t a i l s 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 C o l u m n s \ I n c i d e n t   T y p e < / K e y > < / a : K e y > < a : V a l u e   i : t y p e = " T a b l e W i d g e t B a s e V i e w S t a t e " / > < / a : K e y V a l u e O f D i a g r a m O b j e c t K e y a n y T y p e z b w N T n L X > < a : K e y V a l u e O f D i a g r a m O b j e c t K e y a n y T y p e z b w N T n L X > < a : K e y > < K e y > C o l u m n s \ I n c i d e n t   D e s c r i p t i o n 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 O p e r a t i o n a l S u m m a r y 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 O p e r a t i o n a l S u m m a r y 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 C o l u m n s \ R e p r e s e n t a t i v e   D a t e < / 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 C o l u m n s \ R e w o r k < / K e y > < / a : K e y > < a : V a l u e   i : t y p e = " T a b l e W i d g e t B a s e V i e w S t a t e " / > < / a : K e y V a l u e O f D i a g r a m O b j e c t K e y a n y T y p e z b w N T n L X > < a : K e y V a l u e O f D i a g r a m O b j e c t K e y a n y T y p e z b w N T n L X > < a : K e y > < K e y > C o l u m n s \ N C R s < / K e y > < / a : K e y > < a : V a l u e   i : t y p e = " T a b l e W i d g e t B a s e V i e w S t a t e " / > < / a : K e y V a l u e O f D i a g r a m O b j e c t K e y a n y T y p e z b w N T n L X > < a : K e y V a l u e O f D i a g r a m O b j e c t K e y a n y T y p e z b w N T n L X > < a : K e y > < K e y > C o l u m n s \ T o t a l   W e l d s < / K e y > < / a : K e y > < a : V a l u e   i : t y p e = " T a b l e W i d g e t B a s e V i e w S t a t e " / > < / a : K e y V a l u e O f D i a g r a m O b j e c t K e y a n y T y p e z b w N T n L X > < a : K e y V a l u e O f D i a g r a m O b j e c t K e y a n y T y p e z b w N T n L X > < a : K e y > < K e y > C o l u m n s \ T o t a l   B u t t   W e l d s < / K e y > < / a : K e y > < a : V a l u e   i : t y p e = " T a b l e W i d g e t B a s e V i e w S t a t e " / > < / a : K e y V a l u e O f D i a g r a m O b j e c t K e y a n y T y p e z b w N T n L X > < a : K e y V a l u e O f D i a g r a m O b j e c t K e y a n y T y p e z b w N T n L X > < a : K e y > < K e y > C o l u m n s \ T o t a l   B u t t   W e l d   R e p a i r s < / K e y > < / a : K e y > < a : V a l u e   i : t y p e = " T a b l e W i d g e t B a s e V i e w S t a t e " / > < / a : K e y V a l u e O f D i a g r a m O b j e c t K e y a n y T y p e z b w N T n L X > < a : K e y V a l u e O f D i a g r a m O b j e c t K e y a n y T y p e z b w N T n L X > < a : K e y > < K e y > C o l u m n s \ T o t a l   S o c k e t   W e l d s < / K e y > < / a : K e y > < a : V a l u e   i : t y p e = " T a b l e W i d g e t B a s e V i e w S t a t e " / > < / a : K e y V a l u e O f D i a g r a m O b j e c t K e y a n y T y p e z b w N T n L X > < a : K e y V a l u e O f D i a g r a m O b j e c t K e y a n y T y p e z b w N T n L X > < a : K e y > < K e y > C o l u m n s \ T o t a l   A t t a c h m e n t   W e l d s < / K e y > < / a : K e y > < a : V a l u e   i : t y p e = " T a b l e W i d g e t B a s e V i e w S t a t e " / > < / a : K e y V a l u e O f D i a g r a m O b j e c t K e y a n y T y p e z b w N T n L X > < a : K e y V a l u e O f D i a g r a m O b j e c t K e y a n y T y p e z b w N T n L X > < a : K e y > < K e y > C o l u m n s \ P a c k a g e s :   S i g n e d   o f f   b y   Q u i n n   /   i n   C N R L   R e v i e w < / K e y > < / a : K e y > < a : V a l u e   i : t y p e = " T a b l e W i d g e t B a s e V i e w S t a t e " / > < / a : K e y V a l u e O f D i a g r a m O b j e c t K e y a n y T y p e z b w N T n L X > < a : K e y V a l u e O f D i a g r a m O b j e c t K e y a n y T y p e z b w N T n L X > < a : K e y > < K e y > C o l u m n s \ P a c k a g e s :   I n   R e v i e w   b y   Q u i n n < / K e y > < / a : K e y > < a : V a l u e   i : t y p e = " T a b l e W i d g e t B a s e V i e w S t a t e " / > < / a : K e y V a l u e O f D i a g r a m O b j e c t K e y a n y T y p e z b w N T n L X > < a : K e y V a l u e O f D i a g r a m O b j e c t K e y a n y T y p e z b w N T n L X > < a : K e y > < K e y > C o l u m n s \ O u t s t a n d i n g < / K e y > < / a : K e y > < a : V a l u e   i : t y p e = " T a b l e W i d g e t B a s e V i e w S t a t e " / > < / a : K e y V a l u e O f D i a g r a m O b j e c t K e y a n y T y p e z b w N T n L X > < a : K e y V a l u e O f D i a g r a m O b j e c t K e y a n y T y p e z b w N T n L X > < a : K e y > < K e y > C o l u m n s \ P a c k a g e s :   C o m p l e t e d   a n d   S c a n n e d 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7.xml>��< ? x m l   v e r s i o n = " 1 . 0 "   e n c o d i n g = " U T F - 1 6 " ? > < G e m i n i   x m l n s = " h t t p : / / g e m i n i / p i v o t c u s t o m i z a t i o n / M a n u a l C a l c M o d e " > < C u s t o m C o n t e n t > < ! [ C D A T A [ F a l s e ] ] > < / C u s t o m C o n t e n t > < / G e m i n i > 
</file>

<file path=customXml/item28.xml>��< ? x m l   v e r s i o n = " 1 . 0 "   e n c o d i n g = " U T F - 1 6 " ? > < G e m i n i   x m l n s = " h t t p : / / g e m i n i / p i v o t c u s t o m i z a t i o n / L i n k e d T a b l e U p d a t e M o d e " > < C u s t o m C o n t e n t > < ! [ C D A T A [ T r u e ] ] > < / C u s t o m C o n t e n t > < / G e m i n i > 
</file>

<file path=customXml/item29.xml><?xml version="1.0" encoding="utf-8"?>
<ct:contentTypeSchema xmlns:ct="http://schemas.microsoft.com/office/2006/metadata/contentType" xmlns:ma="http://schemas.microsoft.com/office/2006/metadata/properties/metaAttributes" ct:_="" ma:_="" ma:contentTypeName="Document" ma:contentTypeID="0x0101008F0310BD38C2F040B90C79DBE82415A4" ma:contentTypeVersion="13" ma:contentTypeDescription="Create a new document." ma:contentTypeScope="" ma:versionID="37927ff4c0095ca90c05535dc801655d">
  <xsd:schema xmlns:xsd="http://www.w3.org/2001/XMLSchema" xmlns:xs="http://www.w3.org/2001/XMLSchema" xmlns:p="http://schemas.microsoft.com/office/2006/metadata/properties" xmlns:ns2="3cfd24b7-9348-4f29-9eb1-e4dca754a78b" xmlns:ns3="0fc6e39d-2cde-4fb4-8ec8-45a77ae6eb62" targetNamespace="http://schemas.microsoft.com/office/2006/metadata/properties" ma:root="true" ma:fieldsID="6f4ac5725e8124747def34ef578bc686" ns2:_="" ns3:_="">
    <xsd:import namespace="3cfd24b7-9348-4f29-9eb1-e4dca754a78b"/>
    <xsd:import namespace="0fc6e39d-2cde-4fb4-8ec8-45a77ae6eb6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fd24b7-9348-4f29-9eb1-e4dca754a7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c6e39d-2cde-4fb4-8ec8-45a77ae6eb6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G e m i n i   x m l n s = " h t t p : / / g e m i n i / p i v o t c u s t o m i z a t i o n / 2 4 0 f 1 3 a 9 - 9 6 d d - 4 c 8 c - a c f 4 - 2 8 4 5 d 4 8 6 2 4 3 c " > < C u s t o m C o n t e n t > < ! [ C D A T A [ < ? x m l   v e r s i o n = " 1 . 0 "   e n c o d i n g = " u t f - 1 6 " ? > < S e t t i n g s > < C a l c u l a t e d F i e l d s > < i t e m > < M e a s u r e N a m e > o t E x p o s u r e P e r c e n t < / M e a s u r e N a m e > < D i s p l a y N a m e > o t E x p o s u r e P e r c e n t < / D i s p l a y N a m e > < V i s i b l e > F a l s e < / V i s i b l e > < / i t e m > < i t e m > < M e a s u r e N a m e > s p e n d O p e r a t i o n s < / M e a s u r e N a m e > < D i s p l a y N a m e > s p e n d O p e r a t i o n s < / D i s p l a y N a m e > < V i s i b l e > F a l s e < / V i s i b l e > < / i t e m > < i t e m > < M e a s u r e N a m e > s p e n d W e l l s S e r v i c i n g < / M e a s u r e N a m e > < D i s p l a y N a m e > s p e n d W e l l s S e r v i c i n g < / D i s p l a y N a m e > < V i s i b l e > F a l s e < / V i s i b l e > < / i t e m > < i t e m > < M e a s u r e N a m e > s p e n d T u r n a r o u n d O u t a g e < / M e a s u r e N a m e > < D i s p l a y N a m e > s p e n d T u r n a r o u n d O u t a g e < / D i s p l a y N a m e > < V i s i b l e > F a l s e < / V i s i b l e > < / i t e m > < i t e m > < M e a s u r e N a m e > s p e n d T o t a l < / M e a s u r e N a m e > < D i s p l a y N a m e > s p e n d T o t a l < / D i s p l a y N a m e > < V i s i b l e > F a l s e < / V i s i b l e > < / i t e m > < i t e m > < M e a s u r e N a m e > s p e n d P Y S i m p l e < / M e a s u r e N a m e > < D i s p l a y N a m e > s p e n d P Y S i m p l e < / D i s p l a y N a m e > < V i s i b l e > F a l s e < / V i s i b l e > < / i t e m > < i t e m > < M e a s u r e N a m e > s p e n d Y O Y P e r c e n t < / M e a s u r e N a m e > < D i s p l a y N a m e > s p e n d Y O Y P e r c e n t < / D i s p l a y N a m e > < V i s i b l e > F a l s e < / V i s i b l e > < / i t e m > < i t e m > < M e a s u r e N a m e > b u t t W e l d R e p a i r R a t e < / M e a s u r e N a m e > < D i s p l a y N a m e > b u t t W e l d R e p a i r R a t e < / D i s p l a y N a m e > < V i s i b l e > F a l s e < / V i s i b l e > < / i t e m > < i t e m > < M e a s u r e N a m e > S u m   o f   R e w o r k < / M e a s u r e N a m e > < D i s p l a y N a m e > S u m   o f   R e w o r k < / D i s p l a y N a m e > < V i s i b l e > F a l s e < / V i s i b l e > < / i t e m > < i t e m > < M e a s u r e N a m e > S u m   o f   N C R s < / M e a s u r e N a m e > < D i s p l a y N a m e > S u m   o f   N C R s < / D i s p l a y N a m e > < V i s i b l e > F a l s e < / V i s i b l e > < / i t e m > < i t e m > < M e a s u r e N a m e > T R I F < / M e a s u r e N a m e > < D i s p l a y N a m e > T R I F < / D i s p l a y N a m e > < V i s i b l e > F a l s e < / V i s i b l e > < / i t e m > < i t e m > < M e a s u r e N a m e > p a c k a g e s S i g n e d O f f H i g h L o w < / M e a s u r e N a m e > < D i s p l a y N a m e > p a c k a g e s S i g n e d O f f H i g h L o w < / D i s p l a y N a m e > < V i s i b l e > F a l s e < / V i s i b l e > < / i t e m > < i t e m > < M e a s u r e N a m e > p a c k a g e s I n R e v i e w B y Q u i n n H i g h L o w < / M e a s u r e N a m e > < D i s p l a y N a m e > p a c k a g e s I n R e v i e w B y Q u i n n H i g h L o w < / D i s p l a y N a m e > < V i s i b l e > F a l s e < / V i s i b l e > < / i t e m > < i t e m > < M e a s u r e N a m e > p a c k a g e s C o m p l e t e d A n d S c a n n e d H i g h L o w < / M e a s u r e N a m e > < D i s p l a y N a m e > p a c k a g e s C o m p l e t e d A n d S c a n n e d H i g h L o w < / D i s p l a y N a m e > < V i s i b l e > F a l s e < / V i s i b l e > < / i t e m > < / C a l c u l a t e d F i e l d s > < S A H o s t H a s h > 0 < / S A H o s t H a s h > < G e m i n i F i e l d L i s t V i s i b l e > T r u e < / G e m i n i F i e l d L i s t V i s i b l e > < / S e t t i n g s > ] ] > < / C u s t o m C o n t e n t > < / G e m i n i > 
</file>

<file path=customXml/item30.xml>��< ? x m l   v e r s i o n = " 1 . 0 "   e n c o d i n g = " U T F - 1 6 " ? > < G e m i n i   x m l n s = " h t t p : / / g e m i n i / p i v o t c u s t o m i z a t i o n / T a b l e X M L _ C a l e n d a r " > < C u s t o m C o n t e n t > < ! [ C D A T A [ < T a b l e W i d g e t G r i d S e r i a l i z a t i o n   x m l n s : x s i = " h t t p : / / w w w . w 3 . o r g / 2 0 0 1 / X M L S c h e m a - i n s t a n c e "   x m l n s : x s d = " h t t p : / / w w w . w 3 . o r g / 2 0 0 1 / X M L S c h e m a " > < C o l u m n S u g g e s t e d T y p e > < i t e m > < k e y > < s t r i n g > D a t e < / s t r i n g > < / k e y > < v a l u e > < s t r i n g > D a t e < / s t r i n g > < / v a l u e > < / i t e m > < / C o l u m n S u g g e s t e d T y p e > < C o l u m n F o r m a t   / > < C o l u m n A c c u r a c y   / > < C o l u m n C u r r e n c y S y m b o l   / > < C o l u m n P o s i t i v e P a t t e r n   / > < C o l u m n N e g a t i v e P a t t e r n   / > < C o l u m n W i d t h s > < i t e m > < k e y > < s t r i n g > D a t e < / s t r i n g > < / k e y > < v a l u e > < i n t > 1 2 9 < / i n t > < / v a l u e > < / i t e m > < i t e m > < k e y > < s t r i n g > Y e a r < / s t r i n g > < / k e y > < v a l u e > < i n t > 6 2 < / i n t > < / v a l u e > < / i t e m > < i t e m > < k e y > < s t r i n g > M o n t h   N u m b e r < / s t r i n g > < / k e y > < v a l u e > < i n t > 1 3 1 < / i n t > < / v a l u e > < / i t e m > < i t e m > < k e y > < s t r i n g > M o n t h < / s t r i n g > < / k e y > < v a l u e > < i n t > 7 7 < / i n t > < / v a l u e > < / i t e m > < i t e m > < k e y > < s t r i n g > M M M - Y Y Y Y < / s t r i n g > < / k e y > < v a l u e > < i n t > 1 0 4 < / i n t > < / v a l u e > < / i t e m > < i t e m > < k e y > < s t r i n g > D a y   O f   W e e k   N u m b e r < / s t r i n g > < / k e y > < v a l u e > < i n t > 1 6 9 < / i n t > < / v a l u e > < / i t e m > < i t e m > < k e y > < s t r i n g > D a y   O f   W e e k < / s t r i n g > < / k e y > < v a l u e > < i n t > 1 1 5 < / i n t > < / v a l u e > < / i t e m > < i t e m > < k e y > < s t r i n g > Q u a r t e r < / s t r i n g > < / k e y > < v a l u e > < i n t > 8 4 < / i n t > < / v a l u e > < / i t e m > < i t e m > < k e y > < s t r i n g > y e a r . q u a r t e r < / s t r i n g > < / k e y > < v a l u e > < i n t > 1 1 1 < / i n t > < / v a l u e > < / i t e m > < / C o l u m n W i d t h s > < C o l u m n D i s p l a y I n d e x > < i t e m > < k e y > < s t r i n g > D a t e < / s t r i n g > < / k e y > < v a l u e > < i n t > 0 < / i n t > < / v a l u e > < / i t e m > < i t e m > < k e y > < s t r i n g > Y e a r < / s t r i n g > < / k e y > < v a l u e > < i n t > 1 < / i n t > < / v a l u e > < / i t e m > < i t e m > < k e y > < s t r i n g > M o n t h   N u m b e r < / s t r i n g > < / k e y > < v a l u e > < i n t > 2 < / i n t > < / v a l u e > < / i t e m > < i t e m > < k e y > < s t r i n g > M o n t h < / s t r i n g > < / k e y > < v a l u e > < i n t > 3 < / i n t > < / v a l u e > < / i t e m > < i t e m > < k e y > < s t r i n g > M M M - Y Y Y Y < / s t r i n g > < / k e y > < v a l u e > < i n t > 4 < / i n t > < / v a l u e > < / i t e m > < i t e m > < k e y > < s t r i n g > D a y   O f   W e e k   N u m b e r < / s t r i n g > < / k e y > < v a l u e > < i n t > 5 < / i n t > < / v a l u e > < / i t e m > < i t e m > < k e y > < s t r i n g > D a y   O f   W e e k < / s t r i n g > < / k e y > < v a l u e > < i n t > 6 < / i n t > < / v a l u e > < / i t e m > < i t e m > < k e y > < s t r i n g > Q u a r t e r < / s t r i n g > < / k e y > < v a l u e > < i n t > 7 < / i n t > < / v a l u e > < / i t e m > < i t e m > < k e y > < s t r i n g > y e a r . q u a r t e r < / s t r i n g > < / k e y > < v a l u e > < i n t > 8 < / i n t > < / v a l u e > < / i t e m > < / C o l u m n D i s p l a y I n d e x > < C o l u m n F r o z e n   / > < C o l u m n C h e c k e d   / > < C o l u m n F i l t e r   / > < S e l e c t i o n F i l t e r   / > < F i l t e r P a r a m e t e r s   / > < I s S o r t D e s c e n d i n g > f a l s e < / I s S o r t D e s c e n d i n g > < / T a b l e W i d g e t G r i d S e r i a l i z a t i o n > ] ] > < / C u s t o m C o n t e n t > < / G e m i n i > 
</file>

<file path=customXml/item31.xml><?xml version="1.0" encoding="utf-8"?>
<p:properties xmlns:p="http://schemas.microsoft.com/office/2006/metadata/properties" xmlns:xsi="http://www.w3.org/2001/XMLSchema-instance" xmlns:pc="http://schemas.microsoft.com/office/infopath/2007/PartnerControls">
  <documentManagement/>
</p:properties>
</file>

<file path=customXml/item32.xml>��< ? x m l   v e r s i o n = " 1 . 0 "   e n c o d i n g = " U T F - 1 6 " ? > < G e m i n i   x m l n s = " h t t p : / / g e m i n i / p i v o t c u s t o m i z a t i o n / f c c 8 d 2 b e - 6 1 1 1 - 4 a 9 5 - 8 6 e 6 - e e f b 8 8 7 4 4 d 9 9 " > < C u s t o m C o n t e n t > < ! [ C D A T A [ < ? x m l   v e r s i o n = " 1 . 0 "   e n c o d i n g = " u t f - 1 6 " ? > < S e t t i n g s > < C a l c u l a t e d F i e l d s > < i t e m > < M e a s u r e N a m e > o t E x p o s u r e P e r c e n t < / M e a s u r e N a m e > < D i s p l a y N a m e > o t E x p o s u r e P e r c e n t < / D i s p l a y N a m e > < V i s i b l e > F a l s e < / V i s i b l e > < / i t e m > < i t e m > < M e a s u r e N a m e > s p e n d O p e r a t i o n s < / M e a s u r e N a m e > < D i s p l a y N a m e > s p e n d O p e r a t i o n s < / D i s p l a y N a m e > < V i s i b l e > F a l s e < / V i s i b l e > < / i t e m > < i t e m > < M e a s u r e N a m e > s p e n d W e l l s S e r v i c i n g < / M e a s u r e N a m e > < D i s p l a y N a m e > s p e n d W e l l s S e r v i c i n g < / D i s p l a y N a m e > < V i s i b l e > F a l s e < / V i s i b l e > < / i t e m > < i t e m > < M e a s u r e N a m e > s p e n d T u r n a r o u n d O u t a g e < / M e a s u r e N a m e > < D i s p l a y N a m e > s p e n d T u r n a r o u n d O u t a g e < / D i s p l a y N a m e > < V i s i b l e > F a l s e < / V i s i b l e > < / i t e m > < i t e m > < M e a s u r e N a m e > s p e n d T o t a l < / M e a s u r e N a m e > < D i s p l a y N a m e > s p e n d T o t a l < / D i s p l a y N a m e > < V i s i b l e > F a l s e < / V i s i b l e > < / i t e m > < i t e m > < M e a s u r e N a m e > s p e n d P Y S i m p l e < / M e a s u r e N a m e > < D i s p l a y N a m e > s p e n d P Y S i m p l e < / D i s p l a y N a m e > < V i s i b l e > F a l s e < / V i s i b l e > < / i t e m > < i t e m > < M e a s u r e N a m e > s p e n d Y O Y P e r c e n t < / M e a s u r e N a m e > < D i s p l a y N a m e > s p e n d Y O Y P e r c e n t < / D i s p l a y N a m e > < V i s i b l e > F a l s e < / V i s i b l e > < / i t e m > < i t e m > < M e a s u r e N a m e > b u t t W e l d R e p a i r R a t e < / M e a s u r e N a m e > < D i s p l a y N a m e > b u t t W e l d R e p a i r R a t e < / D i s p l a y N a m e > < V i s i b l e > F a l s e < / V i s i b l e > < / i t e m > < i t e m > < M e a s u r e N a m e > S u m   o f   R e w o r k < / M e a s u r e N a m e > < D i s p l a y N a m e > S u m   o f   R e w o r k < / D i s p l a y N a m e > < V i s i b l e > F a l s e < / V i s i b l e > < / i t e m > < i t e m > < M e a s u r e N a m e > S u m   o f   N C R s < / M e a s u r e N a m e > < D i s p l a y N a m e > S u m   o f   N C R s < / D i s p l a y N a m e > < V i s i b l e > F a l s e < / V i s i b l e > < / i t e m > < i t e m > < M e a s u r e N a m e > T R I F < / M e a s u r e N a m e > < D i s p l a y N a m e > T R I F < / D i s p l a y N a m e > < V i s i b l e > F a l s e < / V i s i b l e > < / i t e m > < i t e m > < M e a s u r e N a m e > p a c k a g e s S i g n e d O f f H i g h L o w < / M e a s u r e N a m e > < D i s p l a y N a m e > p a c k a g e s S i g n e d O f f H i g h L o w < / D i s p l a y N a m e > < V i s i b l e > F a l s e < / V i s i b l e > < / i t e m > < i t e m > < M e a s u r e N a m e > p a c k a g e s I n R e v i e w B y Q u i n n H i g h L o w < / M e a s u r e N a m e > < D i s p l a y N a m e > p a c k a g e s I n R e v i e w B y Q u i n n H i g h L o w < / D i s p l a y N a m e > < V i s i b l e > F a l s e < / V i s i b l e > < / i t e m > < i t e m > < M e a s u r e N a m e > p a c k a g e s C o m p l e t e d A n d S c a n n e d H i g h L o w < / M e a s u r e N a m e > < D i s p l a y N a m e > p a c k a g e s C o m p l e t e d A n d S c a n n e d H i g h L o w < / D i s p l a y N a m e > < V i s i b l e > F a l s e < / V i s i b l e > < / i t e m > < / C a l c u l a t e d F i e l d s > < S A H o s t H a s h > 0 < / S A H o s t H a s h > < G e m i n i F i e l d L i s t V i s i b l e > T r u e < / G e m i n i F i e l d L i s t V i s i b l e > < / S e t t i n g s > ] ] > < / 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 2 0 2 0 - 1 0 - 0 2 T 1 2 : 1 4 : 1 5 . 9 3 8 4 1 0 7 - 0 6 : 0 0 < / L a s t P r o c e s s e d T i m e > < / D a t a M o d e l i n g S a n d b o x . S e r i a l i z e d S a n d b o x E r r o r C a c h e > ] ] > < / C u s t o m C o n t e n t > < / G e m i n i > 
</file>

<file path=customXml/item5.xml>��< ? x m l   v e r s i o n = " 1 . 0 "   e n c o d i n g = " U T F - 1 6 " ? > < G e m i n i   x m l n s = " h t t p : / / g e m i n i / p i v o t c u s t o m i z a t i o n / 1 4 a 3 9 6 a a - c 0 0 2 - 4 8 5 9 - 9 0 a 6 - a f 5 2 6 a 7 4 1 0 d 9 " > < C u s t o m C o n t e n t > < ! [ C D A T A [ < ? x m l   v e r s i o n = " 1 . 0 "   e n c o d i n g = " u t f - 1 6 " ? > < S e t t i n g s > < C a l c u l a t e d F i e l d s > < i t e m > < M e a s u r e N a m e > o t E x p o s u r e P e r c e n t < / M e a s u r e N a m e > < D i s p l a y N a m e > o t E x p o s u r e P e r c e n t < / D i s p l a y N a m e > < V i s i b l e > F a l s e < / V i s i b l e > < / i t e m > < i t e m > < M e a s u r e N a m e > s p e n d O p e r a t i o n s < / M e a s u r e N a m e > < D i s p l a y N a m e > s p e n d O p e r a t i o n s < / D i s p l a y N a m e > < V i s i b l e > F a l s e < / V i s i b l e > < / i t e m > < i t e m > < M e a s u r e N a m e > s p e n d W e l l s S e r v i c i n g < / M e a s u r e N a m e > < D i s p l a y N a m e > s p e n d W e l l s S e r v i c i n g < / D i s p l a y N a m e > < V i s i b l e > F a l s e < / V i s i b l e > < / i t e m > < i t e m > < M e a s u r e N a m e > s p e n d T u r n a r o u n d O u t a g e < / M e a s u r e N a m e > < D i s p l a y N a m e > s p e n d T u r n a r o u n d O u t a g e < / D i s p l a y N a m e > < V i s i b l e > F a l s e < / V i s i b l e > < / i t e m > < i t e m > < M e a s u r e N a m e > s p e n d T o t a l < / M e a s u r e N a m e > < D i s p l a y N a m e > s p e n d T o t a l < / D i s p l a y N a m e > < V i s i b l e > F a l s e < / V i s i b l e > < / i t e m > < i t e m > < M e a s u r e N a m e > s p e n d P Y S i m p l e < / M e a s u r e N a m e > < D i s p l a y N a m e > s p e n d P Y S i m p l e < / D i s p l a y N a m e > < V i s i b l e > F a l s e < / V i s i b l e > < / i t e m > < i t e m > < M e a s u r e N a m e > s p e n d Y O Y P e r c e n t < / M e a s u r e N a m e > < D i s p l a y N a m e > s p e n d Y O Y P e r c e n t < / D i s p l a y N a m e > < V i s i b l e > F a l s e < / V i s i b l e > < / i t e m > < i t e m > < M e a s u r e N a m e > b u t t W e l d R e p a i r R a t e < / M e a s u r e N a m e > < D i s p l a y N a m e > b u t t W e l d R e p a i r R a t e < / D i s p l a y N a m e > < V i s i b l e > F a l s e < / V i s i b l e > < / i t e m > < i t e m > < M e a s u r e N a m e > S u m   o f   R e w o r k < / M e a s u r e N a m e > < D i s p l a y N a m e > S u m   o f   R e w o r k < / D i s p l a y N a m e > < V i s i b l e > F a l s e < / V i s i b l e > < / i t e m > < i t e m > < M e a s u r e N a m e > S u m   o f   N C R s < / M e a s u r e N a m e > < D i s p l a y N a m e > S u m   o f   N C R s < / D i s p l a y N a m e > < V i s i b l e > F a l s e < / V i s i b l e > < / i t e m > < i t e m > < M e a s u r e N a m e > T R I F < / M e a s u r e N a m e > < D i s p l a y N a m e > T R I F < / D i s p l a y N a m e > < V i s i b l e > F a l s e < / V i s i b l e > < / i t e m > < i t e m > < M e a s u r e N a m e > p a c k a g e s S i g n e d O f f H i g h L o w < / M e a s u r e N a m e > < D i s p l a y N a m e > p a c k a g e s S i g n e d O f f H i g h L o w < / D i s p l a y N a m e > < V i s i b l e > F a l s e < / V i s i b l e > < / i t e m > < i t e m > < M e a s u r e N a m e > p a c k a g e s I n R e v i e w B y Q u i n n H i g h L o w < / M e a s u r e N a m e > < D i s p l a y N a m e > p a c k a g e s I n R e v i e w B y Q u i n n H i g h L o w < / D i s p l a y N a m e > < V i s i b l e > F a l s e < / V i s i b l e > < / i t e m > < i t e m > < M e a s u r e N a m e > p a c k a g e s C o m p l e t e d A n d S c a n n e d H i g h L o w < / M e a s u r e N a m e > < D i s p l a y N a m e > p a c k a g e s C o m p l e t e d A n d S c a n n e d H i g h L o w < / D i s p l a y N a m e > < V i s i b l e > F a l s e < / V i s i b l e > < / i t e m > < / C a l c u l a t e d F i e l d s > < S A H o s t H a s h > 0 < / S A H o s t H a s h > < G e m i n i F i e l d L i s t V i s i b l e > T r u e < / G e m i n i F i e l d L i s t V i s i b l e > < / S e t t i n g s > ] ] > < / C u s t o m C o n t e n t > < / G e m i n i > 
</file>

<file path=customXml/item6.xml>��< ? x m l   v e r s i o n = " 1 . 0 "   e n c o d i n g = " U T F - 1 6 " ? > < G e m i n i   x m l n s = " h t t p : / / g e m i n i / p i v o t c u s t o m i z a t i o n / 4 5 c 2 1 9 e f - 5 9 0 5 - 4 8 1 c - 9 5 6 b - 0 3 6 0 e a f 6 8 3 e 5 " > < C u s t o m C o n t e n t > < ! [ C D A T A [ < ? x m l   v e r s i o n = " 1 . 0 "   e n c o d i n g = " u t f - 1 6 " ? > < S e t t i n g s > < C a l c u l a t e d F i e l d s > < i t e m > < M e a s u r e N a m e > o t E x p o s u r e P e r c e n t < / M e a s u r e N a m e > < D i s p l a y N a m e > o t E x p o s u r e P e r c e n t < / D i s p l a y N a m e > < V i s i b l e > F a l s e < / V i s i b l e > < / i t e m > < i t e m > < M e a s u r e N a m e > s p e n d O p e r a t i o n s < / M e a s u r e N a m e > < D i s p l a y N a m e > s p e n d O p e r a t i o n s < / D i s p l a y N a m e > < V i s i b l e > F a l s e < / V i s i b l e > < / i t e m > < i t e m > < M e a s u r e N a m e > s p e n d W e l l s S e r v i c i n g < / M e a s u r e N a m e > < D i s p l a y N a m e > s p e n d W e l l s S e r v i c i n g < / D i s p l a y N a m e > < V i s i b l e > F a l s e < / V i s i b l e > < / i t e m > < i t e m > < M e a s u r e N a m e > s p e n d T u r n a r o u n d O u t a g e < / M e a s u r e N a m e > < D i s p l a y N a m e > s p e n d T u r n a r o u n d O u t a g e < / D i s p l a y N a m e > < V i s i b l e > F a l s e < / V i s i b l e > < / i t e m > < i t e m > < M e a s u r e N a m e > s p e n d T o t a l < / M e a s u r e N a m e > < D i s p l a y N a m e > s p e n d T o t a l < / D i s p l a y N a m e > < V i s i b l e > F a l s e < / V i s i b l e > < / i t e m > < i t e m > < M e a s u r e N a m e > s p e n d P Y S i m p l e < / M e a s u r e N a m e > < D i s p l a y N a m e > s p e n d P Y S i m p l e < / D i s p l a y N a m e > < V i s i b l e > F a l s e < / V i s i b l e > < / i t e m > < i t e m > < M e a s u r e N a m e > s p e n d Y O Y P e r c e n t < / M e a s u r e N a m e > < D i s p l a y N a m e > s p e n d Y O Y P e r c e n t < / D i s p l a y N a m e > < V i s i b l e > F a l s e < / V i s i b l e > < / i t e m > < i t e m > < M e a s u r e N a m e > b u t t W e l d R e p a i r R a t e < / M e a s u r e N a m e > < D i s p l a y N a m e > b u t t W e l d R e p a i r R a t e < / D i s p l a y N a m e > < V i s i b l e > F a l s e < / V i s i b l e > < / i t e m > < i t e m > < M e a s u r e N a m e > S u m   o f   R e w o r k < / M e a s u r e N a m e > < D i s p l a y N a m e > S u m   o f   R e w o r k < / D i s p l a y N a m e > < V i s i b l e > F a l s e < / V i s i b l e > < / i t e m > < i t e m > < M e a s u r e N a m e > S u m   o f   N C R s < / M e a s u r e N a m e > < D i s p l a y N a m e > S u m   o f   N C R s < / D i s p l a y N a m e > < V i s i b l e > F a l s e < / V i s i b l e > < / i t e m > < i t e m > < M e a s u r e N a m e > T R I F < / M e a s u r e N a m e > < D i s p l a y N a m e > T R I F < / D i s p l a y N a m e > < V i s i b l e > F a l s e < / V i s i b l e > < / i t e m > < i t e m > < M e a s u r e N a m e > p a c k a g e s S i g n e d O f f H i g h L o w < / M e a s u r e N a m e > < D i s p l a y N a m e > p a c k a g e s S i g n e d O f f H i g h L o w < / D i s p l a y N a m e > < V i s i b l e > F a l s e < / V i s i b l e > < / i t e m > < i t e m > < M e a s u r e N a m e > p a c k a g e s I n R e v i e w B y Q u i n n H i g h L o w < / M e a s u r e N a m e > < D i s p l a y N a m e > p a c k a g e s I n R e v i e w B y Q u i n n H i g h L o w < / D i s p l a y N a m e > < V i s i b l e > F a l s e < / V i s i b l e > < / i t e m > < i t e m > < M e a s u r e N a m e > p a c k a g e s C o m p l e t e d A n d S c a n n e d H i g h L o w < / M e a s u r e N a m e > < D i s p l a y N a m e > p a c k a g e s C o m p l e t e d A n d S c a n n e d H i g h L o w < / D i s p l a y N a m e > < V i s i b l e > F a l s e < / V i s i b l e > < / i t e m > < / C a l c u l a t e d F i e l d s > < S A H o s t H a s h > 0 < / S A H o s t H a s h > < G e m i n i F i e l d L i s t V i s i b l e > T r u e < / G e m i n i F i e l d L i s t V i s i b l e > < / S e t t i n g s > ] ] > < / C u s t o m C o n t e n t > < / G e m i n i > 
</file>

<file path=customXml/item7.xml>��< ? x m l   v e r s i o n = " 1 . 0 "   e n c o d i n g = " U T F - 1 6 " ? > < G e m i n i   x m l n s = " h t t p : / / g e m i n i / p i v o t c u s t o m i z a t i o n / S h o w I m p l i c i t M e a s u r e s " > < C u s t o m C o n t e n t > < ! [ C D A T A [ F a l s e ] ] > < / C u s t o m C o n t e n t > < / G e m i n i > 
</file>

<file path=customXml/item8.xml><?xml version="1.0" encoding="utf-8"?>
<?mso-contentType ?>
<FormTemplates xmlns="http://schemas.microsoft.com/sharepoint/v3/contenttype/forms">
  <Display>DocumentLibraryForm</Display>
  <Edit>DocumentLibraryForm</Edit>
  <New>DocumentLibraryForm</New>
</FormTemplates>
</file>

<file path=customXml/item9.xml>��< ? x m l   v e r s i o n = " 1 . 0 "   e n c o d i n g = " U T F - 1 6 " ? > < G e m i n i   x m l n s = " h t t p : / / g e m i n i / p i v o t c u s t o m i z a t i o n / S a n d b o x N o n E m p t y " > < C u s t o m C o n t e n t > < ! [ C D A T A [ 1 ] ] > < / C u s t o m C o n t e n t > < / G e m i n i > 
</file>

<file path=customXml/itemProps1.xml><?xml version="1.0" encoding="utf-8"?>
<ds:datastoreItem xmlns:ds="http://schemas.openxmlformats.org/officeDocument/2006/customXml" ds:itemID="{879D3D1C-261C-4162-9138-044D4211DC47}">
  <ds:schemaRefs/>
</ds:datastoreItem>
</file>

<file path=customXml/itemProps10.xml><?xml version="1.0" encoding="utf-8"?>
<ds:datastoreItem xmlns:ds="http://schemas.openxmlformats.org/officeDocument/2006/customXml" ds:itemID="{EE0651EF-4DE2-4AFB-A5F5-9744A0AD9721}">
  <ds:schemaRefs/>
</ds:datastoreItem>
</file>

<file path=customXml/itemProps11.xml><?xml version="1.0" encoding="utf-8"?>
<ds:datastoreItem xmlns:ds="http://schemas.openxmlformats.org/officeDocument/2006/customXml" ds:itemID="{FF6DE374-CD49-41D4-B94B-658872EFAFDE}">
  <ds:schemaRefs/>
</ds:datastoreItem>
</file>

<file path=customXml/itemProps12.xml><?xml version="1.0" encoding="utf-8"?>
<ds:datastoreItem xmlns:ds="http://schemas.openxmlformats.org/officeDocument/2006/customXml" ds:itemID="{43ECC22E-2ED2-43CF-AD93-4784BDD69B8B}">
  <ds:schemaRefs/>
</ds:datastoreItem>
</file>

<file path=customXml/itemProps13.xml><?xml version="1.0" encoding="utf-8"?>
<ds:datastoreItem xmlns:ds="http://schemas.openxmlformats.org/officeDocument/2006/customXml" ds:itemID="{8F6DEF24-9B2A-4498-9D04-22427FC8D44F}">
  <ds:schemaRefs/>
</ds:datastoreItem>
</file>

<file path=customXml/itemProps14.xml><?xml version="1.0" encoding="utf-8"?>
<ds:datastoreItem xmlns:ds="http://schemas.openxmlformats.org/officeDocument/2006/customXml" ds:itemID="{5FB73A4E-31A1-4B76-88A3-F6FB4C596235}">
  <ds:schemaRefs/>
</ds:datastoreItem>
</file>

<file path=customXml/itemProps15.xml><?xml version="1.0" encoding="utf-8"?>
<ds:datastoreItem xmlns:ds="http://schemas.openxmlformats.org/officeDocument/2006/customXml" ds:itemID="{8FEF7029-9948-49E5-9DE2-D1BE0A172A15}">
  <ds:schemaRefs/>
</ds:datastoreItem>
</file>

<file path=customXml/itemProps16.xml><?xml version="1.0" encoding="utf-8"?>
<ds:datastoreItem xmlns:ds="http://schemas.openxmlformats.org/officeDocument/2006/customXml" ds:itemID="{2EC9DE93-B5D5-4144-B248-BAA8F434217E}">
  <ds:schemaRefs/>
</ds:datastoreItem>
</file>

<file path=customXml/itemProps17.xml><?xml version="1.0" encoding="utf-8"?>
<ds:datastoreItem xmlns:ds="http://schemas.openxmlformats.org/officeDocument/2006/customXml" ds:itemID="{3AD3550B-6B17-4398-9A79-2AD89FB10F4D}">
  <ds:schemaRefs/>
</ds:datastoreItem>
</file>

<file path=customXml/itemProps18.xml><?xml version="1.0" encoding="utf-8"?>
<ds:datastoreItem xmlns:ds="http://schemas.openxmlformats.org/officeDocument/2006/customXml" ds:itemID="{00A08057-693F-48BA-ABFD-E2051BF0FE91}">
  <ds:schemaRefs/>
</ds:datastoreItem>
</file>

<file path=customXml/itemProps19.xml><?xml version="1.0" encoding="utf-8"?>
<ds:datastoreItem xmlns:ds="http://schemas.openxmlformats.org/officeDocument/2006/customXml" ds:itemID="{7E356974-1DAD-41C2-8CE6-C97DF6D35D8F}">
  <ds:schemaRefs/>
</ds:datastoreItem>
</file>

<file path=customXml/itemProps2.xml><?xml version="1.0" encoding="utf-8"?>
<ds:datastoreItem xmlns:ds="http://schemas.openxmlformats.org/officeDocument/2006/customXml" ds:itemID="{D580C7BE-13A6-4FB2-9221-004BA4156CFE}">
  <ds:schemaRefs/>
</ds:datastoreItem>
</file>

<file path=customXml/itemProps20.xml><?xml version="1.0" encoding="utf-8"?>
<ds:datastoreItem xmlns:ds="http://schemas.openxmlformats.org/officeDocument/2006/customXml" ds:itemID="{7FF5983B-8D4A-4E08-B224-9A80999B4C03}">
  <ds:schemaRefs/>
</ds:datastoreItem>
</file>

<file path=customXml/itemProps21.xml><?xml version="1.0" encoding="utf-8"?>
<ds:datastoreItem xmlns:ds="http://schemas.openxmlformats.org/officeDocument/2006/customXml" ds:itemID="{9D8F5D0B-3257-45EF-9620-177D188D9E9A}">
  <ds:schemaRefs/>
</ds:datastoreItem>
</file>

<file path=customXml/itemProps22.xml><?xml version="1.0" encoding="utf-8"?>
<ds:datastoreItem xmlns:ds="http://schemas.openxmlformats.org/officeDocument/2006/customXml" ds:itemID="{924A35CB-CBF7-4DC1-8D99-4345A38456B4}">
  <ds:schemaRefs/>
</ds:datastoreItem>
</file>

<file path=customXml/itemProps23.xml><?xml version="1.0" encoding="utf-8"?>
<ds:datastoreItem xmlns:ds="http://schemas.openxmlformats.org/officeDocument/2006/customXml" ds:itemID="{56CC0088-B9B3-4368-A003-0F6BB1F5FC7D}">
  <ds:schemaRefs/>
</ds:datastoreItem>
</file>

<file path=customXml/itemProps24.xml><?xml version="1.0" encoding="utf-8"?>
<ds:datastoreItem xmlns:ds="http://schemas.openxmlformats.org/officeDocument/2006/customXml" ds:itemID="{2A7E3BD5-8172-4591-83EE-31C7E7DD0DE5}">
  <ds:schemaRefs/>
</ds:datastoreItem>
</file>

<file path=customXml/itemProps25.xml><?xml version="1.0" encoding="utf-8"?>
<ds:datastoreItem xmlns:ds="http://schemas.openxmlformats.org/officeDocument/2006/customXml" ds:itemID="{361BFD9F-4E63-49DF-B12B-35B7B333B966}">
  <ds:schemaRefs>
    <ds:schemaRef ds:uri="http://schemas.microsoft.com/PowerBIAddIn"/>
  </ds:schemaRefs>
</ds:datastoreItem>
</file>

<file path=customXml/itemProps26.xml><?xml version="1.0" encoding="utf-8"?>
<ds:datastoreItem xmlns:ds="http://schemas.openxmlformats.org/officeDocument/2006/customXml" ds:itemID="{67EA0DE1-E436-4F46-8836-1226DF19E934}">
  <ds:schemaRefs/>
</ds:datastoreItem>
</file>

<file path=customXml/itemProps27.xml><?xml version="1.0" encoding="utf-8"?>
<ds:datastoreItem xmlns:ds="http://schemas.openxmlformats.org/officeDocument/2006/customXml" ds:itemID="{15952D6F-64CF-4831-B366-DB4D47244A68}">
  <ds:schemaRefs/>
</ds:datastoreItem>
</file>

<file path=customXml/itemProps28.xml><?xml version="1.0" encoding="utf-8"?>
<ds:datastoreItem xmlns:ds="http://schemas.openxmlformats.org/officeDocument/2006/customXml" ds:itemID="{11733639-D79D-4264-9D8C-D13A99A394C8}">
  <ds:schemaRefs/>
</ds:datastoreItem>
</file>

<file path=customXml/itemProps29.xml><?xml version="1.0" encoding="utf-8"?>
<ds:datastoreItem xmlns:ds="http://schemas.openxmlformats.org/officeDocument/2006/customXml" ds:itemID="{6646601C-EBCF-4723-81EA-BCF4399043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fd24b7-9348-4f29-9eb1-e4dca754a78b"/>
    <ds:schemaRef ds:uri="0fc6e39d-2cde-4fb4-8ec8-45a77ae6eb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111964-208E-4384-B314-A44BEABAD75B}">
  <ds:schemaRefs/>
</ds:datastoreItem>
</file>

<file path=customXml/itemProps30.xml><?xml version="1.0" encoding="utf-8"?>
<ds:datastoreItem xmlns:ds="http://schemas.openxmlformats.org/officeDocument/2006/customXml" ds:itemID="{8BC75F6D-77D9-4387-A6FC-A68CA98A2356}">
  <ds:schemaRefs/>
</ds:datastoreItem>
</file>

<file path=customXml/itemProps31.xml><?xml version="1.0" encoding="utf-8"?>
<ds:datastoreItem xmlns:ds="http://schemas.openxmlformats.org/officeDocument/2006/customXml" ds:itemID="{AA617DD1-B7D6-404A-9062-F6C3CA648CF2}">
  <ds:schemaRefs>
    <ds:schemaRef ds:uri="http://schemas.microsoft.com/office/2006/documentManagement/types"/>
    <ds:schemaRef ds:uri="http://purl.org/dc/terms/"/>
    <ds:schemaRef ds:uri="http://www.w3.org/XML/1998/namespace"/>
    <ds:schemaRef ds:uri="3cfd24b7-9348-4f29-9eb1-e4dca754a78b"/>
    <ds:schemaRef ds:uri="http://schemas.openxmlformats.org/package/2006/metadata/core-properties"/>
    <ds:schemaRef ds:uri="http://purl.org/dc/elements/1.1/"/>
    <ds:schemaRef ds:uri="http://purl.org/dc/dcmitype/"/>
    <ds:schemaRef ds:uri="http://schemas.microsoft.com/office/infopath/2007/PartnerControls"/>
    <ds:schemaRef ds:uri="0fc6e39d-2cde-4fb4-8ec8-45a77ae6eb62"/>
    <ds:schemaRef ds:uri="http://schemas.microsoft.com/office/2006/metadata/properties"/>
  </ds:schemaRefs>
</ds:datastoreItem>
</file>

<file path=customXml/itemProps32.xml><?xml version="1.0" encoding="utf-8"?>
<ds:datastoreItem xmlns:ds="http://schemas.openxmlformats.org/officeDocument/2006/customXml" ds:itemID="{82F14C5B-B7A5-485B-A61D-9C861B8CDA67}">
  <ds:schemaRefs/>
</ds:datastoreItem>
</file>

<file path=customXml/itemProps4.xml><?xml version="1.0" encoding="utf-8"?>
<ds:datastoreItem xmlns:ds="http://schemas.openxmlformats.org/officeDocument/2006/customXml" ds:itemID="{F61B6461-3131-4542-BF22-2EF239011F09}">
  <ds:schemaRefs/>
</ds:datastoreItem>
</file>

<file path=customXml/itemProps5.xml><?xml version="1.0" encoding="utf-8"?>
<ds:datastoreItem xmlns:ds="http://schemas.openxmlformats.org/officeDocument/2006/customXml" ds:itemID="{D259955F-8CA2-4630-8F71-F924B23289F4}">
  <ds:schemaRefs/>
</ds:datastoreItem>
</file>

<file path=customXml/itemProps6.xml><?xml version="1.0" encoding="utf-8"?>
<ds:datastoreItem xmlns:ds="http://schemas.openxmlformats.org/officeDocument/2006/customXml" ds:itemID="{13923B9E-BFDC-485D-AAFD-FBABD06FE8E6}">
  <ds:schemaRefs/>
</ds:datastoreItem>
</file>

<file path=customXml/itemProps7.xml><?xml version="1.0" encoding="utf-8"?>
<ds:datastoreItem xmlns:ds="http://schemas.openxmlformats.org/officeDocument/2006/customXml" ds:itemID="{E583F1F3-6142-4A9D-B5D2-9D706F93B579}">
  <ds:schemaRefs/>
</ds:datastoreItem>
</file>

<file path=customXml/itemProps8.xml><?xml version="1.0" encoding="utf-8"?>
<ds:datastoreItem xmlns:ds="http://schemas.openxmlformats.org/officeDocument/2006/customXml" ds:itemID="{19476950-CAE8-410A-BBD6-EC5F0B3C550F}">
  <ds:schemaRefs>
    <ds:schemaRef ds:uri="http://schemas.microsoft.com/sharepoint/v3/contenttype/forms"/>
  </ds:schemaRefs>
</ds:datastoreItem>
</file>

<file path=customXml/itemProps9.xml><?xml version="1.0" encoding="utf-8"?>
<ds:datastoreItem xmlns:ds="http://schemas.openxmlformats.org/officeDocument/2006/customXml" ds:itemID="{041FD000-0C00-4A9A-8CCC-A06D05E7F8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Report</vt:lpstr>
      <vt:lpstr>Community Involvement</vt:lpstr>
      <vt:lpstr>Pivot Tables</vt:lpstr>
      <vt:lpstr>Safety Summary</vt:lpstr>
      <vt:lpstr>Quality Summary</vt:lpstr>
      <vt:lpstr>Spend</vt:lpstr>
      <vt:lpstr>Report!Print_Area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Joel Brochu</dc:creator>
  <cp:keywords/>
  <dc:description/>
  <cp:lastModifiedBy>Trevan Williams</cp:lastModifiedBy>
  <cp:revision/>
  <cp:lastPrinted>2020-10-21T14:22:14Z</cp:lastPrinted>
  <dcterms:created xsi:type="dcterms:W3CDTF">2020-09-10T00:35:31Z</dcterms:created>
  <dcterms:modified xsi:type="dcterms:W3CDTF">2020-10-21T20:38:15Z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0x0101008F0310BD38C2F040B90C79DBE82415A4</vt:lpwstr>
  </property>
</Properties>
</file>