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y Management\Ops - Conventional\08 - Vendor Working Documents\Quinn\SRM's\5 - Quinn - Q1 2020 - SRM\"/>
    </mc:Choice>
  </mc:AlternateContent>
  <bookViews>
    <workbookView xWindow="-15" yWindow="4860" windowWidth="24000" windowHeight="5280" firstSheet="3" activeTab="4"/>
  </bookViews>
  <sheets>
    <sheet name="Dashboard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Feb 2020 - PAW" sheetId="21" r:id="rId7"/>
    <sheet name="Jan 2020 - PAW" sheetId="20" r:id="rId8"/>
    <sheet name="2019 - Full Year - PAW" sheetId="19" r:id="rId9"/>
    <sheet name="2019 - Feb - Wolf Lake" sheetId="18" r:id="rId10"/>
    <sheet name="2019 - Jan - Wolf Lake" sheetId="17" r:id="rId11"/>
    <sheet name="2018 - Wolf Lake" sheetId="16" r:id="rId12"/>
    <sheet name="2018 Jan-Sep YTD - Wolf Lake" sheetId="15" state="hidden" r:id="rId13"/>
    <sheet name="2017 - Wolf Lake" sheetId="13" r:id="rId14"/>
    <sheet name="2016 - Wolf Lake" sheetId="8" r:id="rId15"/>
    <sheet name="2015 - Wolf Lake" sheetId="7" r:id="rId16"/>
    <sheet name="2018 Jan-Feb YTD - Wolf Lake" sheetId="14" state="hidden" r:id="rId17"/>
    <sheet name="CS and CA Definitions " sheetId="12" r:id="rId18"/>
    <sheet name="Logos" sheetId="1" state="hidden" r:id="rId19"/>
  </sheets>
  <definedNames>
    <definedName name="_xlnm.Print_Area" localSheetId="0">Dashboard!$A$1:$AA$53</definedName>
  </definedNames>
  <calcPr calcId="162913"/>
</workbook>
</file>

<file path=xl/calcChain.xml><?xml version="1.0" encoding="utf-8"?>
<calcChain xmlns="http://schemas.openxmlformats.org/spreadsheetml/2006/main">
  <c r="F37" i="5" l="1"/>
  <c r="F38" i="5"/>
  <c r="I10" i="11" l="1"/>
  <c r="H10" i="11"/>
  <c r="G35" i="21"/>
  <c r="H35" i="21"/>
  <c r="F35" i="21"/>
  <c r="G25" i="21"/>
  <c r="H25" i="21"/>
  <c r="F25" i="21"/>
  <c r="G38" i="20"/>
  <c r="H38" i="20"/>
  <c r="I38" i="20"/>
  <c r="F38" i="20"/>
  <c r="G25" i="20"/>
  <c r="H25" i="20"/>
  <c r="I25" i="20"/>
  <c r="G36" i="20"/>
  <c r="H36" i="20"/>
  <c r="I36" i="20"/>
  <c r="F36" i="20"/>
  <c r="F25" i="20"/>
  <c r="E88" i="2" l="1"/>
  <c r="D88" i="2"/>
  <c r="C70" i="2"/>
  <c r="D70" i="2"/>
  <c r="E70" i="2"/>
  <c r="F70" i="2"/>
  <c r="G70" i="2"/>
  <c r="C71" i="2"/>
  <c r="D71" i="2"/>
  <c r="E71" i="2"/>
  <c r="F71" i="2"/>
  <c r="G71" i="2"/>
  <c r="C13" i="2"/>
  <c r="D13" i="2"/>
  <c r="C14" i="2"/>
  <c r="D14" i="2"/>
  <c r="AU48" i="6"/>
  <c r="AV48" i="6"/>
  <c r="H37" i="6"/>
  <c r="H38" i="6"/>
  <c r="J37" i="6"/>
  <c r="K37" i="6"/>
  <c r="J38" i="6"/>
  <c r="K38" i="6"/>
  <c r="J13" i="11" l="1"/>
  <c r="J14" i="11"/>
  <c r="G14" i="11"/>
  <c r="G13" i="11"/>
  <c r="G10" i="11"/>
  <c r="F71" i="19"/>
  <c r="F49" i="19"/>
  <c r="E74" i="5"/>
  <c r="D74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E62" i="5"/>
  <c r="D62" i="5"/>
  <c r="D61" i="5"/>
  <c r="E61" i="5"/>
  <c r="F36" i="5"/>
  <c r="F25" i="5"/>
  <c r="F26" i="5"/>
  <c r="F27" i="5"/>
  <c r="F28" i="5"/>
  <c r="F29" i="5"/>
  <c r="F30" i="5"/>
  <c r="F31" i="5"/>
  <c r="F32" i="5"/>
  <c r="F33" i="5"/>
  <c r="F34" i="5"/>
  <c r="F35" i="5"/>
  <c r="E35" i="5"/>
  <c r="D35" i="5"/>
  <c r="F24" i="5"/>
  <c r="F23" i="5"/>
  <c r="E22" i="5"/>
  <c r="D22" i="5"/>
  <c r="F21" i="5"/>
  <c r="I123" i="2" l="1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H130" i="2"/>
  <c r="H129" i="2"/>
  <c r="H128" i="2"/>
  <c r="H127" i="2"/>
  <c r="H126" i="2"/>
  <c r="H125" i="2"/>
  <c r="H124" i="2"/>
  <c r="H123" i="2"/>
  <c r="AS50" i="6"/>
  <c r="AS51" i="6"/>
  <c r="AS52" i="6"/>
  <c r="AS53" i="6"/>
  <c r="AS49" i="6"/>
  <c r="AS47" i="6"/>
  <c r="AS46" i="6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G113" i="2"/>
  <c r="G112" i="2"/>
  <c r="G111" i="2"/>
  <c r="G110" i="2"/>
  <c r="G109" i="2"/>
  <c r="G108" i="2"/>
  <c r="G107" i="2"/>
  <c r="G106" i="2"/>
  <c r="G103" i="2"/>
  <c r="G102" i="2"/>
  <c r="G101" i="2"/>
  <c r="G100" i="2"/>
  <c r="G99" i="2"/>
  <c r="G98" i="2"/>
  <c r="G97" i="2"/>
  <c r="G96" i="2"/>
  <c r="G105" i="2"/>
  <c r="D87" i="2"/>
  <c r="G69" i="2"/>
  <c r="F69" i="2"/>
  <c r="F38" i="2" s="1"/>
  <c r="E69" i="2"/>
  <c r="E38" i="2" s="1"/>
  <c r="D69" i="2"/>
  <c r="D38" i="2" s="1"/>
  <c r="C69" i="2"/>
  <c r="C38" i="2" s="1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D12" i="2"/>
  <c r="C12" i="2"/>
  <c r="D11" i="2"/>
  <c r="C11" i="2"/>
  <c r="AT48" i="6"/>
  <c r="AS48" i="6"/>
  <c r="AI48" i="6"/>
  <c r="AJ48" i="6"/>
  <c r="AK48" i="6"/>
  <c r="AL48" i="6"/>
  <c r="AM48" i="6"/>
  <c r="AN48" i="6"/>
  <c r="AO48" i="6"/>
  <c r="AP48" i="6"/>
  <c r="AQ48" i="6"/>
  <c r="AR48" i="6"/>
  <c r="K36" i="6"/>
  <c r="J36" i="6"/>
  <c r="H36" i="6"/>
  <c r="E35" i="6"/>
  <c r="F35" i="6"/>
  <c r="G35" i="6"/>
  <c r="J35" i="6" s="1"/>
  <c r="K35" i="6"/>
  <c r="J25" i="6"/>
  <c r="K25" i="6"/>
  <c r="H25" i="6" s="1"/>
  <c r="J26" i="6"/>
  <c r="K26" i="6"/>
  <c r="H26" i="6" s="1"/>
  <c r="J27" i="6"/>
  <c r="K27" i="6"/>
  <c r="J28" i="6"/>
  <c r="K28" i="6"/>
  <c r="H28" i="6" s="1"/>
  <c r="J29" i="6"/>
  <c r="H29" i="6" s="1"/>
  <c r="K29" i="6"/>
  <c r="J30" i="6"/>
  <c r="K30" i="6"/>
  <c r="H30" i="6" s="1"/>
  <c r="J31" i="6"/>
  <c r="H31" i="6" s="1"/>
  <c r="K31" i="6"/>
  <c r="J32" i="6"/>
  <c r="K32" i="6"/>
  <c r="H32" i="6" s="1"/>
  <c r="J33" i="6"/>
  <c r="K33" i="6"/>
  <c r="H33" i="6" s="1"/>
  <c r="J34" i="6"/>
  <c r="K34" i="6"/>
  <c r="H34" i="6" s="1"/>
  <c r="H27" i="6"/>
  <c r="D35" i="6"/>
  <c r="AQ139" i="4"/>
  <c r="AQ133" i="4"/>
  <c r="AQ134" i="4"/>
  <c r="AQ135" i="4"/>
  <c r="AQ136" i="4"/>
  <c r="AQ137" i="4"/>
  <c r="AQ132" i="4"/>
  <c r="AQ121" i="4"/>
  <c r="AQ122" i="4"/>
  <c r="AQ123" i="4"/>
  <c r="AQ124" i="4"/>
  <c r="AQ125" i="4"/>
  <c r="AQ126" i="4"/>
  <c r="AQ127" i="4"/>
  <c r="AQ120" i="4"/>
  <c r="C99" i="4"/>
  <c r="C47" i="4"/>
  <c r="F37" i="2" l="1"/>
  <c r="D37" i="2"/>
  <c r="E36" i="2"/>
  <c r="C36" i="2"/>
  <c r="F35" i="2"/>
  <c r="D35" i="2"/>
  <c r="E37" i="2"/>
  <c r="C37" i="2"/>
  <c r="F36" i="2"/>
  <c r="D36" i="2"/>
  <c r="E35" i="2"/>
  <c r="C35" i="2"/>
  <c r="G38" i="2"/>
  <c r="H35" i="6"/>
  <c r="I13" i="11"/>
  <c r="I14" i="11"/>
  <c r="F43" i="18"/>
  <c r="F30" i="18"/>
  <c r="H14" i="11"/>
  <c r="H13" i="11"/>
  <c r="F42" i="17"/>
  <c r="F27" i="17"/>
  <c r="F58" i="16"/>
  <c r="F39" i="16"/>
  <c r="C58" i="2"/>
  <c r="D58" i="2"/>
  <c r="E58" i="2"/>
  <c r="F58" i="2"/>
  <c r="D57" i="2"/>
  <c r="D34" i="2" s="1"/>
  <c r="E57" i="2"/>
  <c r="F57" i="2"/>
  <c r="F34" i="2" s="1"/>
  <c r="C57" i="2"/>
  <c r="C54" i="2"/>
  <c r="D54" i="2"/>
  <c r="E54" i="2"/>
  <c r="F54" i="2"/>
  <c r="C55" i="2"/>
  <c r="D55" i="2"/>
  <c r="E55" i="2"/>
  <c r="F55" i="2"/>
  <c r="C56" i="2"/>
  <c r="D56" i="2"/>
  <c r="E56" i="2"/>
  <c r="F56" i="2"/>
  <c r="K24" i="6"/>
  <c r="K23" i="6"/>
  <c r="J23" i="6"/>
  <c r="E22" i="6"/>
  <c r="F22" i="6"/>
  <c r="G22" i="6"/>
  <c r="D22" i="6"/>
  <c r="J22" i="6" s="1"/>
  <c r="J24" i="6"/>
  <c r="I31" i="3"/>
  <c r="I32" i="3"/>
  <c r="I34" i="3"/>
  <c r="I35" i="3"/>
  <c r="I36" i="3"/>
  <c r="I37" i="3"/>
  <c r="I38" i="3"/>
  <c r="H36" i="3"/>
  <c r="H37" i="3"/>
  <c r="H38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H21" i="3"/>
  <c r="G21" i="3"/>
  <c r="F107" i="2"/>
  <c r="F22" i="3" s="1"/>
  <c r="F106" i="2"/>
  <c r="F21" i="3" s="1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H12" i="3"/>
  <c r="G12" i="3"/>
  <c r="H105" i="2"/>
  <c r="I105" i="2"/>
  <c r="F105" i="2"/>
  <c r="E87" i="2" l="1"/>
  <c r="C34" i="2"/>
  <c r="G34" i="2" s="1"/>
  <c r="E34" i="2"/>
  <c r="G35" i="2"/>
  <c r="G37" i="2"/>
  <c r="G36" i="2"/>
  <c r="J34" i="3"/>
  <c r="H35" i="3"/>
  <c r="J35" i="3"/>
  <c r="H23" i="6"/>
  <c r="G57" i="2" s="1"/>
  <c r="H24" i="6"/>
  <c r="G58" i="2" s="1"/>
  <c r="J32" i="3"/>
  <c r="H32" i="3"/>
  <c r="J31" i="3"/>
  <c r="H31" i="3"/>
  <c r="H34" i="3"/>
  <c r="AH48" i="6"/>
  <c r="I33" i="3" s="1"/>
  <c r="AF50" i="6" l="1"/>
  <c r="G127" i="2" s="1"/>
  <c r="G35" i="3" s="1"/>
  <c r="AF49" i="6"/>
  <c r="G126" i="2" s="1"/>
  <c r="G34" i="3" s="1"/>
  <c r="AF47" i="6"/>
  <c r="G124" i="2" s="1"/>
  <c r="G32" i="3" s="1"/>
  <c r="AF46" i="6"/>
  <c r="G123" i="2" s="1"/>
  <c r="G31" i="3" s="1"/>
  <c r="AF52" i="6"/>
  <c r="G129" i="2" s="1"/>
  <c r="G37" i="3" s="1"/>
  <c r="AF53" i="6"/>
  <c r="G130" i="2" s="1"/>
  <c r="G38" i="3" s="1"/>
  <c r="AF51" i="6"/>
  <c r="G128" i="2" s="1"/>
  <c r="G36" i="3" s="1"/>
  <c r="AC48" i="6"/>
  <c r="AD48" i="6"/>
  <c r="AE48" i="6"/>
  <c r="AG48" i="6"/>
  <c r="H33" i="3" s="1"/>
  <c r="J19" i="6"/>
  <c r="K19" i="6"/>
  <c r="J20" i="6"/>
  <c r="K20" i="6"/>
  <c r="J21" i="6"/>
  <c r="K21" i="6"/>
  <c r="AD121" i="4"/>
  <c r="F97" i="2" s="1"/>
  <c r="F13" i="3" s="1"/>
  <c r="AD122" i="4"/>
  <c r="F98" i="2" s="1"/>
  <c r="F14" i="3" s="1"/>
  <c r="AD123" i="4"/>
  <c r="F99" i="2" s="1"/>
  <c r="F15" i="3" s="1"/>
  <c r="AD124" i="4"/>
  <c r="F100" i="2" s="1"/>
  <c r="F16" i="3" s="1"/>
  <c r="AD125" i="4"/>
  <c r="F101" i="2" s="1"/>
  <c r="F17" i="3" s="1"/>
  <c r="AD126" i="4"/>
  <c r="F102" i="2" s="1"/>
  <c r="F18" i="3" s="1"/>
  <c r="AD127" i="4"/>
  <c r="F103" i="2" s="1"/>
  <c r="F19" i="3" s="1"/>
  <c r="AD132" i="4"/>
  <c r="F108" i="2" s="1"/>
  <c r="F23" i="3" s="1"/>
  <c r="AD133" i="4"/>
  <c r="F109" i="2" s="1"/>
  <c r="F24" i="3" s="1"/>
  <c r="AD134" i="4"/>
  <c r="F110" i="2" s="1"/>
  <c r="F25" i="3" s="1"/>
  <c r="AD135" i="4"/>
  <c r="F111" i="2" s="1"/>
  <c r="F26" i="3" s="1"/>
  <c r="AD136" i="4"/>
  <c r="F112" i="2" s="1"/>
  <c r="F27" i="3" s="1"/>
  <c r="AD137" i="4"/>
  <c r="F113" i="2" s="1"/>
  <c r="F28" i="3" s="1"/>
  <c r="AD139" i="4"/>
  <c r="AD120" i="4"/>
  <c r="F96" i="2" s="1"/>
  <c r="F12" i="3" s="1"/>
  <c r="C86" i="4"/>
  <c r="D10" i="2" s="1"/>
  <c r="C34" i="4"/>
  <c r="D86" i="2" l="1"/>
  <c r="K22" i="6"/>
  <c r="H22" i="6" s="1"/>
  <c r="C10" i="2"/>
  <c r="H20" i="6"/>
  <c r="G55" i="2" s="1"/>
  <c r="AF48" i="6"/>
  <c r="G125" i="2" s="1"/>
  <c r="G33" i="3" s="1"/>
  <c r="H21" i="6"/>
  <c r="G56" i="2" s="1"/>
  <c r="H19" i="6"/>
  <c r="G54" i="2" s="1"/>
  <c r="F52" i="15"/>
  <c r="F35" i="15"/>
  <c r="F54" i="15" s="1"/>
  <c r="F20" i="5" l="1"/>
  <c r="F19" i="5"/>
  <c r="F18" i="5"/>
  <c r="D58" i="5"/>
  <c r="E58" i="5"/>
  <c r="D59" i="5"/>
  <c r="E59" i="5"/>
  <c r="D60" i="5"/>
  <c r="E60" i="5"/>
  <c r="V48" i="6"/>
  <c r="W48" i="6"/>
  <c r="X48" i="6"/>
  <c r="Y48" i="6"/>
  <c r="Z48" i="6"/>
  <c r="AA48" i="6"/>
  <c r="AB48" i="6"/>
  <c r="D124" i="2" l="1"/>
  <c r="D32" i="3" s="1"/>
  <c r="E124" i="2"/>
  <c r="E32" i="3" s="1"/>
  <c r="D125" i="2"/>
  <c r="D33" i="3" s="1"/>
  <c r="E125" i="2"/>
  <c r="E33" i="3" s="1"/>
  <c r="D126" i="2"/>
  <c r="D34" i="3" s="1"/>
  <c r="E126" i="2"/>
  <c r="E34" i="3" s="1"/>
  <c r="D127" i="2"/>
  <c r="D35" i="3" s="1"/>
  <c r="E127" i="2"/>
  <c r="E35" i="3" s="1"/>
  <c r="D128" i="2"/>
  <c r="D36" i="3" s="1"/>
  <c r="E128" i="2"/>
  <c r="E36" i="3" s="1"/>
  <c r="D129" i="2"/>
  <c r="D37" i="3" s="1"/>
  <c r="E129" i="2"/>
  <c r="E37" i="3" s="1"/>
  <c r="D130" i="2"/>
  <c r="D38" i="3" s="1"/>
  <c r="E130" i="2"/>
  <c r="E38" i="3" s="1"/>
  <c r="E123" i="2"/>
  <c r="E31" i="3" s="1"/>
  <c r="D123" i="2"/>
  <c r="D31" i="3" s="1"/>
  <c r="S52" i="6"/>
  <c r="F129" i="2" s="1"/>
  <c r="F37" i="3" s="1"/>
  <c r="S53" i="6"/>
  <c r="F130" i="2" s="1"/>
  <c r="F38" i="3" s="1"/>
  <c r="S51" i="6"/>
  <c r="F128" i="2" s="1"/>
  <c r="F36" i="3" s="1"/>
  <c r="U48" i="6"/>
  <c r="T48" i="6"/>
  <c r="S50" i="6"/>
  <c r="F127" i="2" s="1"/>
  <c r="F35" i="3" s="1"/>
  <c r="S49" i="6"/>
  <c r="F126" i="2" s="1"/>
  <c r="F34" i="3" s="1"/>
  <c r="S47" i="6"/>
  <c r="F124" i="2" s="1"/>
  <c r="F32" i="3" s="1"/>
  <c r="S46" i="6"/>
  <c r="F123" i="2" s="1"/>
  <c r="F31" i="3" s="1"/>
  <c r="H48" i="6"/>
  <c r="I48" i="6"/>
  <c r="J48" i="6"/>
  <c r="K48" i="6"/>
  <c r="L48" i="6"/>
  <c r="M48" i="6"/>
  <c r="N48" i="6"/>
  <c r="O48" i="6"/>
  <c r="P48" i="6"/>
  <c r="Q48" i="6"/>
  <c r="R48" i="6"/>
  <c r="G48" i="6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25" i="2" l="1"/>
  <c r="F33" i="3" s="1"/>
  <c r="J33" i="3"/>
  <c r="S48" i="6"/>
  <c r="H17" i="6"/>
  <c r="G52" i="2" s="1"/>
  <c r="H15" i="6"/>
  <c r="G50" i="2" s="1"/>
  <c r="H13" i="6"/>
  <c r="G48" i="2" s="1"/>
  <c r="H18" i="6"/>
  <c r="G53" i="2" s="1"/>
  <c r="H14" i="6"/>
  <c r="G49" i="2" s="1"/>
  <c r="H16" i="6"/>
  <c r="G51" i="2" s="1"/>
  <c r="H12" i="6"/>
  <c r="G47" i="2" s="1"/>
  <c r="C73" i="4"/>
  <c r="D9" i="2" s="1"/>
  <c r="C21" i="4"/>
  <c r="D85" i="2" l="1"/>
  <c r="C9" i="2"/>
  <c r="D13" i="11"/>
  <c r="E13" i="11"/>
  <c r="F13" i="11"/>
  <c r="C13" i="11"/>
  <c r="F46" i="2" l="1"/>
  <c r="E40" i="14"/>
  <c r="E28" i="14"/>
  <c r="E42" i="14" s="1"/>
  <c r="E54" i="13"/>
  <c r="E39" i="13"/>
  <c r="E56" i="13" s="1"/>
  <c r="D50" i="5" l="1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F6" i="5"/>
  <c r="F7" i="5"/>
  <c r="F8" i="5"/>
  <c r="F10" i="5"/>
  <c r="F22" i="5" s="1"/>
  <c r="F11" i="5"/>
  <c r="F12" i="5"/>
  <c r="F13" i="5"/>
  <c r="F14" i="5"/>
  <c r="F15" i="5"/>
  <c r="F16" i="5"/>
  <c r="F17" i="5"/>
  <c r="F5" i="5"/>
  <c r="E9" i="5"/>
  <c r="E49" i="5" s="1"/>
  <c r="D9" i="5"/>
  <c r="D49" i="5" s="1"/>
  <c r="F9" i="5" l="1"/>
  <c r="D42" i="2"/>
  <c r="E42" i="2"/>
  <c r="F42" i="2"/>
  <c r="D43" i="2"/>
  <c r="E43" i="2"/>
  <c r="F43" i="2"/>
  <c r="D44" i="2"/>
  <c r="E44" i="2"/>
  <c r="F44" i="2"/>
  <c r="D45" i="2"/>
  <c r="D33" i="2" s="1"/>
  <c r="E45" i="2"/>
  <c r="F45" i="2"/>
  <c r="F33" i="2" s="1"/>
  <c r="D46" i="2"/>
  <c r="E46" i="2"/>
  <c r="C43" i="2"/>
  <c r="C44" i="2"/>
  <c r="C45" i="2"/>
  <c r="C46" i="2"/>
  <c r="C42" i="2"/>
  <c r="J8" i="6"/>
  <c r="H8" i="6" s="1"/>
  <c r="G43" i="2" s="1"/>
  <c r="J9" i="6"/>
  <c r="H9" i="6" s="1"/>
  <c r="G44" i="2" s="1"/>
  <c r="J10" i="6"/>
  <c r="H10" i="6" s="1"/>
  <c r="G45" i="2" s="1"/>
  <c r="J11" i="6"/>
  <c r="H11" i="6" s="1"/>
  <c r="G46" i="2" s="1"/>
  <c r="J7" i="6"/>
  <c r="H7" i="6" s="1"/>
  <c r="G42" i="2" s="1"/>
  <c r="D84" i="2"/>
  <c r="D83" i="2"/>
  <c r="E86" i="2" l="1"/>
  <c r="C33" i="2"/>
  <c r="G33" i="2" s="1"/>
  <c r="E33" i="2"/>
  <c r="E107" i="2"/>
  <c r="E22" i="3" s="1"/>
  <c r="Q132" i="4"/>
  <c r="E108" i="2" s="1"/>
  <c r="E23" i="3" s="1"/>
  <c r="Q133" i="4"/>
  <c r="E109" i="2" s="1"/>
  <c r="E24" i="3" s="1"/>
  <c r="Q134" i="4"/>
  <c r="E110" i="2" s="1"/>
  <c r="E25" i="3" s="1"/>
  <c r="Q135" i="4"/>
  <c r="E111" i="2" s="1"/>
  <c r="E26" i="3" s="1"/>
  <c r="Q136" i="4"/>
  <c r="E112" i="2" s="1"/>
  <c r="E27" i="3" s="1"/>
  <c r="Q137" i="4"/>
  <c r="E113" i="2" s="1"/>
  <c r="E28" i="3" s="1"/>
  <c r="Q139" i="4"/>
  <c r="E106" i="2"/>
  <c r="E21" i="3" s="1"/>
  <c r="Q121" i="4"/>
  <c r="E97" i="2" s="1"/>
  <c r="E13" i="3" s="1"/>
  <c r="Q122" i="4"/>
  <c r="E98" i="2" s="1"/>
  <c r="E14" i="3" s="1"/>
  <c r="Q123" i="4"/>
  <c r="E99" i="2" s="1"/>
  <c r="E15" i="3" s="1"/>
  <c r="Q124" i="4"/>
  <c r="E100" i="2" s="1"/>
  <c r="E16" i="3" s="1"/>
  <c r="Q125" i="4"/>
  <c r="E101" i="2" s="1"/>
  <c r="E17" i="3" s="1"/>
  <c r="Q126" i="4"/>
  <c r="E102" i="2" s="1"/>
  <c r="E18" i="3" s="1"/>
  <c r="Q127" i="4"/>
  <c r="E103" i="2" s="1"/>
  <c r="E19" i="3" s="1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106" i="2"/>
  <c r="D21" i="3" s="1"/>
  <c r="D107" i="2"/>
  <c r="D22" i="3" s="1"/>
  <c r="C107" i="2"/>
  <c r="C22" i="3" s="1"/>
  <c r="C106" i="2"/>
  <c r="C21" i="3" s="1"/>
  <c r="M120" i="4"/>
  <c r="Q120" i="4" s="1"/>
  <c r="E96" i="2" s="1"/>
  <c r="E12" i="3" s="1"/>
  <c r="C109" i="2" l="1"/>
  <c r="C24" i="3" s="1"/>
  <c r="D109" i="2"/>
  <c r="D24" i="3" s="1"/>
  <c r="C110" i="2"/>
  <c r="C25" i="3" s="1"/>
  <c r="D110" i="2"/>
  <c r="D25" i="3" s="1"/>
  <c r="C103" i="2"/>
  <c r="C19" i="3" s="1"/>
  <c r="D103" i="2"/>
  <c r="D19" i="3" s="1"/>
  <c r="C111" i="2"/>
  <c r="C26" i="3" s="1"/>
  <c r="D111" i="2"/>
  <c r="D26" i="3" s="1"/>
  <c r="C112" i="2"/>
  <c r="C27" i="3" s="1"/>
  <c r="D112" i="2"/>
  <c r="D27" i="3" s="1"/>
  <c r="C113" i="2"/>
  <c r="C28" i="3" s="1"/>
  <c r="D113" i="2"/>
  <c r="D28" i="3" s="1"/>
  <c r="D108" i="2"/>
  <c r="D23" i="3" s="1"/>
  <c r="C108" i="2"/>
  <c r="C23" i="3" s="1"/>
  <c r="C97" i="2" l="1"/>
  <c r="C13" i="3" s="1"/>
  <c r="D97" i="2"/>
  <c r="D13" i="3" s="1"/>
  <c r="C98" i="2"/>
  <c r="C14" i="3" s="1"/>
  <c r="D98" i="2"/>
  <c r="D14" i="3" s="1"/>
  <c r="C99" i="2"/>
  <c r="C15" i="3" s="1"/>
  <c r="D99" i="2"/>
  <c r="D15" i="3" s="1"/>
  <c r="C100" i="2"/>
  <c r="C16" i="3" s="1"/>
  <c r="D100" i="2"/>
  <c r="D16" i="3" s="1"/>
  <c r="C101" i="2"/>
  <c r="C17" i="3" s="1"/>
  <c r="D101" i="2"/>
  <c r="D17" i="3" s="1"/>
  <c r="C102" i="2"/>
  <c r="C18" i="3" s="1"/>
  <c r="D102" i="2"/>
  <c r="D18" i="3" s="1"/>
  <c r="D96" i="2"/>
  <c r="D12" i="3" s="1"/>
  <c r="C96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7" authorId="0" shapeId="0">
      <text>
        <r>
          <rPr>
            <sz val="9"/>
            <color indexed="81"/>
            <rFont val="Tahoma"/>
            <charset val="1"/>
          </rPr>
          <t>As at year end per ComplyWorks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3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99" authorId="0" shapeId="0">
      <text>
        <r>
          <rPr>
            <sz val="9"/>
            <color indexed="81"/>
            <rFont val="Tahoma"/>
            <charset val="1"/>
          </rPr>
          <t>As at year end per ComplyWorks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Q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Q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 shape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<sst xmlns="http://schemas.openxmlformats.org/spreadsheetml/2006/main" count="1584" uniqueCount="362">
  <si>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</si>
  <si>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</si>
  <si>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</si>
  <si>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</si>
  <si>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</si>
  <si>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</si>
  <si>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</si>
  <si>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</si>
  <si>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</si>
  <si>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</si>
  <si>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</si>
  <si>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</si>
  <si>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</si>
  <si>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</si>
  <si>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</si>
  <si>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</si>
  <si>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</si>
  <si>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</si>
  <si>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</si>
  <si>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</si>
  <si>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</si>
  <si>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</si>
  <si>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</si>
  <si>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</si>
  <si>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</si>
  <si>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</si>
  <si>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</si>
  <si>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</si>
  <si>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</si>
  <si>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</si>
  <si>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</si>
  <si>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</si>
  <si>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</si>
  <si>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</si>
  <si>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</si>
  <si>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</si>
  <si>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</si>
  <si>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</si>
  <si>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</si>
  <si>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</si>
  <si>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</si>
  <si>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</si>
  <si>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</si>
  <si>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</si>
  <si>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</si>
  <si>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</si>
  <si>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</si>
  <si>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</si>
  <si>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</si>
  <si>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</si>
  <si>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</si>
  <si>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</si>
  <si>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</si>
  <si>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</si>
  <si>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</si>
  <si>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</si>
  <si>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</si>
  <si>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</si>
  <si>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</si>
  <si>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</si>
  <si>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</si>
  <si>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</si>
  <si>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</si>
  <si>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</si>
  <si>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</si>
  <si>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</si>
  <si>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</si>
  <si>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</si>
  <si>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</si>
  <si>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</si>
  <si>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</si>
  <si>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</si>
  <si>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</si>
  <si>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</si>
  <si>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</si>
  <si>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</si>
  <si>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</si>
  <si>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</si>
  <si>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</si>
  <si>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</si>
  <si>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</si>
  <si>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</si>
  <si>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</si>
  <si>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</si>
  <si>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</si>
  <si>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</si>
  <si>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</si>
  <si>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</si>
  <si>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</si>
  <si>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</si>
  <si>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</si>
  <si>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</si>
  <si>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</si>
  <si>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</si>
  <si>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</si>
  <si>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</si>
  <si>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</si>
  <si>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</si>
  <si>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</si>
  <si>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</si>
  <si>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</si>
  <si>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</si>
  <si>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</si>
  <si>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</si>
  <si>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</si>
  <si>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</si>
  <si>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</si>
  <si>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</si>
  <si>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</si>
  <si>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</si>
  <si>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</si>
  <si>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</si>
  <si>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</si>
  <si>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</si>
  <si>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</si>
  <si>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</si>
  <si>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</si>
  <si>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</si>
  <si>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</si>
  <si>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</si>
  <si>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</si>
  <si>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</si>
  <si>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</si>
  <si>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</si>
  <si>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</si>
  <si>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</si>
  <si>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</si>
  <si>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</si>
  <si>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</si>
  <si>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</si>
  <si>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</si>
  <si>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</si>
  <si>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</si>
  <si>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</si>
  <si>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</si>
  <si>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</si>
  <si>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</si>
  <si>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</si>
  <si>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</si>
  <si>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</si>
  <si>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</si>
  <si>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</si>
  <si>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</si>
  <si>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</si>
  <si>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</si>
  <si>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</si>
  <si>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</si>
  <si>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</si>
  <si>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</si>
  <si>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</si>
  <si>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</si>
  <si>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</si>
  <si>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</si>
  <si>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</si>
  <si>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</si>
  <si>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</si>
  <si>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</si>
  <si>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</si>
  <si>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</si>
  <si>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</si>
  <si>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</si>
  <si>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</si>
  <si>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</si>
  <si>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</si>
  <si>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</si>
  <si>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</si>
  <si>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</si>
  <si>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</si>
  <si>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</si>
  <si>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</si>
  <si>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</si>
  <si>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</si>
  <si>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</si>
  <si>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</si>
  <si>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</si>
  <si>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</si>
  <si>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</si>
  <si>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</si>
  <si>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</si>
  <si>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</si>
  <si>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</si>
  <si>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</si>
  <si>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</si>
  <si>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</si>
  <si>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</si>
  <si>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</si>
  <si>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</si>
  <si>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</si>
  <si>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</si>
  <si>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</si>
  <si>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</si>
  <si>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</si>
  <si>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</si>
  <si>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</si>
  <si>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</si>
  <si>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</si>
  <si>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</si>
  <si>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</si>
  <si>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</si>
  <si>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</si>
  <si>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</si>
  <si>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</si>
  <si>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</si>
  <si>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</si>
  <si>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</si>
  <si>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</si>
  <si>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</si>
  <si>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</si>
  <si>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</si>
  <si>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</si>
  <si>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</si>
  <si>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</si>
  <si>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</si>
  <si>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</si>
  <si>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</si>
  <si>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</si>
  <si>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</si>
  <si>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</si>
  <si>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</si>
  <si>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</si>
  <si>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</si>
  <si>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</si>
  <si>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</si>
  <si>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</si>
  <si>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</si>
  <si>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</si>
  <si>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</si>
  <si>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</si>
  <si>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</si>
  <si>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</si>
  <si>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</si>
  <si>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</si>
  <si>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</si>
  <si>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</si>
  <si>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</si>
  <si>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</si>
  <si>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</si>
  <si>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</si>
  <si>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</si>
  <si>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</si>
  <si>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</si>
  <si>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</si>
  <si>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</si>
  <si>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</si>
  <si>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</si>
  <si>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</si>
  <si>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</si>
  <si>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Data is "snap-shot" in time as at end of period noted</t>
  </si>
  <si>
    <t>1) Vehicle cost &amp; Safety Optimization</t>
  </si>
  <si>
    <t>$0.13M + 911,748 km's per year reduced HSE exposure</t>
  </si>
  <si>
    <t>Being Reviewed: Q4 2018 / Q1 2019</t>
  </si>
  <si>
    <t>Idea Generation &amp; Recognition</t>
  </si>
  <si>
    <t>Generate ideas to implement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</si>
  <si>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</si>
  <si>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</si>
  <si>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</si>
  <si>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</si>
  <si>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</si>
  <si>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</si>
  <si>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</si>
  <si>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</si>
  <si>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</si>
  <si>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</si>
  <si>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</si>
  <si>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</si>
  <si>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</si>
  <si>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</si>
  <si>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</si>
  <si>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</si>
  <si>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Delivered</t>
  </si>
  <si>
    <t>2018</t>
  </si>
  <si>
    <t>`</t>
  </si>
  <si>
    <t>Jan 2019</t>
  </si>
  <si>
    <t>Feb 2019</t>
  </si>
  <si>
    <t>Q1 2019</t>
  </si>
  <si>
    <t>Q1 2019 Trend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</si>
  <si>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</si>
  <si>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</si>
  <si>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</si>
  <si>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</si>
  <si>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</si>
  <si>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</si>
  <si>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</si>
  <si>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</si>
  <si>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</si>
  <si>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</si>
  <si>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</si>
  <si>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</si>
  <si>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</si>
  <si>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</si>
  <si>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</si>
  <si>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</si>
  <si>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</si>
  <si>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</si>
  <si>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TRIF - Subs (as at Period End)</t>
  </si>
  <si>
    <t>TRIF - Quinn Staff (as at Period end)</t>
  </si>
  <si>
    <t>1) Hazard ID's trending towards 1,410 for remainder of year
2) BBSO's trending towards 2,298 in 2019</t>
  </si>
  <si>
    <t>See supporting Safety Update attachment as part of SRM:
First Aid: cut to eyebrow
Medical Aid: Back strain</t>
  </si>
  <si>
    <t>2) Huddle Board</t>
  </si>
  <si>
    <t>3) 2018 Fall TA - Mass Orientation/SUV's</t>
  </si>
  <si>
    <t>5) Scaffold cost optimization</t>
  </si>
  <si>
    <t>Labour/Scaffolder cost avoided</t>
  </si>
  <si>
    <t>4) Vehicle Charge out according to monthly max (avoid hourly for &gt;160 hours)</t>
  </si>
  <si>
    <t>6) 7 x7 Schedule Optimization</t>
  </si>
  <si>
    <t>Vehicle costs avoided</t>
  </si>
  <si>
    <t xml:space="preserve"> - Define Rework - agree on how to report moving forward</t>
  </si>
  <si>
    <t>Non Conformance Reports</t>
  </si>
  <si>
    <t xml:space="preserve"> - Targets: Welds - consider measuring Weld inches vs # of Welds. Repairs measured relative to Weld inches</t>
  </si>
  <si>
    <t>HSE - Energy Hurt Model</t>
  </si>
  <si>
    <t>Quality - Fabrication support focus</t>
  </si>
  <si>
    <t>Operational - Tool-BoxNG    |    Organizational - new positions and key support - Scaffolding / E&amp;I</t>
  </si>
  <si>
    <t xml:space="preserve"> - Go forward: Tighten operational targets to challenge - Quinn constantly meeting targets i.e. NCR's, Welds</t>
  </si>
  <si>
    <t>Full Year 2019</t>
  </si>
  <si>
    <t>2019</t>
  </si>
  <si>
    <t>Jan 2020</t>
  </si>
  <si>
    <t>Feb 2020</t>
  </si>
  <si>
    <t>Mar 2020</t>
  </si>
  <si>
    <t>Not sure if Quinn has anything to add here</t>
  </si>
  <si>
    <t>- Non Productive KPI will be tool to be used for identifying future opportunities</t>
  </si>
  <si>
    <t>Time-frame: Jan 1, 2019 to Dec 31, 2019</t>
  </si>
  <si>
    <t>Pulled from Tableau: Feb 12, 2020 - 2:21pm</t>
  </si>
  <si>
    <t>533 Slave Lake Central</t>
  </si>
  <si>
    <t>3100 IDC-Drilling Services</t>
  </si>
  <si>
    <t>3100-665</t>
  </si>
  <si>
    <t>IDC-Environmental</t>
  </si>
  <si>
    <t>3110-535</t>
  </si>
  <si>
    <t>ICC-Permanent Downhole Equip</t>
  </si>
  <si>
    <t>3110 Other</t>
  </si>
  <si>
    <t>3110-905</t>
  </si>
  <si>
    <t>ICC-Overhead</t>
  </si>
  <si>
    <t>3120 TCC-Tbg/Wlhd-Cntrl material</t>
  </si>
  <si>
    <t>3120-210</t>
  </si>
  <si>
    <t>TCC-Wellhead &gt;= 21mPa (Cntrl)</t>
  </si>
  <si>
    <t>3200-210</t>
  </si>
  <si>
    <t>Electrical Materials</t>
  </si>
  <si>
    <t>3200-215</t>
  </si>
  <si>
    <t>3200-260</t>
  </si>
  <si>
    <t>Safety Equipment</t>
  </si>
  <si>
    <t>3200-240</t>
  </si>
  <si>
    <t>Insulation &amp; Painting</t>
  </si>
  <si>
    <t>6030-120</t>
  </si>
  <si>
    <t>Travel / Training Costs</t>
  </si>
  <si>
    <t>6030-125</t>
  </si>
  <si>
    <t>Safety Related Costs</t>
  </si>
  <si>
    <t>6260 Warehouse Operating Costs</t>
  </si>
  <si>
    <t>6260-105</t>
  </si>
  <si>
    <t>Materials &amp; Supplies</t>
  </si>
  <si>
    <t>6260-115</t>
  </si>
  <si>
    <t>Repair &amp; Recondition</t>
  </si>
  <si>
    <t>trevan to fill out</t>
  </si>
  <si>
    <t>Q2 2019</t>
  </si>
  <si>
    <t>Q3 2019</t>
  </si>
  <si>
    <t>Q4 2019</t>
  </si>
  <si>
    <t>Q1 2020</t>
  </si>
  <si>
    <t>Review held on April 15, 2020</t>
  </si>
  <si>
    <t>MGSA #CTR009439 | Local Agreement #CTR009440</t>
  </si>
  <si>
    <t>Add: vehicle utilization and welding consumable KPI</t>
  </si>
  <si>
    <t>Time-frame: Jan 1, 2020 to Jan 31, 2020</t>
  </si>
  <si>
    <t>Pulled from Tableau: March 23, 2020 - 9:04am</t>
  </si>
  <si>
    <t>Time-frame: Feb 1, 2020 to Feb 29, 2020</t>
  </si>
  <si>
    <t>Turnaround/Outage</t>
  </si>
  <si>
    <t>Overtime avoidance on shift schedule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</si>
</sst>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0" xfId="0" applyBorder="1"/>
    <xf numFmtId="3" fontId="0" fillId="0" borderId="30" xfId="0" applyNumberFormat="1" applyFont="1" applyBorder="1"/>
    <xf numFmtId="0" fontId="1" fillId="0" borderId="30" xfId="0" applyFont="1" applyBorder="1"/>
    <xf numFmtId="3" fontId="1" fillId="0" borderId="30" xfId="0" applyNumberFormat="1" applyFont="1" applyBorder="1"/>
    <xf numFmtId="17" fontId="0" fillId="0" borderId="32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4" xfId="0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3" xfId="0" applyBorder="1"/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" fillId="5" borderId="31" xfId="0" applyNumberFormat="1" applyFont="1" applyFill="1" applyBorder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6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6" fontId="0" fillId="0" borderId="33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17" fontId="0" fillId="0" borderId="34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38" fontId="0" fillId="5" borderId="30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4" xfId="0" quotePrefix="1" applyNumberFormat="1" applyFont="1" applyFill="1" applyBorder="1" applyAlignment="1">
      <alignment horizontal="center" wrapText="1"/>
    </xf>
    <xf numFmtId="0" fontId="1" fillId="0" borderId="0" xfId="0" applyFont="1" applyFill="1"/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17" fontId="0" fillId="0" borderId="1" xfId="0" quotePrefix="1" applyNumberForma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7" fontId="13" fillId="2" borderId="16" xfId="0" quotePrefix="1" applyNumberFormat="1" applyFont="1" applyFill="1" applyBorder="1" applyAlignment="1">
      <alignment horizontal="center" wrapText="1"/>
    </xf>
    <xf numFmtId="17" fontId="0" fillId="0" borderId="1" xfId="0" quotePrefix="1" applyNumberFormat="1" applyBorder="1" applyAlignment="1">
      <alignment horizontal="center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6" fontId="0" fillId="0" borderId="0" xfId="0" applyNumberFormat="1" applyBorder="1" applyAlignment="1">
      <alignment horizontal="center"/>
    </xf>
    <xf numFmtId="6" fontId="0" fillId="0" borderId="0" xfId="0" applyNumberFormat="1" applyFill="1" applyAlignment="1">
      <alignment horizontal="center"/>
    </xf>
    <xf numFmtId="3" fontId="15" fillId="0" borderId="26" xfId="0" applyNumberFormat="1" applyFont="1" applyBorder="1" applyAlignment="1">
      <alignment horizontal="right" vertical="center" wrapText="1"/>
    </xf>
    <xf numFmtId="0" fontId="0" fillId="0" borderId="5" xfId="0" applyFill="1" applyBorder="1"/>
    <xf numFmtId="3" fontId="0" fillId="0" borderId="42" xfId="0" applyNumberForma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shrinkToFit="1"/>
    </xf>
    <xf numFmtId="4" fontId="0" fillId="0" borderId="42" xfId="0" applyNumberFormat="1" applyFill="1" applyBorder="1" applyAlignment="1">
      <alignment horizontal="center" vertical="center" wrapText="1"/>
    </xf>
    <xf numFmtId="6" fontId="0" fillId="0" borderId="23" xfId="0" applyNumberFormat="1" applyFill="1" applyBorder="1" applyAlignment="1">
      <alignment horizontal="center" vertical="center" wrapText="1"/>
    </xf>
    <xf numFmtId="38" fontId="0" fillId="0" borderId="23" xfId="0" applyNumberFormat="1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6" fontId="0" fillId="0" borderId="42" xfId="0" applyNumberFormat="1" applyFill="1" applyBorder="1" applyAlignment="1">
      <alignment horizontal="center" vertical="center" wrapText="1"/>
    </xf>
    <xf numFmtId="38" fontId="0" fillId="0" borderId="42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11" borderId="42" xfId="0" applyNumberForma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3" fontId="1" fillId="10" borderId="0" xfId="0" applyNumberFormat="1" applyFont="1" applyFill="1"/>
    <xf numFmtId="165" fontId="1" fillId="10" borderId="0" xfId="0" applyNumberFormat="1" applyFont="1" applyFill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6" fontId="1" fillId="10" borderId="0" xfId="0" applyNumberFormat="1" applyFont="1" applyFill="1" applyBorder="1" applyAlignment="1">
      <alignment horizontal="center" vertical="center"/>
    </xf>
    <xf numFmtId="3" fontId="1" fillId="10" borderId="0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4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17" fontId="0" fillId="0" borderId="0" xfId="0" quotePrefix="1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center"/>
    </xf>
    <xf numFmtId="0" fontId="0" fillId="10" borderId="0" xfId="0" applyFill="1" applyBorder="1"/>
    <xf numFmtId="4" fontId="1" fillId="10" borderId="0" xfId="0" applyNumberFormat="1" applyFont="1" applyFill="1"/>
    <xf numFmtId="0" fontId="0" fillId="0" borderId="33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Border="1"/>
    <xf numFmtId="0" fontId="0" fillId="10" borderId="1" xfId="0" applyFill="1" applyBorder="1"/>
    <xf numFmtId="10" fontId="0" fillId="10" borderId="0" xfId="0" applyNumberFormat="1" applyFont="1" applyFill="1"/>
    <xf numFmtId="10" fontId="0" fillId="0" borderId="0" xfId="0" applyNumberFormat="1" applyFont="1" applyFill="1"/>
    <xf numFmtId="0" fontId="0" fillId="0" borderId="1" xfId="0" quotePrefix="1" applyBorder="1" applyAlignment="1">
      <alignment horizontal="center" vertical="center" wrapText="1"/>
    </xf>
    <xf numFmtId="8" fontId="0" fillId="0" borderId="0" xfId="0" applyNumberFormat="1" applyBorder="1"/>
    <xf numFmtId="0" fontId="0" fillId="0" borderId="2" xfId="0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10" borderId="22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8" fontId="4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left" vertical="top" wrapText="1"/>
    </xf>
    <xf numFmtId="3" fontId="0" fillId="0" borderId="43" xfId="0" applyNumberForma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>
      <alignment horizontal="left" vertical="top" wrapText="1"/>
    </xf>
    <xf numFmtId="3" fontId="0" fillId="0" borderId="18" xfId="0" applyNumberFormat="1" applyFill="1" applyBorder="1" applyAlignment="1">
      <alignment horizontal="left" vertical="center" wrapText="1"/>
    </xf>
    <xf numFmtId="3" fontId="0" fillId="0" borderId="43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99"/>
      <color rgb="FFFFFFCC"/>
      <color rgb="FFFFFF66"/>
      <color rgb="FFDCE6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Ops'!$D$82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Ops'!$C$83:$C$87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Ops'!$D$83:$D$87</c:f>
              <c:numCache>
                <c:formatCode>#,##0</c:formatCode>
                <c:ptCount val="5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37707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2-445C-B5F2-776E15B6AF78}"/>
            </c:ext>
          </c:extLst>
        </c:ser>
        <c:ser>
          <c:idx val="1"/>
          <c:order val="1"/>
          <c:tx>
            <c:strRef>
              <c:f>'Output - Safety &amp; Ops'!$E$82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Ops'!$C$83:$C$87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Ops'!$E$83:$E$87</c:f>
              <c:numCache>
                <c:formatCode>#,##0</c:formatCode>
                <c:ptCount val="5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>
                  <c:v>47142</c:v>
                </c:pt>
                <c:pt idx="4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2-445C-B5F2-776E15B6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82720"/>
        <c:axId val="99103104"/>
      </c:barChart>
      <c:catAx>
        <c:axId val="94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03104"/>
        <c:crosses val="autoZero"/>
        <c:auto val="1"/>
        <c:lblAlgn val="ctr"/>
        <c:lblOffset val="100"/>
        <c:noMultiLvlLbl val="0"/>
      </c:catAx>
      <c:valAx>
        <c:axId val="99103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43827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'Spend Chart'!$C$6:$J$6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Chart'!$C$7:$J$7</c:f>
              <c:numCache>
                <c:formatCode>"$"#,##0_);[Red]\("$"#,##0\)</c:formatCode>
                <c:ptCount val="8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11409371</c:v>
                </c:pt>
                <c:pt idx="5">
                  <c:v>1032653.66</c:v>
                </c:pt>
                <c:pt idx="6">
                  <c:v>838128.86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1-48B2-A4EB-DE71338F5FA8}"/>
            </c:ext>
          </c:extLst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'Spend Chart'!$C$6:$J$6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Chart'!$C$8:$J$8</c:f>
              <c:numCache>
                <c:formatCode>"$"#,##0_);[Red]\("$"#,##0\)</c:formatCode>
                <c:ptCount val="8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3474429</c:v>
                </c:pt>
                <c:pt idx="5">
                  <c:v>51128.66</c:v>
                </c:pt>
                <c:pt idx="6">
                  <c:v>170488.01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D1-48B2-A4EB-DE71338F5FA8}"/>
            </c:ext>
          </c:extLst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Turnaround/Outage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'Spend Chart'!$C$6:$J$6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Chart'!$C$9:$J$9</c:f>
              <c:numCache>
                <c:formatCode>"$"#,##0_);[Red]\("$"#,##0\)</c:formatCode>
                <c:ptCount val="8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4367340</c:v>
                </c:pt>
                <c:pt idx="5">
                  <c:v>283234.65000000002</c:v>
                </c:pt>
                <c:pt idx="6">
                  <c:v>220750.93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D1-48B2-A4EB-DE71338F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4208"/>
        <c:axId val="102495744"/>
      </c:barChart>
      <c:catAx>
        <c:axId val="1024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95744"/>
        <c:crosses val="autoZero"/>
        <c:auto val="1"/>
        <c:lblAlgn val="ctr"/>
        <c:lblOffset val="100"/>
        <c:noMultiLvlLbl val="0"/>
      </c:catAx>
      <c:valAx>
        <c:axId val="102495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2494208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73C-4CAE-816E-50AD8AFCCF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E73C-4CAE-816E-50AD8AFCCF79}"/>
              </c:ext>
            </c:extLst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73C-4CAE-816E-50AD8AFCCF79}"/>
                </c:ext>
              </c:extLst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73C-4CAE-816E-50AD8AFCCF79}"/>
                </c:ext>
              </c:extLst>
            </c:dLbl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 Chart'!$C$13:$J$13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  <c:pt idx="7">
                  <c:v>Mar 2020</c:v>
                </c:pt>
              </c:strCache>
            </c:strRef>
          </c:cat>
          <c:val>
            <c:numRef>
              <c:f>'Spend Chart'!$C$14:$J$14</c:f>
              <c:numCache>
                <c:formatCode>"$"#,##0_);[Red]\("$"#,##0\)</c:formatCode>
                <c:ptCount val="8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19251140</c:v>
                </c:pt>
                <c:pt idx="5">
                  <c:v>1367016.9700000002</c:v>
                </c:pt>
                <c:pt idx="6">
                  <c:v>1229367.8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C-4CAE-816E-50AD8AFCC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1600"/>
        <c:axId val="102283136"/>
      </c:barChart>
      <c:catAx>
        <c:axId val="1022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83136"/>
        <c:crosses val="autoZero"/>
        <c:auto val="1"/>
        <c:lblAlgn val="ctr"/>
        <c:lblOffset val="100"/>
        <c:noMultiLvlLbl val="0"/>
      </c:catAx>
      <c:valAx>
        <c:axId val="10228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28160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B93-482A-A555-602463EB56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9B93-482A-A555-602463EB5610}"/>
              </c:ext>
            </c:extLst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B93-482A-A555-602463EB5610}"/>
                </c:ext>
              </c:extLst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B93-482A-A555-602463EB56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 Chart'!$C$13:$I$13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Chart'!$C$14:$I$14</c:f>
              <c:numCache>
                <c:formatCode>"$"#,##0_);[Red]\("$"#,##0\)</c:formatCode>
                <c:ptCount val="7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19251140</c:v>
                </c:pt>
                <c:pt idx="5">
                  <c:v>1367016.9700000002</c:v>
                </c:pt>
                <c:pt idx="6">
                  <c:v>1229367.8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93-482A-A555-602463EB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2656"/>
        <c:axId val="99144448"/>
      </c:barChart>
      <c:catAx>
        <c:axId val="99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44448"/>
        <c:crosses val="autoZero"/>
        <c:auto val="1"/>
        <c:lblAlgn val="ctr"/>
        <c:lblOffset val="100"/>
        <c:noMultiLvlLbl val="0"/>
      </c:catAx>
      <c:valAx>
        <c:axId val="99144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4265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Chart'!$C$7:$I$7</c:f>
              <c:numCache>
                <c:formatCode>"$"#,##0_);[Red]\("$"#,##0\)</c:formatCode>
                <c:ptCount val="7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11409371</c:v>
                </c:pt>
                <c:pt idx="5">
                  <c:v>1032653.66</c:v>
                </c:pt>
                <c:pt idx="6">
                  <c:v>838128.86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B-4272-8A38-3A823DCBB099}"/>
            </c:ext>
          </c:extLst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Chart'!$C$8:$I$8</c:f>
              <c:numCache>
                <c:formatCode>"$"#,##0_);[Red]\("$"#,##0\)</c:formatCode>
                <c:ptCount val="7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3474429</c:v>
                </c:pt>
                <c:pt idx="5">
                  <c:v>51128.66</c:v>
                </c:pt>
                <c:pt idx="6">
                  <c:v>170488.01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9B-4272-8A38-3A823DCBB099}"/>
            </c:ext>
          </c:extLst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Turnaround/Outage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Chart'!$C$9:$I$9</c:f>
              <c:numCache>
                <c:formatCode>"$"#,##0_);[Red]\("$"#,##0\)</c:formatCode>
                <c:ptCount val="7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4367340</c:v>
                </c:pt>
                <c:pt idx="5">
                  <c:v>283234.65000000002</c:v>
                </c:pt>
                <c:pt idx="6">
                  <c:v>220750.93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9B-4272-8A38-3A823DCB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2512"/>
        <c:axId val="96914048"/>
      </c:barChart>
      <c:catAx>
        <c:axId val="969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14048"/>
        <c:crosses val="autoZero"/>
        <c:auto val="1"/>
        <c:lblAlgn val="ctr"/>
        <c:lblOffset val="100"/>
        <c:noMultiLvlLbl val="0"/>
      </c:catAx>
      <c:valAx>
        <c:axId val="96914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6912512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Ops'!$C$33:$C$38</c:f>
              <c:numCache>
                <c:formatCode>#,##0.0</c:formatCode>
                <c:ptCount val="6"/>
                <c:pt idx="0">
                  <c:v>4100.5</c:v>
                </c:pt>
                <c:pt idx="1">
                  <c:v>172.5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E16-A374-6589A91A3CD2}"/>
            </c:ext>
          </c:extLst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Ops'!$D$33:$D$38</c:f>
              <c:numCache>
                <c:formatCode>#,##0.0</c:formatCode>
                <c:ptCount val="6"/>
                <c:pt idx="0">
                  <c:v>31669</c:v>
                </c:pt>
                <c:pt idx="1">
                  <c:v>913.5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B-4E16-A374-6589A91A3CD2}"/>
            </c:ext>
          </c:extLst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Ops'!$E$33:$E$38</c:f>
              <c:numCache>
                <c:formatCode>#,##0.0</c:formatCode>
                <c:ptCount val="6"/>
                <c:pt idx="0">
                  <c:v>1590.5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B-4E16-A374-6589A91A3CD2}"/>
            </c:ext>
          </c:extLst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Ops'!$F$33:$F$38</c:f>
              <c:numCache>
                <c:formatCode>#,##0.0</c:formatCode>
                <c:ptCount val="6"/>
                <c:pt idx="0">
                  <c:v>9782</c:v>
                </c:pt>
                <c:pt idx="1">
                  <c:v>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B-4E16-A374-6589A91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69088"/>
        <c:axId val="9697062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2FCB-4E16-A374-6589A91A3CD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2FCB-4E16-A374-6589A91A3CD2}"/>
              </c:ext>
            </c:extLst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CB-4E16-A374-6589A91A3CD2}"/>
                </c:ext>
              </c:extLst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CB-4E16-A374-6589A91A3C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Ops'!$G$33:$G$38</c:f>
              <c:numCache>
                <c:formatCode>0.00%</c:formatCode>
                <c:ptCount val="6"/>
                <c:pt idx="0">
                  <c:v>0.16162232583653319</c:v>
                </c:pt>
                <c:pt idx="1">
                  <c:v>3.2354735195056619E-2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CB-4E16-A374-6589A91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1104"/>
        <c:axId val="96989184"/>
      </c:lineChart>
      <c:catAx>
        <c:axId val="969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970624"/>
        <c:crosses val="autoZero"/>
        <c:auto val="1"/>
        <c:lblAlgn val="ctr"/>
        <c:lblOffset val="100"/>
        <c:noMultiLvlLbl val="1"/>
      </c:catAx>
      <c:valAx>
        <c:axId val="96970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388279333935715E-2"/>
              <c:y val="0.379466261202566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969088"/>
        <c:crosses val="autoZero"/>
        <c:crossBetween val="between"/>
      </c:valAx>
      <c:valAx>
        <c:axId val="9698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647935975216212"/>
              <c:y val="0.262561125355839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991104"/>
        <c:crosses val="max"/>
        <c:crossBetween val="between"/>
      </c:valAx>
      <c:catAx>
        <c:axId val="969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8918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Avoidance'!$D$48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Avoidance'!$D$49:$D$60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8-4A8C-9402-35B7A92AA32F}"/>
            </c:ext>
          </c:extLst>
        </c:ser>
        <c:ser>
          <c:idx val="1"/>
          <c:order val="1"/>
          <c:tx>
            <c:strRef>
              <c:f>'Cost Savings &amp; Avoidance'!$E$48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Avoidance'!$E$49:$E$60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8-4A8C-9402-35B7A92AA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9136"/>
        <c:axId val="99180928"/>
      </c:barChart>
      <c:catAx>
        <c:axId val="99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80928"/>
        <c:crosses val="autoZero"/>
        <c:auto val="1"/>
        <c:lblAlgn val="ctr"/>
        <c:lblOffset val="100"/>
        <c:noMultiLvlLbl val="1"/>
      </c:catAx>
      <c:valAx>
        <c:axId val="99180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79136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Ops'!$D$82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Ops'!$C$83:$C$88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Ops'!$D$83:$D$88</c:f>
              <c:numCache>
                <c:formatCode>#,##0</c:formatCode>
                <c:ptCount val="6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37707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8-4A60-A421-7689FB63A527}"/>
            </c:ext>
          </c:extLst>
        </c:ser>
        <c:ser>
          <c:idx val="1"/>
          <c:order val="1"/>
          <c:tx>
            <c:strRef>
              <c:f>'Output - Safety &amp; Ops'!$E$82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Ops'!$C$83:$C$88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Ops'!$E$83:$E$88</c:f>
              <c:numCache>
                <c:formatCode>#,##0</c:formatCode>
                <c:ptCount val="6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>
                  <c:v>47142</c:v>
                </c:pt>
                <c:pt idx="4">
                  <c:v>1220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8-4A60-A421-7689FB63A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8544"/>
        <c:axId val="91950080"/>
      </c:barChart>
      <c:catAx>
        <c:axId val="919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50080"/>
        <c:crosses val="autoZero"/>
        <c:auto val="1"/>
        <c:lblAlgn val="ctr"/>
        <c:lblOffset val="100"/>
        <c:noMultiLvlLbl val="0"/>
      </c:catAx>
      <c:valAx>
        <c:axId val="91950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1948544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</c:strCache>
            </c:strRef>
          </c:cat>
          <c:val>
            <c:numRef>
              <c:f>'Output - Safety &amp; Ops'!$C$7:$C$14</c:f>
              <c:numCache>
                <c:formatCode>#,##0</c:formatCode>
                <c:ptCount val="8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34565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E-42AD-8E98-F84133ECDF95}"/>
            </c:ext>
          </c:extLst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Jan-20</c:v>
                </c:pt>
                <c:pt idx="6">
                  <c:v>Feb-20</c:v>
                </c:pt>
                <c:pt idx="7">
                  <c:v>Mar-20</c:v>
                </c:pt>
              </c:strCache>
            </c:strRef>
          </c:cat>
          <c:val>
            <c:numRef>
              <c:f>'Output - Safety &amp; Ops'!$D$7:$D$14</c:f>
              <c:numCache>
                <c:formatCode>#,##0</c:formatCode>
                <c:ptCount val="8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3142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E-42AD-8E98-F84133EC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3360"/>
        <c:axId val="100464896"/>
      </c:barChart>
      <c:catAx>
        <c:axId val="1004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0464896"/>
        <c:crosses val="autoZero"/>
        <c:auto val="1"/>
        <c:lblAlgn val="ctr"/>
        <c:lblOffset val="100"/>
        <c:noMultiLvlLbl val="0"/>
      </c:catAx>
      <c:valAx>
        <c:axId val="100464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046336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Ops'!$C$33:$C$38</c:f>
              <c:numCache>
                <c:formatCode>#,##0.0</c:formatCode>
                <c:ptCount val="6"/>
                <c:pt idx="0">
                  <c:v>4100.5</c:v>
                </c:pt>
                <c:pt idx="1">
                  <c:v>172.5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38A-91A0-3A2900167CF1}"/>
            </c:ext>
          </c:extLst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Ops'!$D$33:$D$38</c:f>
              <c:numCache>
                <c:formatCode>#,##0.0</c:formatCode>
                <c:ptCount val="6"/>
                <c:pt idx="0">
                  <c:v>31669</c:v>
                </c:pt>
                <c:pt idx="1">
                  <c:v>913.5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0-438A-91A0-3A2900167CF1}"/>
            </c:ext>
          </c:extLst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Ops'!$E$33:$E$38</c:f>
              <c:numCache>
                <c:formatCode>#,##0.0</c:formatCode>
                <c:ptCount val="6"/>
                <c:pt idx="0">
                  <c:v>1590.5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0-438A-91A0-3A2900167CF1}"/>
            </c:ext>
          </c:extLst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Ops'!$F$33:$F$38</c:f>
              <c:numCache>
                <c:formatCode>#,##0.0</c:formatCode>
                <c:ptCount val="6"/>
                <c:pt idx="0">
                  <c:v>9782</c:v>
                </c:pt>
                <c:pt idx="1">
                  <c:v>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0-438A-91A0-3A290016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9280"/>
        <c:axId val="9485926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E40-438A-91A0-3A2900167CF1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E40-438A-91A0-3A2900167CF1}"/>
              </c:ext>
            </c:extLst>
          </c:dPt>
          <c:cat>
            <c:strRef>
              <c:f>'Output - Safety &amp; Ops'!$B$33:$B$38</c:f>
              <c:strCache>
                <c:ptCount val="6"/>
                <c:pt idx="0">
                  <c:v>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  <c:pt idx="5">
                  <c:v>Q1 2020</c:v>
                </c:pt>
              </c:strCache>
            </c:strRef>
          </c:cat>
          <c:val>
            <c:numRef>
              <c:f>'Output - Safety &amp; Ops'!$G$33:$G$38</c:f>
              <c:numCache>
                <c:formatCode>0.00%</c:formatCode>
                <c:ptCount val="6"/>
                <c:pt idx="0">
                  <c:v>0.16162232583653319</c:v>
                </c:pt>
                <c:pt idx="1">
                  <c:v>3.2354735195056619E-2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40-438A-91A0-3A290016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94861184"/>
      </c:lineChart>
      <c:catAx>
        <c:axId val="948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4859264"/>
        <c:crosses val="autoZero"/>
        <c:auto val="1"/>
        <c:lblAlgn val="ctr"/>
        <c:lblOffset val="100"/>
        <c:noMultiLvlLbl val="1"/>
      </c:catAx>
      <c:valAx>
        <c:axId val="94859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4849280"/>
        <c:crosses val="autoZero"/>
        <c:crossBetween val="between"/>
      </c:valAx>
      <c:valAx>
        <c:axId val="94861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4875648"/>
        <c:crosses val="max"/>
        <c:crossBetween val="between"/>
      </c:valAx>
      <c:catAx>
        <c:axId val="9487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86118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Avoidance'!$D$48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Avoidance'!$D$49:$D$60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8-44A0-A668-5D11A9CD2C1B}"/>
            </c:ext>
          </c:extLst>
        </c:ser>
        <c:ser>
          <c:idx val="1"/>
          <c:order val="1"/>
          <c:tx>
            <c:strRef>
              <c:f>'Cost Savings &amp; Avoidance'!$E$48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Avoidance'!$C$49:$C$60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Avoidance'!$E$49:$E$60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8-44A0-A668-5D11A9CD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25728"/>
        <c:axId val="102427264"/>
      </c:barChart>
      <c:catAx>
        <c:axId val="102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27264"/>
        <c:crosses val="autoZero"/>
        <c:auto val="1"/>
        <c:lblAlgn val="ctr"/>
        <c:lblOffset val="100"/>
        <c:noMultiLvlLbl val="1"/>
      </c:catAx>
      <c:valAx>
        <c:axId val="102427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42572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9</xdr:row>
      <xdr:rowOff>217714</xdr:rowOff>
    </xdr:from>
    <xdr:to>
      <xdr:col>18</xdr:col>
      <xdr:colOff>27214</xdr:colOff>
      <xdr:row>28</xdr:row>
      <xdr:rowOff>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881439</xdr:colOff>
      <xdr:row>28</xdr:row>
      <xdr:rowOff>89201</xdr:rowOff>
    </xdr:from>
    <xdr:to>
      <xdr:col>25</xdr:col>
      <xdr:colOff>503463</xdr:colOff>
      <xdr:row>36</xdr:row>
      <xdr:rowOff>71059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960060</xdr:colOff>
      <xdr:row>12</xdr:row>
      <xdr:rowOff>71060</xdr:rowOff>
    </xdr:from>
    <xdr:to>
      <xdr:col>14</xdr:col>
      <xdr:colOff>960061</xdr:colOff>
      <xdr:row>24</xdr:row>
      <xdr:rowOff>39311</xdr:rowOff>
    </xdr:to>
    <xdr:cxnSp macro="">
      <xdr:nvCxnSpPr>
        <xdr:cNvPr id="3" name="Straight Connector 2"/>
        <xdr:cNvCxnSpPr/>
      </xdr:nvCxnSpPr>
      <xdr:spPr>
        <a:xfrm>
          <a:off x="10838846" y="2778881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13606</xdr:colOff>
      <xdr:row>11</xdr:row>
      <xdr:rowOff>187475</xdr:rowOff>
    </xdr:from>
    <xdr:ext cx="1852082" cy="609013"/>
    <xdr:sp macro="" textlink="">
      <xdr:nvSpPr>
        <xdr:cNvPr id="13" name="TextBox 12"/>
        <xdr:cNvSpPr txBox="1"/>
      </xdr:nvSpPr>
      <xdr:spPr>
        <a:xfrm>
          <a:off x="8150677" y="2704796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  <xdr:twoCellAnchor>
    <xdr:from>
      <xdr:col>13</xdr:col>
      <xdr:colOff>476250</xdr:colOff>
      <xdr:row>13</xdr:row>
      <xdr:rowOff>136072</xdr:rowOff>
    </xdr:from>
    <xdr:to>
      <xdr:col>14</xdr:col>
      <xdr:colOff>353785</xdr:colOff>
      <xdr:row>14</xdr:row>
      <xdr:rowOff>95250</xdr:rowOff>
    </xdr:to>
    <xdr:cxnSp macro="">
      <xdr:nvCxnSpPr>
        <xdr:cNvPr id="11" name="Straight Arrow Connector 10"/>
        <xdr:cNvCxnSpPr/>
      </xdr:nvCxnSpPr>
      <xdr:spPr>
        <a:xfrm>
          <a:off x="9837964" y="3034393"/>
          <a:ext cx="394607" cy="1496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108856</xdr:colOff>
      <xdr:row>12</xdr:row>
      <xdr:rowOff>81643</xdr:rowOff>
    </xdr:from>
    <xdr:to>
      <xdr:col>17</xdr:col>
      <xdr:colOff>108857</xdr:colOff>
      <xdr:row>24</xdr:row>
      <xdr:rowOff>49894</xdr:rowOff>
    </xdr:to>
    <xdr:cxnSp macro="">
      <xdr:nvCxnSpPr>
        <xdr:cNvPr id="46" name="Straight Connector 45"/>
        <xdr:cNvCxnSpPr/>
      </xdr:nvCxnSpPr>
      <xdr:spPr>
        <a:xfrm>
          <a:off x="12191999" y="2789464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217714</xdr:colOff>
      <xdr:row>13</xdr:row>
      <xdr:rowOff>54430</xdr:rowOff>
    </xdr:from>
    <xdr:ext cx="898071" cy="781240"/>
    <xdr:sp macro="" textlink="">
      <xdr:nvSpPr>
        <xdr:cNvPr id="50" name="TextBox 49"/>
        <xdr:cNvSpPr txBox="1"/>
      </xdr:nvSpPr>
      <xdr:spPr>
        <a:xfrm>
          <a:off x="11076214" y="2952751"/>
          <a:ext cx="89807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Excludes Turaround</a:t>
          </a:r>
          <a:r>
            <a:rPr lang="en-US" sz="1100" baseline="0"/>
            <a:t> impacts in Q2/Q3</a:t>
          </a:r>
          <a:endParaRPr lang="en-US" sz="1100"/>
        </a:p>
      </xdr:txBody>
    </xdr:sp>
    <xdr:clientData/>
  </xdr:oneCellAnchor>
  <xdr:twoCellAnchor>
    <xdr:from>
      <xdr:col>16</xdr:col>
      <xdr:colOff>367393</xdr:colOff>
      <xdr:row>16</xdr:row>
      <xdr:rowOff>27216</xdr:rowOff>
    </xdr:from>
    <xdr:to>
      <xdr:col>17</xdr:col>
      <xdr:colOff>244928</xdr:colOff>
      <xdr:row>16</xdr:row>
      <xdr:rowOff>163287</xdr:rowOff>
    </xdr:to>
    <xdr:cxnSp macro="">
      <xdr:nvCxnSpPr>
        <xdr:cNvPr id="56" name="Straight Arrow Connector 55"/>
        <xdr:cNvCxnSpPr/>
      </xdr:nvCxnSpPr>
      <xdr:spPr>
        <a:xfrm>
          <a:off x="11838214" y="3497037"/>
          <a:ext cx="489857" cy="136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340179</xdr:colOff>
      <xdr:row>31</xdr:row>
      <xdr:rowOff>108857</xdr:rowOff>
    </xdr:from>
    <xdr:ext cx="2816678" cy="436786"/>
    <xdr:sp macro="" textlink="">
      <xdr:nvSpPr>
        <xdr:cNvPr id="20" name="TextBox 19"/>
        <xdr:cNvSpPr txBox="1"/>
      </xdr:nvSpPr>
      <xdr:spPr>
        <a:xfrm>
          <a:off x="13974536" y="7184571"/>
          <a:ext cx="2816678" cy="436786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Updates in progress - Value Log tool optimization being worked on for Q2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258762</xdr:colOff>
      <xdr:row>77</xdr:row>
      <xdr:rowOff>179388</xdr:rowOff>
    </xdr:from>
    <xdr:to>
      <xdr:col>13</xdr:col>
      <xdr:colOff>915987</xdr:colOff>
      <xdr:row>88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579438</xdr:colOff>
      <xdr:row>5</xdr:row>
      <xdr:rowOff>28575</xdr:rowOff>
    </xdr:from>
    <xdr:to>
      <xdr:col>11</xdr:col>
      <xdr:colOff>527050</xdr:colOff>
      <xdr:row>20</xdr:row>
      <xdr:rowOff>92076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298451</xdr:colOff>
      <xdr:row>30</xdr:row>
      <xdr:rowOff>80962</xdr:rowOff>
    </xdr:from>
    <xdr:to>
      <xdr:col>13</xdr:col>
      <xdr:colOff>889001</xdr:colOff>
      <xdr:row>41</xdr:row>
      <xdr:rowOff>157162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45</xdr:row>
      <xdr:rowOff>47625</xdr:rowOff>
    </xdr:from>
    <xdr:to>
      <xdr:col>13</xdr:col>
      <xdr:colOff>142876</xdr:colOff>
      <xdr:row>58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14</xdr:row>
      <xdr:rowOff>169068</xdr:rowOff>
    </xdr:from>
    <xdr:to>
      <xdr:col>21</xdr:col>
      <xdr:colOff>302418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521494</xdr:colOff>
      <xdr:row>17</xdr:row>
      <xdr:rowOff>100012</xdr:rowOff>
    </xdr:from>
    <xdr:to>
      <xdr:col>9</xdr:col>
      <xdr:colOff>838200</xdr:colOff>
      <xdr:row>31</xdr:row>
      <xdr:rowOff>176212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357187</xdr:colOff>
      <xdr:row>21</xdr:row>
      <xdr:rowOff>47627</xdr:rowOff>
    </xdr:from>
    <xdr:to>
      <xdr:col>7</xdr:col>
      <xdr:colOff>357187</xdr:colOff>
      <xdr:row>30</xdr:row>
      <xdr:rowOff>59533</xdr:rowOff>
    </xdr:to>
    <xdr:cxnSp macro="">
      <xdr:nvCxnSpPr>
        <xdr:cNvPr id="6" name="Straight Connector 5"/>
        <xdr:cNvCxnSpPr/>
      </xdr:nvCxnSpPr>
      <xdr:spPr>
        <a:xfrm>
          <a:off x="6631781" y="4476752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559594</xdr:colOff>
      <xdr:row>17</xdr:row>
      <xdr:rowOff>83343</xdr:rowOff>
    </xdr:from>
    <xdr:to>
      <xdr:col>17</xdr:col>
      <xdr:colOff>559595</xdr:colOff>
      <xdr:row>30</xdr:row>
      <xdr:rowOff>142874</xdr:rowOff>
    </xdr:to>
    <xdr:cxnSp macro="">
      <xdr:nvCxnSpPr>
        <xdr:cNvPr id="7" name="Straight Connector 6"/>
        <xdr:cNvCxnSpPr/>
      </xdr:nvCxnSpPr>
      <xdr:spPr>
        <a:xfrm>
          <a:off x="13906500" y="3750468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39</xdr:row>
      <xdr:rowOff>178594</xdr:rowOff>
    </xdr:from>
    <xdr:to>
      <xdr:col>2</xdr:col>
      <xdr:colOff>190500</xdr:colOff>
      <xdr:row>51</xdr:row>
      <xdr:rowOff>130969</xdr:rowOff>
    </xdr:to>
    <xdr:cxnSp macro="">
      <xdr:nvCxnSpPr>
        <xdr:cNvPr id="8" name="Straight Connector 7"/>
        <xdr:cNvCxnSpPr/>
      </xdr:nvCxnSpPr>
      <xdr:spPr>
        <a:xfrm>
          <a:off x="1964531" y="8036719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8"/>
  <sheetViews>
    <sheetView showGridLines="0" topLeftCell="A32" zoomScale="70" zoomScaleNormal="70" workbookViewId="0">
      <selection activeCell="L55" sqref="L55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67" t="s">
        <v>19</v>
      </c>
      <c r="K2" s="267"/>
      <c r="L2" s="267"/>
      <c r="M2" s="267"/>
      <c r="N2" s="267"/>
      <c r="O2" s="267"/>
      <c r="P2" s="267"/>
      <c r="Q2" s="267"/>
    </row>
    <row r="3" spans="1:26" ht="18.75" customHeight="1" x14ac:dyDescent="0.3">
      <c r="K3" s="268" t="s">
        <v>355</v>
      </c>
      <c r="L3" s="268"/>
      <c r="M3" s="268"/>
      <c r="N3" s="268"/>
      <c r="O3" s="268"/>
      <c r="P3" s="268"/>
    </row>
    <row r="4" spans="1:26" ht="21" x14ac:dyDescent="0.35">
      <c r="K4" s="267" t="s">
        <v>353</v>
      </c>
      <c r="L4" s="267"/>
      <c r="M4" s="267"/>
      <c r="N4" s="267"/>
      <c r="O4" s="267"/>
      <c r="P4" s="267"/>
    </row>
    <row r="5" spans="1:26" x14ac:dyDescent="0.25">
      <c r="K5" s="286" t="s">
        <v>354</v>
      </c>
      <c r="L5" s="286"/>
      <c r="M5" s="286"/>
      <c r="N5" s="286"/>
      <c r="O5" s="286"/>
      <c r="P5" s="286"/>
    </row>
    <row r="9" spans="1:26" ht="15.75" thickBot="1" x14ac:dyDescent="0.3">
      <c r="B9" s="32"/>
      <c r="C9" s="32"/>
      <c r="D9" s="32"/>
      <c r="E9" s="32"/>
    </row>
    <row r="10" spans="1:26" ht="19.5" thickBot="1" x14ac:dyDescent="0.35">
      <c r="A10" s="25"/>
      <c r="B10" s="254" t="s">
        <v>239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69"/>
    </row>
    <row r="11" spans="1:26" ht="30" customHeight="1" x14ac:dyDescent="0.25">
      <c r="B11" s="23" t="s">
        <v>24</v>
      </c>
      <c r="C11" s="24">
        <v>2015</v>
      </c>
      <c r="D11" s="24">
        <v>2016</v>
      </c>
      <c r="E11" s="24">
        <v>2017</v>
      </c>
      <c r="F11" s="24">
        <v>2018</v>
      </c>
      <c r="G11" s="110" t="s">
        <v>272</v>
      </c>
      <c r="H11" s="141" t="s">
        <v>273</v>
      </c>
      <c r="I11" s="272" t="s">
        <v>233</v>
      </c>
      <c r="J11" s="273"/>
      <c r="K11" s="117"/>
      <c r="L11" s="112"/>
      <c r="M11" s="112"/>
      <c r="N11" s="112"/>
      <c r="O11" s="112"/>
      <c r="P11" s="112"/>
      <c r="Q11" s="112"/>
      <c r="R11" s="112"/>
      <c r="S11" s="28"/>
      <c r="T11" s="21"/>
      <c r="U11" s="21"/>
      <c r="V11" s="21"/>
      <c r="W11" s="21"/>
      <c r="X11" s="21"/>
      <c r="Y11" s="21"/>
      <c r="Z11" s="22"/>
    </row>
    <row r="12" spans="1:26" ht="15" customHeight="1" x14ac:dyDescent="0.25">
      <c r="B12" s="34" t="s">
        <v>5</v>
      </c>
      <c r="C12" s="35">
        <f>'Output - Safety &amp; Ops'!C96</f>
        <v>231066</v>
      </c>
      <c r="D12" s="35">
        <f>'Output - Safety &amp; Ops'!D96</f>
        <v>210544</v>
      </c>
      <c r="E12" s="35">
        <f>'Output - Safety &amp; Ops'!E96</f>
        <v>214425</v>
      </c>
      <c r="F12" s="171">
        <f>'Output - Safety &amp; Ops'!F96</f>
        <v>291324</v>
      </c>
      <c r="G12" s="172">
        <f>'Output - Safety &amp; Ops'!H96</f>
        <v>0</v>
      </c>
      <c r="H12" s="204">
        <f>'Output - Safety &amp; Ops'!I96</f>
        <v>0</v>
      </c>
      <c r="I12" s="274" t="s">
        <v>296</v>
      </c>
      <c r="J12" s="275"/>
      <c r="K12" s="115"/>
      <c r="L12" s="113"/>
      <c r="M12" s="113"/>
      <c r="N12" s="113"/>
      <c r="O12" s="113"/>
      <c r="P12" s="113"/>
      <c r="Q12" s="113"/>
      <c r="R12" s="113"/>
      <c r="S12" s="29"/>
      <c r="T12" s="25"/>
      <c r="U12" s="25"/>
      <c r="V12" s="25"/>
      <c r="W12" s="25"/>
      <c r="X12" s="25"/>
      <c r="Y12" s="25"/>
      <c r="Z12" s="30"/>
    </row>
    <row r="13" spans="1:26" ht="15" customHeight="1" x14ac:dyDescent="0.25">
      <c r="B13" s="34" t="s">
        <v>23</v>
      </c>
      <c r="C13" s="35">
        <f>'Output - Safety &amp; Ops'!C97</f>
        <v>843</v>
      </c>
      <c r="D13" s="35">
        <f>'Output - Safety &amp; Ops'!D97</f>
        <v>935</v>
      </c>
      <c r="E13" s="35">
        <f>'Output - Safety &amp; Ops'!E97</f>
        <v>1267</v>
      </c>
      <c r="F13" s="171">
        <f>'Output - Safety &amp; Ops'!F97</f>
        <v>1414</v>
      </c>
      <c r="G13" s="172">
        <f>'Output - Safety &amp; Ops'!H97</f>
        <v>0</v>
      </c>
      <c r="H13" s="204">
        <f>'Output - Safety &amp; Ops'!I97</f>
        <v>0</v>
      </c>
      <c r="I13" s="276"/>
      <c r="J13" s="277"/>
      <c r="K13" s="115"/>
      <c r="L13" s="113"/>
      <c r="M13" s="113"/>
      <c r="N13" s="113"/>
      <c r="O13" s="113"/>
      <c r="P13" s="113"/>
      <c r="Q13" s="113"/>
      <c r="R13" s="113"/>
      <c r="S13" s="29"/>
      <c r="T13" s="25"/>
      <c r="U13" s="25"/>
      <c r="V13" s="25"/>
      <c r="W13" s="25"/>
      <c r="X13" s="25"/>
      <c r="Y13" s="25"/>
      <c r="Z13" s="30"/>
    </row>
    <row r="14" spans="1:26" ht="15" customHeight="1" x14ac:dyDescent="0.25">
      <c r="B14" s="34" t="s">
        <v>13</v>
      </c>
      <c r="C14" s="35">
        <f>'Output - Safety &amp; Ops'!C98</f>
        <v>15</v>
      </c>
      <c r="D14" s="35">
        <f>'Output - Safety &amp; Ops'!D98</f>
        <v>15</v>
      </c>
      <c r="E14" s="35">
        <f>'Output - Safety &amp; Ops'!E98</f>
        <v>18</v>
      </c>
      <c r="F14" s="171">
        <f>'Output - Safety &amp; Ops'!F98</f>
        <v>15</v>
      </c>
      <c r="G14" s="172">
        <f>'Output - Safety &amp; Ops'!H98</f>
        <v>0</v>
      </c>
      <c r="H14" s="204">
        <f>'Output - Safety &amp; Ops'!I98</f>
        <v>0</v>
      </c>
      <c r="I14" s="276"/>
      <c r="J14" s="277"/>
      <c r="K14" s="115"/>
      <c r="L14" s="113"/>
      <c r="M14" s="113"/>
      <c r="N14" s="113"/>
      <c r="O14" s="113"/>
      <c r="P14" s="113"/>
      <c r="Q14" s="113"/>
      <c r="R14" s="113"/>
      <c r="S14" s="29"/>
      <c r="T14" s="25"/>
      <c r="U14" s="25"/>
      <c r="V14" s="25"/>
      <c r="W14" s="25"/>
      <c r="X14" s="25"/>
      <c r="Y14" s="25"/>
      <c r="Z14" s="30"/>
    </row>
    <row r="15" spans="1:26" ht="15" customHeight="1" x14ac:dyDescent="0.25">
      <c r="B15" s="34" t="s">
        <v>14</v>
      </c>
      <c r="C15" s="35">
        <f>'Output - Safety &amp; Ops'!C99</f>
        <v>289</v>
      </c>
      <c r="D15" s="35">
        <f>'Output - Safety &amp; Ops'!D99</f>
        <v>265</v>
      </c>
      <c r="E15" s="35">
        <f>'Output - Safety &amp; Ops'!E99</f>
        <v>336</v>
      </c>
      <c r="F15" s="171">
        <f>'Output - Safety &amp; Ops'!F99</f>
        <v>573</v>
      </c>
      <c r="G15" s="172">
        <f>'Output - Safety &amp; Ops'!H99</f>
        <v>0</v>
      </c>
      <c r="H15" s="204">
        <f>'Output - Safety &amp; Ops'!I99</f>
        <v>0</v>
      </c>
      <c r="I15" s="276"/>
      <c r="J15" s="277"/>
      <c r="K15" s="115"/>
      <c r="L15" s="113"/>
      <c r="M15" s="113"/>
      <c r="N15" s="113"/>
      <c r="O15" s="113"/>
      <c r="P15" s="113"/>
      <c r="Q15" s="113"/>
      <c r="R15" s="113"/>
      <c r="S15" s="29"/>
      <c r="T15" s="25"/>
      <c r="U15" s="25"/>
      <c r="V15" s="25"/>
      <c r="W15" s="25"/>
      <c r="X15" s="25"/>
      <c r="Y15" s="25"/>
      <c r="Z15" s="30"/>
    </row>
    <row r="16" spans="1:26" ht="15" customHeight="1" x14ac:dyDescent="0.25">
      <c r="B16" s="34" t="s">
        <v>15</v>
      </c>
      <c r="C16" s="35">
        <f>'Output - Safety &amp; Ops'!C100</f>
        <v>7770</v>
      </c>
      <c r="D16" s="35">
        <f>'Output - Safety &amp; Ops'!D100</f>
        <v>6373</v>
      </c>
      <c r="E16" s="35">
        <f>'Output - Safety &amp; Ops'!E100</f>
        <v>5982</v>
      </c>
      <c r="F16" s="171">
        <f>'Output - Safety &amp; Ops'!F100</f>
        <v>7436</v>
      </c>
      <c r="G16" s="172">
        <f>'Output - Safety &amp; Ops'!H100</f>
        <v>0</v>
      </c>
      <c r="H16" s="204">
        <f>'Output - Safety &amp; Ops'!I100</f>
        <v>0</v>
      </c>
      <c r="I16" s="276"/>
      <c r="J16" s="277"/>
      <c r="K16" s="115"/>
      <c r="L16" s="113"/>
      <c r="M16" s="113"/>
      <c r="N16" s="113"/>
      <c r="O16" s="113"/>
      <c r="P16" s="113"/>
      <c r="Q16" s="113"/>
      <c r="R16" s="113"/>
      <c r="S16" s="29"/>
      <c r="T16" s="25"/>
      <c r="U16" s="25"/>
      <c r="V16" s="25"/>
      <c r="W16" s="25"/>
      <c r="X16" s="25"/>
      <c r="Y16" s="25"/>
      <c r="Z16" s="30"/>
    </row>
    <row r="17" spans="1:26" ht="15" customHeight="1" x14ac:dyDescent="0.25">
      <c r="B17" s="34" t="s">
        <v>16</v>
      </c>
      <c r="C17" s="35">
        <f>'Output - Safety &amp; Ops'!C101</f>
        <v>1828</v>
      </c>
      <c r="D17" s="35">
        <f>'Output - Safety &amp; Ops'!D101</f>
        <v>1606</v>
      </c>
      <c r="E17" s="35">
        <f>'Output - Safety &amp; Ops'!E101</f>
        <v>1829</v>
      </c>
      <c r="F17" s="171">
        <f>'Output - Safety &amp; Ops'!F101</f>
        <v>2070</v>
      </c>
      <c r="G17" s="172">
        <f>'Output - Safety &amp; Ops'!H101</f>
        <v>0</v>
      </c>
      <c r="H17" s="204">
        <f>'Output - Safety &amp; Ops'!I101</f>
        <v>0</v>
      </c>
      <c r="I17" s="276"/>
      <c r="J17" s="277"/>
      <c r="K17" s="115"/>
      <c r="L17" s="113"/>
      <c r="M17" s="113"/>
      <c r="N17" s="113"/>
      <c r="O17" s="113"/>
      <c r="P17" s="113"/>
      <c r="Q17" s="113"/>
      <c r="R17" s="113"/>
      <c r="S17" s="29"/>
      <c r="T17" s="25"/>
      <c r="V17" s="25"/>
      <c r="W17" s="25"/>
      <c r="X17" s="25"/>
      <c r="Y17" s="25"/>
      <c r="Z17" s="30"/>
    </row>
    <row r="18" spans="1:26" ht="17.25" customHeight="1" x14ac:dyDescent="0.25">
      <c r="B18" s="205" t="s">
        <v>267</v>
      </c>
      <c r="C18" s="35">
        <f>'Output - Safety &amp; Ops'!C102</f>
        <v>2243</v>
      </c>
      <c r="D18" s="35">
        <f>'Output - Safety &amp; Ops'!D102</f>
        <v>1946</v>
      </c>
      <c r="E18" s="35">
        <f>'Output - Safety &amp; Ops'!E102</f>
        <v>2033</v>
      </c>
      <c r="F18" s="171">
        <f>'Output - Safety &amp; Ops'!F102</f>
        <v>2801</v>
      </c>
      <c r="G18" s="172">
        <f>'Output - Safety &amp; Ops'!H102</f>
        <v>0</v>
      </c>
      <c r="H18" s="204">
        <f>'Output - Safety &amp; Ops'!I102</f>
        <v>0</v>
      </c>
      <c r="I18" s="276"/>
      <c r="J18" s="277"/>
      <c r="K18" s="115"/>
      <c r="L18" s="113"/>
      <c r="M18" s="113"/>
      <c r="N18" s="113"/>
      <c r="O18" s="113"/>
      <c r="P18" s="113"/>
      <c r="Q18" s="113"/>
      <c r="R18" s="113"/>
      <c r="S18" s="29"/>
      <c r="T18" s="25"/>
      <c r="U18" s="25"/>
      <c r="V18" s="25"/>
      <c r="W18" s="25"/>
      <c r="X18" s="25"/>
      <c r="Y18" s="25"/>
      <c r="Z18" s="30"/>
    </row>
    <row r="19" spans="1:26" ht="15.75" thickBot="1" x14ac:dyDescent="0.3">
      <c r="B19" s="111" t="s">
        <v>9</v>
      </c>
      <c r="C19" s="35">
        <f>'Output - Safety &amp; Ops'!C103</f>
        <v>2</v>
      </c>
      <c r="D19" s="35">
        <f>'Output - Safety &amp; Ops'!D103</f>
        <v>16</v>
      </c>
      <c r="E19" s="35">
        <f>'Output - Safety &amp; Ops'!E103</f>
        <v>6</v>
      </c>
      <c r="F19" s="171">
        <f>'Output - Safety &amp; Ops'!F103</f>
        <v>6</v>
      </c>
      <c r="G19" s="173">
        <f>'Output - Safety &amp; Ops'!H103</f>
        <v>0</v>
      </c>
      <c r="H19" s="204">
        <f>'Output - Safety &amp; Ops'!I103</f>
        <v>0</v>
      </c>
      <c r="I19" s="278"/>
      <c r="J19" s="279"/>
      <c r="K19" s="115"/>
      <c r="L19" s="113"/>
      <c r="M19" s="113"/>
      <c r="N19" s="113"/>
      <c r="O19" s="113"/>
      <c r="P19" s="113"/>
      <c r="Q19" s="113"/>
      <c r="R19" s="113"/>
      <c r="S19" s="29"/>
      <c r="T19" s="25"/>
      <c r="U19" s="25"/>
      <c r="V19" s="25"/>
      <c r="W19" s="25"/>
      <c r="X19" s="25"/>
      <c r="Y19" s="25"/>
      <c r="Z19" s="30"/>
    </row>
    <row r="20" spans="1:26" ht="30" customHeight="1" x14ac:dyDescent="0.25">
      <c r="B20" s="23" t="s">
        <v>26</v>
      </c>
      <c r="C20" s="24">
        <v>2015</v>
      </c>
      <c r="D20" s="24">
        <v>2016</v>
      </c>
      <c r="E20" s="24">
        <v>2017</v>
      </c>
      <c r="F20" s="24">
        <v>2018</v>
      </c>
      <c r="G20" s="110" t="s">
        <v>272</v>
      </c>
      <c r="H20" s="141" t="s">
        <v>273</v>
      </c>
      <c r="I20" s="272" t="s">
        <v>234</v>
      </c>
      <c r="J20" s="273"/>
      <c r="K20" s="116"/>
      <c r="L20" s="114"/>
      <c r="M20" s="114"/>
      <c r="N20" s="114"/>
      <c r="O20" s="114"/>
      <c r="P20" s="114"/>
      <c r="Q20" s="114"/>
      <c r="R20" s="114"/>
      <c r="S20" s="29"/>
      <c r="T20" s="25"/>
      <c r="U20" s="25"/>
      <c r="V20" s="25"/>
      <c r="W20" s="25"/>
      <c r="X20" s="25"/>
      <c r="Y20" s="25"/>
      <c r="Z20" s="30"/>
    </row>
    <row r="21" spans="1:26" ht="15" customHeight="1" x14ac:dyDescent="0.25">
      <c r="B21" s="202" t="s">
        <v>295</v>
      </c>
      <c r="C21" s="184">
        <f>'Output - Safety &amp; Ops'!C106</f>
        <v>0.62</v>
      </c>
      <c r="D21" s="184">
        <f>'Output - Safety &amp; Ops'!D106</f>
        <v>0</v>
      </c>
      <c r="E21" s="184">
        <f>'Output - Safety &amp; Ops'!E106</f>
        <v>0.97</v>
      </c>
      <c r="F21" s="185">
        <f>'Output - Safety &amp; Ops'!F106</f>
        <v>0.83</v>
      </c>
      <c r="G21" s="186">
        <f>'Output - Safety &amp; Ops'!H106</f>
        <v>0</v>
      </c>
      <c r="H21" s="225">
        <f>'Output - Safety &amp; Ops'!I106</f>
        <v>0</v>
      </c>
      <c r="I21" s="280" t="s">
        <v>297</v>
      </c>
      <c r="J21" s="281"/>
      <c r="K21" s="115"/>
      <c r="L21" s="113"/>
      <c r="M21" s="113"/>
      <c r="N21" s="113"/>
      <c r="O21" s="113"/>
      <c r="P21" s="113"/>
      <c r="Q21" s="113"/>
      <c r="R21" s="113"/>
      <c r="S21" s="29"/>
      <c r="T21" s="25"/>
      <c r="U21" s="25"/>
      <c r="V21" s="25"/>
      <c r="W21" s="25"/>
      <c r="X21" s="25"/>
      <c r="Y21" s="25"/>
      <c r="Z21" s="30"/>
    </row>
    <row r="22" spans="1:26" ht="15" customHeight="1" x14ac:dyDescent="0.25">
      <c r="B22" s="36" t="s">
        <v>294</v>
      </c>
      <c r="C22" s="184">
        <f>'Output - Safety &amp; Ops'!C107</f>
        <v>0</v>
      </c>
      <c r="D22" s="184">
        <f>'Output - Safety &amp; Ops'!D107</f>
        <v>0</v>
      </c>
      <c r="E22" s="184">
        <f>'Output - Safety &amp; Ops'!E107</f>
        <v>0</v>
      </c>
      <c r="F22" s="185">
        <f>'Output - Safety &amp; Ops'!F107</f>
        <v>0</v>
      </c>
      <c r="G22" s="186">
        <f>'Output - Safety &amp; Ops'!H107</f>
        <v>0</v>
      </c>
      <c r="H22" s="206">
        <f>'Output - Safety &amp; Ops'!I107</f>
        <v>0</v>
      </c>
      <c r="I22" s="282"/>
      <c r="J22" s="283"/>
      <c r="K22" s="115"/>
      <c r="L22" s="113"/>
      <c r="M22" s="113"/>
      <c r="N22" s="113"/>
      <c r="O22" s="113"/>
      <c r="P22" s="113"/>
      <c r="Q22" s="113"/>
      <c r="R22" s="113"/>
      <c r="S22" s="29"/>
      <c r="T22" s="25"/>
      <c r="U22" s="25"/>
      <c r="V22" s="25"/>
      <c r="W22" s="25"/>
      <c r="X22" s="25"/>
      <c r="Y22" s="25"/>
      <c r="Z22" s="30"/>
    </row>
    <row r="23" spans="1:26" ht="15" customHeight="1" x14ac:dyDescent="0.25">
      <c r="B23" s="36" t="s">
        <v>6</v>
      </c>
      <c r="C23" s="35">
        <f>'Output - Safety &amp; Ops'!C108</f>
        <v>0</v>
      </c>
      <c r="D23" s="35">
        <f>'Output - Safety &amp; Ops'!D108</f>
        <v>0</v>
      </c>
      <c r="E23" s="35">
        <f>'Output - Safety &amp; Ops'!E108</f>
        <v>0</v>
      </c>
      <c r="F23" s="171">
        <f>'Output - Safety &amp; Ops'!F108</f>
        <v>0</v>
      </c>
      <c r="G23" s="172">
        <f>'Output - Safety &amp; Ops'!H108</f>
        <v>0</v>
      </c>
      <c r="H23" s="204">
        <f>'Output - Safety &amp; Ops'!I108</f>
        <v>0</v>
      </c>
      <c r="I23" s="282"/>
      <c r="J23" s="283"/>
      <c r="K23" s="115"/>
      <c r="L23" s="113"/>
      <c r="M23" s="113"/>
      <c r="N23" s="113"/>
      <c r="O23" s="113"/>
      <c r="P23" s="113"/>
      <c r="Q23" s="113"/>
      <c r="R23" s="113"/>
      <c r="S23" s="29"/>
      <c r="T23" s="25"/>
      <c r="U23" s="25"/>
      <c r="V23" s="25"/>
      <c r="W23" s="25"/>
      <c r="X23" s="25"/>
      <c r="Y23" s="25"/>
      <c r="Z23" s="30"/>
    </row>
    <row r="24" spans="1:26" ht="15" customHeight="1" x14ac:dyDescent="0.25">
      <c r="B24" s="36" t="s">
        <v>7</v>
      </c>
      <c r="C24" s="35">
        <f>'Output - Safety &amp; Ops'!C109</f>
        <v>0</v>
      </c>
      <c r="D24" s="35">
        <f>'Output - Safety &amp; Ops'!D109</f>
        <v>0</v>
      </c>
      <c r="E24" s="35">
        <f>'Output - Safety &amp; Ops'!E109</f>
        <v>0</v>
      </c>
      <c r="F24" s="171">
        <f>'Output - Safety &amp; Ops'!F109</f>
        <v>1</v>
      </c>
      <c r="G24" s="172">
        <f>'Output - Safety &amp; Ops'!H109</f>
        <v>0</v>
      </c>
      <c r="H24" s="204">
        <f>'Output - Safety &amp; Ops'!I109</f>
        <v>0</v>
      </c>
      <c r="I24" s="282"/>
      <c r="J24" s="283"/>
      <c r="K24" s="115"/>
      <c r="L24" s="113"/>
      <c r="M24" s="113"/>
      <c r="N24" s="113"/>
      <c r="O24" s="113"/>
      <c r="P24" s="113"/>
      <c r="Q24" s="113"/>
      <c r="R24" s="113"/>
      <c r="S24" s="29"/>
      <c r="T24" s="25"/>
      <c r="U24" s="25"/>
      <c r="V24" s="25"/>
      <c r="W24" s="25"/>
      <c r="X24" s="25"/>
      <c r="Y24" s="25"/>
      <c r="Z24" s="30"/>
    </row>
    <row r="25" spans="1:26" ht="15" customHeight="1" x14ac:dyDescent="0.25">
      <c r="B25" s="36" t="s">
        <v>8</v>
      </c>
      <c r="C25" s="35">
        <f>'Output - Safety &amp; Ops'!C110</f>
        <v>3</v>
      </c>
      <c r="D25" s="35">
        <f>'Output - Safety &amp; Ops'!D110</f>
        <v>2</v>
      </c>
      <c r="E25" s="35">
        <f>'Output - Safety &amp; Ops'!E110</f>
        <v>7</v>
      </c>
      <c r="F25" s="171">
        <f>'Output - Safety &amp; Ops'!F110</f>
        <v>7</v>
      </c>
      <c r="G25" s="172">
        <f>'Output - Safety &amp; Ops'!H110</f>
        <v>0</v>
      </c>
      <c r="H25" s="204">
        <f>'Output - Safety &amp; Ops'!I110</f>
        <v>0</v>
      </c>
      <c r="I25" s="282"/>
      <c r="J25" s="283"/>
      <c r="K25" s="29"/>
      <c r="L25" s="113"/>
      <c r="M25" s="113"/>
      <c r="N25" s="113"/>
      <c r="O25" s="113"/>
      <c r="P25" s="113"/>
      <c r="Q25" s="113"/>
      <c r="R25" s="113"/>
      <c r="S25" s="29"/>
      <c r="T25" s="25"/>
      <c r="U25" s="25"/>
      <c r="V25" s="25"/>
      <c r="W25" s="25"/>
      <c r="X25" s="25"/>
      <c r="Y25" s="25"/>
      <c r="Z25" s="30"/>
    </row>
    <row r="26" spans="1:26" x14ac:dyDescent="0.25">
      <c r="B26" s="36" t="s">
        <v>18</v>
      </c>
      <c r="C26" s="35">
        <f>'Output - Safety &amp; Ops'!C111</f>
        <v>1</v>
      </c>
      <c r="D26" s="35">
        <f>'Output - Safety &amp; Ops'!D111</f>
        <v>2</v>
      </c>
      <c r="E26" s="35">
        <f>'Output - Safety &amp; Ops'!E111</f>
        <v>6</v>
      </c>
      <c r="F26" s="171">
        <f>'Output - Safety &amp; Ops'!F111</f>
        <v>2</v>
      </c>
      <c r="G26" s="172">
        <f>'Output - Safety &amp; Ops'!H111</f>
        <v>0</v>
      </c>
      <c r="H26" s="204">
        <f>'Output - Safety &amp; Ops'!I111</f>
        <v>0</v>
      </c>
      <c r="I26" s="282"/>
      <c r="J26" s="283"/>
      <c r="K26" s="29"/>
      <c r="L26" s="113"/>
      <c r="M26" s="113"/>
      <c r="N26" s="113"/>
      <c r="O26" s="113"/>
      <c r="P26" s="113"/>
      <c r="Q26" s="113"/>
      <c r="R26" s="113"/>
      <c r="S26" s="29"/>
      <c r="T26" s="25"/>
      <c r="U26" s="25"/>
      <c r="V26" s="25"/>
      <c r="W26" s="25"/>
      <c r="X26" s="25"/>
      <c r="Y26" s="25"/>
      <c r="Z26" s="30"/>
    </row>
    <row r="27" spans="1:26" x14ac:dyDescent="0.25">
      <c r="B27" s="36" t="s">
        <v>10</v>
      </c>
      <c r="C27" s="35">
        <f>'Output - Safety &amp; Ops'!C112</f>
        <v>0</v>
      </c>
      <c r="D27" s="35">
        <f>'Output - Safety &amp; Ops'!D112</f>
        <v>0</v>
      </c>
      <c r="E27" s="35">
        <f>'Output - Safety &amp; Ops'!E112</f>
        <v>0</v>
      </c>
      <c r="F27" s="171">
        <f>'Output - Safety &amp; Ops'!F112</f>
        <v>0</v>
      </c>
      <c r="G27" s="172">
        <f>'Output - Safety &amp; Ops'!H112</f>
        <v>0</v>
      </c>
      <c r="H27" s="204">
        <f>'Output - Safety &amp; Ops'!I112</f>
        <v>0</v>
      </c>
      <c r="I27" s="282"/>
      <c r="J27" s="283"/>
      <c r="K27" s="29"/>
      <c r="L27" s="113"/>
      <c r="M27" s="113"/>
      <c r="N27" s="113"/>
      <c r="O27" s="113"/>
      <c r="P27" s="113"/>
      <c r="Q27" s="113"/>
      <c r="R27" s="113"/>
      <c r="S27" s="29"/>
      <c r="T27" s="25"/>
      <c r="U27" s="25"/>
      <c r="V27" s="25"/>
      <c r="W27" s="25"/>
      <c r="X27" s="25"/>
      <c r="Y27" s="25"/>
      <c r="Z27" s="30"/>
    </row>
    <row r="28" spans="1:26" ht="15.75" thickBot="1" x14ac:dyDescent="0.3">
      <c r="B28" s="37" t="s">
        <v>11</v>
      </c>
      <c r="C28" s="35">
        <f>'Output - Safety &amp; Ops'!C113</f>
        <v>2</v>
      </c>
      <c r="D28" s="35">
        <f>'Output - Safety &amp; Ops'!D113</f>
        <v>1</v>
      </c>
      <c r="E28" s="35">
        <f>'Output - Safety &amp; Ops'!E113</f>
        <v>1</v>
      </c>
      <c r="F28" s="171">
        <f>'Output - Safety &amp; Ops'!F113</f>
        <v>2</v>
      </c>
      <c r="G28" s="173">
        <f>'Output - Safety &amp; Ops'!H113</f>
        <v>0</v>
      </c>
      <c r="H28" s="204">
        <f>'Output - Safety &amp; Ops'!I113</f>
        <v>0</v>
      </c>
      <c r="I28" s="284"/>
      <c r="J28" s="285"/>
      <c r="K28" s="29"/>
      <c r="L28" s="113"/>
      <c r="M28" s="113"/>
      <c r="N28" s="113"/>
      <c r="O28" s="113"/>
      <c r="P28" s="113"/>
      <c r="Q28" s="113"/>
      <c r="R28" s="113"/>
      <c r="S28" s="31"/>
      <c r="T28" s="32"/>
      <c r="U28" s="32"/>
      <c r="V28" s="32"/>
      <c r="W28" s="32"/>
      <c r="X28" s="32"/>
      <c r="Y28" s="32"/>
      <c r="Z28" s="33"/>
    </row>
    <row r="29" spans="1:26" ht="19.5" thickBot="1" x14ac:dyDescent="0.35">
      <c r="A29" s="25"/>
      <c r="B29" s="254" t="s">
        <v>178</v>
      </c>
      <c r="C29" s="254"/>
      <c r="D29" s="254"/>
      <c r="E29" s="254"/>
      <c r="F29" s="254"/>
      <c r="G29" s="254"/>
      <c r="H29" s="254"/>
      <c r="I29" s="254"/>
      <c r="J29" s="254"/>
      <c r="K29" s="254" t="s">
        <v>240</v>
      </c>
      <c r="L29" s="254"/>
      <c r="M29" s="254"/>
      <c r="N29" s="254"/>
      <c r="O29" s="254"/>
      <c r="P29" s="254"/>
      <c r="Q29" s="254"/>
      <c r="R29" s="269"/>
      <c r="S29" s="28"/>
      <c r="T29" s="21"/>
      <c r="U29" s="21"/>
      <c r="V29" s="21"/>
      <c r="W29" s="21"/>
      <c r="X29" s="21"/>
      <c r="Y29" s="21"/>
      <c r="Z29" s="22"/>
    </row>
    <row r="30" spans="1:26" ht="30" customHeight="1" x14ac:dyDescent="0.25">
      <c r="B30" s="45" t="s">
        <v>32</v>
      </c>
      <c r="C30" s="23" t="s">
        <v>37</v>
      </c>
      <c r="D30" s="24">
        <v>2015</v>
      </c>
      <c r="E30" s="24">
        <v>2016</v>
      </c>
      <c r="F30" s="24">
        <v>2017</v>
      </c>
      <c r="G30" s="24">
        <v>2018</v>
      </c>
      <c r="H30" s="141" t="s">
        <v>272</v>
      </c>
      <c r="I30" s="164" t="s">
        <v>273</v>
      </c>
      <c r="J30" s="174" t="s">
        <v>275</v>
      </c>
      <c r="K30" s="270" t="s">
        <v>31</v>
      </c>
      <c r="L30" s="271"/>
      <c r="M30" s="271"/>
      <c r="N30" s="271"/>
      <c r="O30" s="46" t="s">
        <v>32</v>
      </c>
      <c r="P30" s="271" t="s">
        <v>34</v>
      </c>
      <c r="Q30" s="271"/>
      <c r="R30" s="46" t="s">
        <v>33</v>
      </c>
      <c r="S30" s="29"/>
      <c r="T30" s="25"/>
      <c r="U30" s="25"/>
      <c r="V30" s="25"/>
      <c r="W30" s="25"/>
      <c r="X30" s="25"/>
      <c r="Y30" s="25"/>
      <c r="Z30" s="30"/>
    </row>
    <row r="31" spans="1:26" ht="35.25" customHeight="1" x14ac:dyDescent="0.25">
      <c r="B31" s="34" t="s">
        <v>38</v>
      </c>
      <c r="C31" s="124" t="s">
        <v>39</v>
      </c>
      <c r="D31" s="47">
        <f>'Output - Safety &amp; Ops'!D123</f>
        <v>2714.72</v>
      </c>
      <c r="E31" s="47">
        <f>'Output - Safety &amp; Ops'!E123</f>
        <v>3125.68</v>
      </c>
      <c r="F31" s="47">
        <f>'Output - Safety &amp; Ops'!F123</f>
        <v>2487.4700000000003</v>
      </c>
      <c r="G31" s="47">
        <f>'Output - Safety &amp; Ops'!G123</f>
        <v>0</v>
      </c>
      <c r="H31" s="121">
        <f>'Output - Safety &amp; Ops'!I123</f>
        <v>0</v>
      </c>
      <c r="I31" s="207">
        <f>'Output - Safety &amp; Ops'!J123</f>
        <v>0</v>
      </c>
      <c r="J31" s="211">
        <f>'Output - Safety &amp; Ops'!K123</f>
        <v>0</v>
      </c>
      <c r="K31" s="255" t="s">
        <v>248</v>
      </c>
      <c r="L31" s="256"/>
      <c r="M31" s="256"/>
      <c r="N31" s="256"/>
      <c r="O31" s="218" t="s">
        <v>236</v>
      </c>
      <c r="P31" s="257" t="s">
        <v>249</v>
      </c>
      <c r="Q31" s="258"/>
      <c r="R31" s="222" t="s">
        <v>269</v>
      </c>
      <c r="S31" s="29"/>
      <c r="T31" s="25"/>
      <c r="U31" s="25"/>
      <c r="V31" s="25"/>
      <c r="W31" s="25"/>
      <c r="X31" s="25"/>
      <c r="Y31" s="25"/>
      <c r="Z31" s="30"/>
    </row>
    <row r="32" spans="1:26" ht="35.25" customHeight="1" x14ac:dyDescent="0.25">
      <c r="B32" s="34" t="s">
        <v>306</v>
      </c>
      <c r="C32" s="124" t="s">
        <v>47</v>
      </c>
      <c r="D32" s="118">
        <f>'Output - Safety &amp; Ops'!D124</f>
        <v>7</v>
      </c>
      <c r="E32" s="118">
        <f>'Output - Safety &amp; Ops'!E124</f>
        <v>3</v>
      </c>
      <c r="F32" s="118">
        <f>'Output - Safety &amp; Ops'!F124</f>
        <v>5</v>
      </c>
      <c r="G32" s="118">
        <f>'Output - Safety &amp; Ops'!G124</f>
        <v>2</v>
      </c>
      <c r="H32" s="122">
        <f>'Output - Safety &amp; Ops'!I124</f>
        <v>0</v>
      </c>
      <c r="I32" s="208">
        <f>'Output - Safety &amp; Ops'!J124</f>
        <v>0</v>
      </c>
      <c r="J32" s="212">
        <f>'Output - Safety &amp; Ops'!K124</f>
        <v>0</v>
      </c>
      <c r="K32" s="255" t="s">
        <v>298</v>
      </c>
      <c r="L32" s="256"/>
      <c r="M32" s="256"/>
      <c r="N32" s="256"/>
      <c r="O32" s="218" t="s">
        <v>251</v>
      </c>
      <c r="P32" s="257" t="s">
        <v>252</v>
      </c>
      <c r="Q32" s="258"/>
      <c r="R32" s="222" t="s">
        <v>269</v>
      </c>
      <c r="S32" s="29"/>
      <c r="T32" s="25"/>
      <c r="U32" s="25"/>
      <c r="V32" s="25"/>
      <c r="W32" s="25"/>
      <c r="X32" s="25"/>
      <c r="Y32" s="25"/>
      <c r="Z32" s="30"/>
    </row>
    <row r="33" spans="2:26" ht="26.25" customHeight="1" x14ac:dyDescent="0.25">
      <c r="B33" s="34" t="s">
        <v>41</v>
      </c>
      <c r="C33" s="125" t="s">
        <v>42</v>
      </c>
      <c r="D33" s="160" t="str">
        <f>'Output - Safety &amp; Ops'!D125</f>
        <v>No Data</v>
      </c>
      <c r="E33" s="160" t="str">
        <f>'Output - Safety &amp; Ops'!E125</f>
        <v>No Data</v>
      </c>
      <c r="F33" s="160">
        <f>'Output - Safety &amp; Ops'!F125</f>
        <v>1.2842465753424657E-2</v>
      </c>
      <c r="G33" s="160">
        <f>'Output - Safety &amp; Ops'!G125</f>
        <v>2.461033634126333E-2</v>
      </c>
      <c r="H33" s="161" t="e">
        <f>'Output - Safety &amp; Ops'!I125</f>
        <v>#DIV/0!</v>
      </c>
      <c r="I33" s="209" t="e">
        <f>'Output - Safety &amp; Ops'!J125</f>
        <v>#DIV/0!</v>
      </c>
      <c r="J33" s="213">
        <f>'Output - Safety &amp; Ops'!K125</f>
        <v>0</v>
      </c>
      <c r="K33" s="259" t="s">
        <v>299</v>
      </c>
      <c r="L33" s="260"/>
      <c r="M33" s="260"/>
      <c r="N33" s="260"/>
      <c r="O33" s="218" t="s">
        <v>268</v>
      </c>
      <c r="P33" s="261">
        <v>10236.42</v>
      </c>
      <c r="Q33" s="258"/>
      <c r="R33" s="222" t="s">
        <v>269</v>
      </c>
      <c r="S33" s="29"/>
      <c r="T33" s="25"/>
      <c r="U33" s="25"/>
      <c r="V33" s="25"/>
      <c r="W33" s="25"/>
      <c r="X33" s="25"/>
      <c r="Y33" s="25"/>
      <c r="Z33" s="30"/>
    </row>
    <row r="34" spans="2:26" ht="26.25" customHeight="1" x14ac:dyDescent="0.25">
      <c r="B34" s="34" t="s">
        <v>43</v>
      </c>
      <c r="C34" s="124" t="s">
        <v>45</v>
      </c>
      <c r="D34" s="47" t="str">
        <f>'Output - Safety &amp; Ops'!D126</f>
        <v>No Data</v>
      </c>
      <c r="E34" s="47" t="str">
        <f>'Output - Safety &amp; Ops'!E126</f>
        <v>No Data</v>
      </c>
      <c r="F34" s="118">
        <f>'Output - Safety &amp; Ops'!F126</f>
        <v>1168</v>
      </c>
      <c r="G34" s="118">
        <f>'Output - Safety &amp; Ops'!G126</f>
        <v>1219</v>
      </c>
      <c r="H34" s="122">
        <f>'Output - Safety &amp; Ops'!I126</f>
        <v>0</v>
      </c>
      <c r="I34" s="208">
        <f>'Output - Safety &amp; Ops'!J126</f>
        <v>0</v>
      </c>
      <c r="J34" s="212">
        <f>'Output - Safety &amp; Ops'!K126</f>
        <v>0</v>
      </c>
      <c r="K34" s="259" t="s">
        <v>302</v>
      </c>
      <c r="L34" s="260"/>
      <c r="M34" s="260"/>
      <c r="N34" s="260"/>
      <c r="O34" s="218" t="s">
        <v>304</v>
      </c>
      <c r="P34" s="262" t="s">
        <v>52</v>
      </c>
      <c r="Q34" s="263"/>
      <c r="R34" s="222" t="s">
        <v>237</v>
      </c>
      <c r="S34" s="29"/>
      <c r="T34" s="25"/>
      <c r="U34" s="25"/>
      <c r="V34" s="25"/>
      <c r="W34" s="25"/>
      <c r="X34" s="25"/>
      <c r="Y34" s="25"/>
      <c r="Z34" s="30"/>
    </row>
    <row r="35" spans="2:26" ht="26.25" customHeight="1" x14ac:dyDescent="0.25">
      <c r="B35" s="34" t="s">
        <v>44</v>
      </c>
      <c r="C35" s="124" t="s">
        <v>46</v>
      </c>
      <c r="D35" s="47" t="str">
        <f>'Output - Safety &amp; Ops'!D127</f>
        <v>No Data</v>
      </c>
      <c r="E35" s="47" t="str">
        <f>'Output - Safety &amp; Ops'!E127</f>
        <v>No Data</v>
      </c>
      <c r="F35" s="118">
        <f>'Output - Safety &amp; Ops'!F127</f>
        <v>15</v>
      </c>
      <c r="G35" s="118">
        <f>'Output - Safety &amp; Ops'!G127</f>
        <v>30</v>
      </c>
      <c r="H35" s="122">
        <f>'Output - Safety &amp; Ops'!I127</f>
        <v>0</v>
      </c>
      <c r="I35" s="208">
        <f>'Output - Safety &amp; Ops'!J127</f>
        <v>0</v>
      </c>
      <c r="J35" s="212">
        <f>'Output - Safety &amp; Ops'!K127</f>
        <v>0</v>
      </c>
      <c r="K35" s="259" t="s">
        <v>300</v>
      </c>
      <c r="L35" s="260"/>
      <c r="M35" s="260"/>
      <c r="N35" s="260"/>
      <c r="O35" s="223" t="s">
        <v>301</v>
      </c>
      <c r="P35" s="262" t="s">
        <v>52</v>
      </c>
      <c r="Q35" s="263"/>
      <c r="R35" s="226" t="s">
        <v>237</v>
      </c>
      <c r="S35" s="29"/>
      <c r="T35" s="25"/>
      <c r="U35" s="25"/>
      <c r="V35" s="25"/>
      <c r="W35" s="25"/>
      <c r="X35" s="25"/>
      <c r="Y35" s="25"/>
      <c r="Z35" s="30"/>
    </row>
    <row r="36" spans="2:26" ht="21.75" customHeight="1" thickBot="1" x14ac:dyDescent="0.3">
      <c r="B36" s="119" t="s">
        <v>48</v>
      </c>
      <c r="C36" s="264" t="s">
        <v>247</v>
      </c>
      <c r="D36" s="118">
        <f>'Output - Safety &amp; Ops'!D128</f>
        <v>313</v>
      </c>
      <c r="E36" s="118">
        <f>'Output - Safety &amp; Ops'!E128</f>
        <v>399</v>
      </c>
      <c r="F36" s="118">
        <f>'Output - Safety &amp; Ops'!F128</f>
        <v>155</v>
      </c>
      <c r="G36" s="118">
        <f>'Output - Safety &amp; Ops'!G128</f>
        <v>196</v>
      </c>
      <c r="H36" s="122">
        <f>'Output - Safety &amp; Ops'!I128</f>
        <v>0</v>
      </c>
      <c r="I36" s="208">
        <f>'Output - Safety &amp; Ops'!J128</f>
        <v>0</v>
      </c>
      <c r="J36" s="162"/>
      <c r="K36" s="259" t="s">
        <v>303</v>
      </c>
      <c r="L36" s="260"/>
      <c r="M36" s="260"/>
      <c r="N36" s="260"/>
      <c r="O36" s="224" t="s">
        <v>238</v>
      </c>
      <c r="P36" s="287" t="s">
        <v>246</v>
      </c>
      <c r="Q36" s="288"/>
      <c r="R36" s="219" t="s">
        <v>250</v>
      </c>
      <c r="S36" s="31"/>
      <c r="T36" s="32"/>
      <c r="U36" s="32"/>
      <c r="V36" s="32"/>
      <c r="W36" s="32"/>
      <c r="X36" s="32"/>
      <c r="Y36" s="32"/>
      <c r="Z36" s="33"/>
    </row>
    <row r="37" spans="2:26" x14ac:dyDescent="0.25">
      <c r="B37" s="119" t="s">
        <v>49</v>
      </c>
      <c r="C37" s="265"/>
      <c r="D37" s="118">
        <f>'Output - Safety &amp; Ops'!D129</f>
        <v>27</v>
      </c>
      <c r="E37" s="118">
        <f>'Output - Safety &amp; Ops'!E129</f>
        <v>16</v>
      </c>
      <c r="F37" s="118">
        <f>'Output - Safety &amp; Ops'!F129</f>
        <v>11</v>
      </c>
      <c r="G37" s="118">
        <f>'Output - Safety &amp; Ops'!G129</f>
        <v>59</v>
      </c>
      <c r="H37" s="122">
        <f>'Output - Safety &amp; Ops'!I129</f>
        <v>0</v>
      </c>
      <c r="I37" s="208">
        <f>'Output - Safety &amp; Ops'!J129</f>
        <v>0</v>
      </c>
      <c r="J37" s="162"/>
      <c r="K37" s="28"/>
      <c r="L37" s="21"/>
      <c r="M37" s="21"/>
      <c r="N37" s="21"/>
      <c r="O37" s="21"/>
      <c r="P37" s="21"/>
      <c r="Q37" s="21"/>
      <c r="R37" s="22"/>
      <c r="S37" s="28"/>
      <c r="T37" s="21"/>
      <c r="U37" s="21"/>
      <c r="V37" s="21"/>
      <c r="W37" s="21"/>
      <c r="X37" s="21"/>
      <c r="Y37" s="21"/>
      <c r="Z37" s="22"/>
    </row>
    <row r="38" spans="2:26" ht="18" customHeight="1" thickBot="1" x14ac:dyDescent="0.3">
      <c r="B38" s="120" t="s">
        <v>50</v>
      </c>
      <c r="C38" s="266"/>
      <c r="D38" s="118">
        <f>'Output - Safety &amp; Ops'!D130</f>
        <v>225</v>
      </c>
      <c r="E38" s="118">
        <f>'Output - Safety &amp; Ops'!E130</f>
        <v>304</v>
      </c>
      <c r="F38" s="118">
        <f>'Output - Safety &amp; Ops'!F130</f>
        <v>186</v>
      </c>
      <c r="G38" s="118">
        <f>'Output - Safety &amp; Ops'!G130</f>
        <v>162</v>
      </c>
      <c r="H38" s="122">
        <f>'Output - Safety &amp; Ops'!I130</f>
        <v>0</v>
      </c>
      <c r="I38" s="210">
        <f>'Output - Safety &amp; Ops'!J130</f>
        <v>0</v>
      </c>
      <c r="J38" s="163"/>
      <c r="K38" s="29"/>
      <c r="L38" s="25"/>
      <c r="M38" s="25"/>
      <c r="N38" s="25"/>
      <c r="O38" s="25"/>
      <c r="P38" s="25"/>
      <c r="Q38" s="25"/>
      <c r="R38" s="30"/>
      <c r="S38" s="29"/>
      <c r="T38" s="25"/>
      <c r="U38" s="25"/>
      <c r="V38" s="25"/>
      <c r="W38" s="25"/>
      <c r="X38" s="25"/>
      <c r="Y38" s="25"/>
      <c r="Z38" s="30"/>
    </row>
    <row r="39" spans="2:26" ht="18" customHeight="1" thickBot="1" x14ac:dyDescent="0.35">
      <c r="B39" s="253" t="s">
        <v>241</v>
      </c>
      <c r="C39" s="254"/>
      <c r="D39" s="254"/>
      <c r="E39" s="254"/>
      <c r="F39" s="254"/>
      <c r="G39" s="254"/>
      <c r="H39" s="254"/>
      <c r="I39" s="254"/>
      <c r="J39" s="254"/>
      <c r="K39" s="29"/>
      <c r="L39" s="25"/>
      <c r="M39" s="25"/>
      <c r="N39" s="25"/>
      <c r="O39" s="25"/>
      <c r="P39" s="25"/>
      <c r="Q39" s="25"/>
      <c r="R39" s="30"/>
      <c r="S39" s="29"/>
      <c r="T39" s="25"/>
      <c r="U39" s="25"/>
      <c r="V39" s="25"/>
      <c r="W39" s="25"/>
      <c r="X39" s="25"/>
      <c r="Y39" s="25"/>
      <c r="Z39" s="30"/>
    </row>
    <row r="40" spans="2:26" ht="18" customHeight="1" x14ac:dyDescent="0.25">
      <c r="B40" s="214" t="s">
        <v>242</v>
      </c>
      <c r="C40" s="215"/>
      <c r="D40" s="215"/>
      <c r="E40" s="215"/>
      <c r="F40" s="215"/>
      <c r="G40" s="215"/>
      <c r="H40" s="215"/>
      <c r="I40" s="215"/>
      <c r="J40" s="215"/>
      <c r="K40" s="29"/>
      <c r="L40" s="25"/>
      <c r="M40" s="25"/>
      <c r="N40" s="25"/>
      <c r="O40" s="25"/>
      <c r="P40" s="25"/>
      <c r="Q40" s="25"/>
      <c r="R40" s="30"/>
      <c r="S40" s="29"/>
      <c r="T40" s="25"/>
      <c r="U40" s="25"/>
      <c r="V40" s="25"/>
      <c r="W40" s="25"/>
      <c r="X40" s="25"/>
      <c r="Y40" s="25"/>
      <c r="Z40" s="30"/>
    </row>
    <row r="41" spans="2:26" ht="18" customHeight="1" x14ac:dyDescent="0.25">
      <c r="B41" s="203" t="s">
        <v>243</v>
      </c>
      <c r="C41" s="48"/>
      <c r="D41" s="48"/>
      <c r="E41" s="48"/>
      <c r="F41" s="48"/>
      <c r="G41" s="48"/>
      <c r="H41" s="48"/>
      <c r="I41" s="48"/>
      <c r="J41" s="48"/>
      <c r="K41" s="29"/>
      <c r="L41" s="25"/>
      <c r="M41" s="25"/>
      <c r="N41" s="25"/>
      <c r="O41" s="25"/>
      <c r="P41" s="25"/>
      <c r="Q41" s="25"/>
      <c r="R41" s="30"/>
      <c r="S41" s="29"/>
      <c r="T41" s="25"/>
      <c r="U41" s="25"/>
      <c r="V41" s="25"/>
      <c r="W41" s="25"/>
      <c r="X41" s="25"/>
      <c r="Y41" s="25"/>
      <c r="Z41" s="30"/>
    </row>
    <row r="42" spans="2:26" ht="18" customHeight="1" x14ac:dyDescent="0.25">
      <c r="B42" s="203" t="s">
        <v>244</v>
      </c>
      <c r="C42" s="48"/>
      <c r="D42" s="48"/>
      <c r="E42" s="48"/>
      <c r="F42" s="48"/>
      <c r="G42" s="48"/>
      <c r="H42" s="48"/>
      <c r="I42" s="48"/>
      <c r="J42" s="48"/>
      <c r="K42" s="29"/>
      <c r="L42" s="25"/>
      <c r="M42" s="25"/>
      <c r="N42" s="25"/>
      <c r="O42" s="25"/>
      <c r="P42" s="25"/>
      <c r="Q42" s="25"/>
      <c r="R42" s="30"/>
      <c r="S42" s="29"/>
      <c r="T42" s="25"/>
      <c r="U42" s="25"/>
      <c r="V42" s="25"/>
      <c r="W42" s="25"/>
      <c r="X42" s="25"/>
      <c r="Y42" s="25"/>
      <c r="Z42" s="30"/>
    </row>
    <row r="43" spans="2:26" ht="15.75" thickBot="1" x14ac:dyDescent="0.3">
      <c r="B43" s="216" t="s">
        <v>245</v>
      </c>
      <c r="C43" s="217"/>
      <c r="D43" s="217"/>
      <c r="E43" s="217"/>
      <c r="F43" s="217"/>
      <c r="G43" s="217"/>
      <c r="H43" s="217"/>
      <c r="I43" s="217"/>
      <c r="J43" s="217"/>
      <c r="K43" s="29"/>
      <c r="L43" s="25"/>
      <c r="M43" s="25"/>
      <c r="N43" s="25"/>
      <c r="O43" s="25"/>
      <c r="P43" s="25"/>
      <c r="Q43" s="25"/>
      <c r="R43" s="30"/>
      <c r="S43" s="29"/>
      <c r="T43" s="25"/>
      <c r="U43" s="25"/>
      <c r="V43" s="25"/>
      <c r="W43" s="25"/>
      <c r="X43" s="25"/>
      <c r="Y43" s="25"/>
      <c r="Z43" s="30"/>
    </row>
    <row r="44" spans="2:26" ht="18.75" x14ac:dyDescent="0.3">
      <c r="B44" s="49" t="s">
        <v>53</v>
      </c>
      <c r="C44" s="25"/>
      <c r="D44" s="25"/>
      <c r="E44" s="25"/>
      <c r="F44" s="25"/>
      <c r="G44" s="25"/>
      <c r="H44" s="25"/>
      <c r="I44" s="25"/>
      <c r="J44" s="25"/>
      <c r="K44" s="29"/>
      <c r="L44" s="25"/>
      <c r="M44" s="25"/>
      <c r="N44" s="25"/>
      <c r="O44" s="25"/>
      <c r="P44" s="25"/>
      <c r="Q44" s="25"/>
      <c r="R44" s="30"/>
      <c r="S44" s="29"/>
      <c r="T44" s="25"/>
      <c r="U44" s="25"/>
      <c r="V44" s="25"/>
      <c r="W44" s="25"/>
      <c r="X44" s="25"/>
      <c r="Y44" s="25"/>
      <c r="Z44" s="30"/>
    </row>
    <row r="45" spans="2:26" x14ac:dyDescent="0.25">
      <c r="B45" s="203" t="s">
        <v>305</v>
      </c>
      <c r="C45" s="48"/>
      <c r="D45" s="48"/>
      <c r="E45" s="48"/>
      <c r="F45" s="48"/>
      <c r="G45" s="48"/>
      <c r="H45" s="25"/>
      <c r="I45" s="25"/>
      <c r="J45" s="25"/>
      <c r="K45" s="29"/>
      <c r="L45" s="25"/>
      <c r="M45" s="25"/>
      <c r="N45" s="25"/>
      <c r="O45" s="25"/>
      <c r="P45" s="25"/>
      <c r="Q45" s="25"/>
      <c r="R45" s="30"/>
      <c r="S45" s="29"/>
      <c r="T45" s="25"/>
      <c r="U45" s="25"/>
      <c r="V45" s="25"/>
      <c r="W45" s="25"/>
      <c r="X45" s="25"/>
      <c r="Y45" s="25"/>
      <c r="Z45" s="30"/>
    </row>
    <row r="46" spans="2:26" ht="15" customHeight="1" x14ac:dyDescent="0.25">
      <c r="B46" s="203" t="s">
        <v>311</v>
      </c>
      <c r="C46" s="48"/>
      <c r="D46" s="48"/>
      <c r="E46" s="48"/>
      <c r="F46" s="48"/>
      <c r="G46" s="48"/>
      <c r="H46" s="25"/>
      <c r="I46" s="25"/>
      <c r="J46" s="25"/>
      <c r="K46" s="29"/>
      <c r="L46" s="25"/>
      <c r="M46" s="25"/>
      <c r="N46" s="25"/>
      <c r="O46" s="25"/>
      <c r="P46" s="25"/>
      <c r="Q46" s="25"/>
      <c r="R46" s="30"/>
      <c r="S46" s="29"/>
      <c r="T46" s="25"/>
      <c r="U46" s="25"/>
      <c r="V46" s="25"/>
      <c r="W46" s="25"/>
      <c r="X46" s="25"/>
      <c r="Y46" s="25"/>
      <c r="Z46" s="30"/>
    </row>
    <row r="47" spans="2:26" x14ac:dyDescent="0.25">
      <c r="B47" s="203" t="s">
        <v>307</v>
      </c>
      <c r="C47" s="48"/>
      <c r="D47" s="48"/>
      <c r="E47" s="48"/>
      <c r="F47" s="48"/>
      <c r="G47" s="48"/>
      <c r="H47" s="25"/>
      <c r="I47" s="25"/>
      <c r="J47" s="25"/>
      <c r="K47" s="29"/>
      <c r="L47" s="25"/>
      <c r="M47" s="25"/>
      <c r="N47" s="25"/>
      <c r="O47" s="25"/>
      <c r="P47" s="25"/>
      <c r="Q47" s="25"/>
      <c r="R47" s="30"/>
      <c r="S47" s="29"/>
      <c r="T47" s="25"/>
      <c r="U47" s="25"/>
      <c r="V47" s="25"/>
      <c r="W47" s="25"/>
      <c r="X47" s="25"/>
      <c r="Y47" s="25"/>
      <c r="Z47" s="30"/>
    </row>
    <row r="48" spans="2:26" x14ac:dyDescent="0.25">
      <c r="B48" s="203"/>
      <c r="C48" s="48"/>
      <c r="D48" s="48"/>
      <c r="E48" s="48"/>
      <c r="F48" s="48"/>
      <c r="G48" s="48"/>
      <c r="H48" s="48"/>
      <c r="I48" s="48"/>
      <c r="J48" s="25"/>
      <c r="K48" s="29"/>
      <c r="L48" s="25"/>
      <c r="M48" s="25"/>
      <c r="N48" s="25"/>
      <c r="O48" s="25"/>
      <c r="P48" s="25"/>
      <c r="Q48" s="25"/>
      <c r="R48" s="30"/>
      <c r="S48" s="29"/>
      <c r="T48" s="25"/>
      <c r="U48" s="25"/>
      <c r="V48" s="25"/>
      <c r="W48" s="25"/>
      <c r="X48" s="25"/>
      <c r="Y48" s="25"/>
      <c r="Z48" s="30"/>
    </row>
    <row r="49" spans="2:26" ht="18.75" x14ac:dyDescent="0.3">
      <c r="B49" s="49" t="s">
        <v>54</v>
      </c>
      <c r="C49" s="48"/>
      <c r="D49" s="48"/>
      <c r="E49" s="48"/>
      <c r="F49" s="48"/>
      <c r="G49" s="48"/>
      <c r="H49" s="48"/>
      <c r="I49" s="25"/>
      <c r="J49" s="25"/>
      <c r="K49" s="29"/>
      <c r="L49" s="25"/>
      <c r="M49" s="25"/>
      <c r="N49" s="25"/>
      <c r="O49" s="25"/>
      <c r="P49" s="25"/>
      <c r="Q49" s="25"/>
      <c r="R49" s="30"/>
      <c r="S49" s="29"/>
      <c r="T49" s="25"/>
      <c r="U49" s="25"/>
      <c r="V49" s="25"/>
      <c r="W49" s="25"/>
      <c r="X49" s="25"/>
      <c r="Y49" s="25"/>
      <c r="Z49" s="30"/>
    </row>
    <row r="50" spans="2:26" x14ac:dyDescent="0.25">
      <c r="B50" s="203" t="s">
        <v>308</v>
      </c>
      <c r="C50" s="48"/>
      <c r="D50" s="48"/>
      <c r="E50" s="48"/>
      <c r="F50" s="48"/>
      <c r="G50" s="48"/>
      <c r="H50" s="48"/>
      <c r="I50" s="48"/>
      <c r="J50" s="48"/>
      <c r="K50" s="29"/>
      <c r="L50" s="25"/>
      <c r="M50" s="25"/>
      <c r="N50" s="25"/>
      <c r="O50" s="25"/>
      <c r="P50" s="25"/>
      <c r="Q50" s="25"/>
      <c r="R50" s="30"/>
      <c r="S50" s="29"/>
      <c r="T50" s="25"/>
      <c r="U50" s="25"/>
      <c r="V50" s="25"/>
      <c r="W50" s="25"/>
      <c r="X50" s="25"/>
      <c r="Y50" s="25"/>
      <c r="Z50" s="30"/>
    </row>
    <row r="51" spans="2:26" x14ac:dyDescent="0.25">
      <c r="B51" s="203" t="s">
        <v>309</v>
      </c>
      <c r="C51" s="48"/>
      <c r="D51" s="48"/>
      <c r="E51" s="48"/>
      <c r="F51" s="48"/>
      <c r="G51" s="48"/>
      <c r="H51" s="48"/>
      <c r="I51" s="48"/>
      <c r="J51" s="48"/>
      <c r="K51" s="29"/>
      <c r="L51" s="25"/>
      <c r="M51" s="25"/>
      <c r="N51" s="25"/>
      <c r="O51" s="25"/>
      <c r="P51" s="25"/>
      <c r="Q51" s="25"/>
      <c r="R51" s="30"/>
      <c r="S51" s="29"/>
      <c r="T51" s="25"/>
      <c r="U51" s="25"/>
      <c r="V51" s="25"/>
      <c r="W51" s="25"/>
      <c r="X51" s="25"/>
      <c r="Y51" s="25"/>
      <c r="Z51" s="30"/>
    </row>
    <row r="52" spans="2:26" ht="15.75" thickBot="1" x14ac:dyDescent="0.3">
      <c r="B52" s="216" t="s">
        <v>310</v>
      </c>
      <c r="C52" s="217"/>
      <c r="D52" s="217"/>
      <c r="E52" s="217"/>
      <c r="F52" s="217"/>
      <c r="G52" s="217"/>
      <c r="H52" s="217"/>
      <c r="I52" s="217"/>
      <c r="J52" s="217"/>
      <c r="K52" s="31"/>
      <c r="L52" s="32"/>
      <c r="M52" s="32"/>
      <c r="N52" s="32"/>
      <c r="O52" s="32"/>
      <c r="P52" s="32"/>
      <c r="Q52" s="32"/>
      <c r="R52" s="33"/>
      <c r="S52" s="31"/>
      <c r="T52" s="32"/>
      <c r="U52" s="32"/>
      <c r="V52" s="32"/>
      <c r="W52" s="32"/>
      <c r="X52" s="32"/>
      <c r="Y52" s="32"/>
      <c r="Z52" s="33"/>
    </row>
    <row r="54" spans="2:26" x14ac:dyDescent="0.25">
      <c r="D54" s="135"/>
      <c r="E54" s="135" t="s">
        <v>356</v>
      </c>
      <c r="F54" s="135"/>
      <c r="G54" s="135"/>
      <c r="H54" s="135"/>
      <c r="I54" s="135"/>
      <c r="J54" s="135"/>
      <c r="L54" s="251"/>
      <c r="M54" s="251"/>
      <c r="N54" s="251"/>
      <c r="O54" s="251"/>
      <c r="P54" s="220"/>
      <c r="Q54" s="252"/>
      <c r="R54" s="252"/>
      <c r="S54" s="221"/>
      <c r="T54" s="48"/>
      <c r="U54" s="48"/>
    </row>
    <row r="55" spans="2:26" x14ac:dyDescent="0.25">
      <c r="D55" s="135"/>
      <c r="E55" s="135"/>
      <c r="F55" s="135"/>
      <c r="G55" s="135"/>
      <c r="H55" s="135"/>
      <c r="I55" s="135"/>
      <c r="J55" s="135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2:26" x14ac:dyDescent="0.25">
      <c r="L56" s="251"/>
      <c r="M56" s="251"/>
      <c r="N56" s="251"/>
      <c r="O56" s="251"/>
      <c r="P56" s="220"/>
      <c r="Q56" s="252"/>
      <c r="R56" s="252"/>
      <c r="S56" s="221"/>
      <c r="T56" s="48"/>
      <c r="U56" s="48"/>
    </row>
    <row r="57" spans="2:26" x14ac:dyDescent="0.25"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2:26" x14ac:dyDescent="0.25"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mergeCells count="31">
    <mergeCell ref="C36:C38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L56:O56"/>
    <mergeCell ref="Q56:R56"/>
    <mergeCell ref="L54:O54"/>
    <mergeCell ref="Q54:R54"/>
    <mergeCell ref="B39:J39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5" workbookViewId="0">
      <selection activeCell="K19" sqref="K19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292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280</v>
      </c>
    </row>
    <row r="19" spans="1:6" x14ac:dyDescent="0.25">
      <c r="F19">
        <v>2019</v>
      </c>
    </row>
    <row r="20" spans="1:6" x14ac:dyDescent="0.25">
      <c r="A20" t="s">
        <v>205</v>
      </c>
      <c r="B20" t="s">
        <v>59</v>
      </c>
      <c r="C20" t="s">
        <v>60</v>
      </c>
      <c r="D20" t="s">
        <v>206</v>
      </c>
      <c r="E20" t="s">
        <v>56</v>
      </c>
      <c r="F20" t="s">
        <v>207</v>
      </c>
    </row>
    <row r="21" spans="1:6" x14ac:dyDescent="0.25">
      <c r="A21" t="s">
        <v>211</v>
      </c>
      <c r="B21" t="s">
        <v>137</v>
      </c>
      <c r="C21" t="s">
        <v>138</v>
      </c>
      <c r="D21">
        <v>25272</v>
      </c>
      <c r="E21" t="s">
        <v>61</v>
      </c>
      <c r="F21" s="105">
        <v>47.89</v>
      </c>
    </row>
    <row r="22" spans="1:6" x14ac:dyDescent="0.25">
      <c r="A22" t="s">
        <v>214</v>
      </c>
      <c r="B22" t="s">
        <v>72</v>
      </c>
      <c r="C22" t="s">
        <v>73</v>
      </c>
      <c r="D22">
        <v>25272</v>
      </c>
      <c r="E22" t="s">
        <v>61</v>
      </c>
      <c r="F22" s="105">
        <v>289.05</v>
      </c>
    </row>
    <row r="23" spans="1:6" x14ac:dyDescent="0.25">
      <c r="A23" t="s">
        <v>215</v>
      </c>
      <c r="B23" t="s">
        <v>75</v>
      </c>
      <c r="C23" t="s">
        <v>76</v>
      </c>
      <c r="D23">
        <v>25272</v>
      </c>
      <c r="E23" t="s">
        <v>61</v>
      </c>
      <c r="F23" s="105">
        <v>2245.04</v>
      </c>
    </row>
    <row r="24" spans="1:6" x14ac:dyDescent="0.25">
      <c r="A24" t="s">
        <v>215</v>
      </c>
      <c r="B24" t="s">
        <v>77</v>
      </c>
      <c r="C24" t="s">
        <v>78</v>
      </c>
      <c r="D24">
        <v>25272</v>
      </c>
      <c r="E24" t="s">
        <v>61</v>
      </c>
      <c r="F24" s="105">
        <v>2913.62</v>
      </c>
    </row>
    <row r="25" spans="1:6" x14ac:dyDescent="0.25">
      <c r="A25" t="s">
        <v>217</v>
      </c>
      <c r="B25" t="s">
        <v>87</v>
      </c>
      <c r="C25" t="s">
        <v>88</v>
      </c>
      <c r="D25">
        <v>25272</v>
      </c>
      <c r="E25" t="s">
        <v>61</v>
      </c>
      <c r="F25" s="105">
        <v>185.81</v>
      </c>
    </row>
    <row r="26" spans="1:6" x14ac:dyDescent="0.25">
      <c r="A26" t="s">
        <v>217</v>
      </c>
      <c r="B26" t="s">
        <v>89</v>
      </c>
      <c r="C26" t="s">
        <v>90</v>
      </c>
      <c r="D26">
        <v>25272</v>
      </c>
      <c r="E26" t="s">
        <v>61</v>
      </c>
      <c r="F26" s="105">
        <v>47983.06</v>
      </c>
    </row>
    <row r="27" spans="1:6" x14ac:dyDescent="0.25">
      <c r="A27" t="s">
        <v>217</v>
      </c>
      <c r="B27" t="s">
        <v>91</v>
      </c>
      <c r="C27" t="s">
        <v>92</v>
      </c>
      <c r="D27">
        <v>25272</v>
      </c>
      <c r="E27" t="s">
        <v>61</v>
      </c>
      <c r="F27" s="105">
        <v>44747.01</v>
      </c>
    </row>
    <row r="28" spans="1:6" x14ac:dyDescent="0.25">
      <c r="A28" t="s">
        <v>217</v>
      </c>
      <c r="B28" t="s">
        <v>165</v>
      </c>
      <c r="C28" t="s">
        <v>120</v>
      </c>
      <c r="D28">
        <v>25272</v>
      </c>
      <c r="E28" t="s">
        <v>61</v>
      </c>
      <c r="F28" s="105">
        <v>18.04</v>
      </c>
    </row>
    <row r="29" spans="1:6" x14ac:dyDescent="0.25">
      <c r="A29" t="s">
        <v>218</v>
      </c>
      <c r="B29" t="s">
        <v>166</v>
      </c>
      <c r="C29" t="s">
        <v>167</v>
      </c>
      <c r="D29">
        <v>25272</v>
      </c>
      <c r="E29" t="s">
        <v>61</v>
      </c>
      <c r="F29" s="105">
        <v>1252.8399999999999</v>
      </c>
    </row>
    <row r="30" spans="1:6" ht="15.75" thickBot="1" x14ac:dyDescent="0.3">
      <c r="F30" s="106">
        <f>SUM(F21:F29)</f>
        <v>99682.36</v>
      </c>
    </row>
    <row r="31" spans="1:6" x14ac:dyDescent="0.25">
      <c r="F31" s="105"/>
    </row>
    <row r="32" spans="1:6" ht="15.75" thickBot="1" x14ac:dyDescent="0.3">
      <c r="A32" t="s">
        <v>219</v>
      </c>
      <c r="B32" t="s">
        <v>99</v>
      </c>
      <c r="C32" t="s">
        <v>100</v>
      </c>
      <c r="D32">
        <v>25272</v>
      </c>
      <c r="E32" t="s">
        <v>61</v>
      </c>
      <c r="F32" s="106">
        <v>212381.86</v>
      </c>
    </row>
    <row r="33" spans="1:6" x14ac:dyDescent="0.25">
      <c r="F33" s="105"/>
    </row>
    <row r="34" spans="1:6" x14ac:dyDescent="0.25">
      <c r="A34" t="s">
        <v>220</v>
      </c>
      <c r="B34" t="s">
        <v>150</v>
      </c>
      <c r="C34" t="s">
        <v>149</v>
      </c>
      <c r="D34">
        <v>25272</v>
      </c>
      <c r="E34" t="s">
        <v>61</v>
      </c>
      <c r="F34" s="105">
        <v>1686.93</v>
      </c>
    </row>
    <row r="35" spans="1:6" x14ac:dyDescent="0.25">
      <c r="A35" t="s">
        <v>221</v>
      </c>
      <c r="B35" t="s">
        <v>102</v>
      </c>
      <c r="C35" t="s">
        <v>103</v>
      </c>
      <c r="D35">
        <v>25272</v>
      </c>
      <c r="E35" t="s">
        <v>61</v>
      </c>
      <c r="F35" s="105">
        <v>2329.36</v>
      </c>
    </row>
    <row r="36" spans="1:6" x14ac:dyDescent="0.25">
      <c r="A36" t="s">
        <v>221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222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223</v>
      </c>
      <c r="B38" t="s">
        <v>112</v>
      </c>
      <c r="C38" t="s">
        <v>111</v>
      </c>
      <c r="D38">
        <v>25272</v>
      </c>
      <c r="E38" t="s">
        <v>61</v>
      </c>
      <c r="F38" s="105">
        <v>353937.89</v>
      </c>
    </row>
    <row r="39" spans="1:6" x14ac:dyDescent="0.25">
      <c r="A39" t="s">
        <v>223</v>
      </c>
      <c r="B39" t="s">
        <v>113</v>
      </c>
      <c r="C39" t="s">
        <v>114</v>
      </c>
      <c r="D39">
        <v>25272</v>
      </c>
      <c r="E39" t="s">
        <v>61</v>
      </c>
      <c r="F39" s="105">
        <v>4177.67</v>
      </c>
    </row>
    <row r="40" spans="1:6" x14ac:dyDescent="0.25">
      <c r="A40" t="s">
        <v>224</v>
      </c>
      <c r="B40" t="s">
        <v>121</v>
      </c>
      <c r="C40" t="s">
        <v>120</v>
      </c>
      <c r="D40">
        <v>25272</v>
      </c>
      <c r="E40" t="s">
        <v>61</v>
      </c>
      <c r="F40" s="105">
        <v>2033.92</v>
      </c>
    </row>
    <row r="41" spans="1:6" x14ac:dyDescent="0.25">
      <c r="A41" t="s">
        <v>225</v>
      </c>
      <c r="B41" t="s">
        <v>123</v>
      </c>
      <c r="C41" t="s">
        <v>124</v>
      </c>
      <c r="D41">
        <v>25272</v>
      </c>
      <c r="E41" t="s">
        <v>61</v>
      </c>
      <c r="F41" s="105">
        <v>422.81</v>
      </c>
    </row>
    <row r="42" spans="1:6" x14ac:dyDescent="0.25">
      <c r="A42" t="s">
        <v>225</v>
      </c>
      <c r="B42" t="s">
        <v>125</v>
      </c>
      <c r="C42" t="s">
        <v>126</v>
      </c>
      <c r="D42">
        <v>25272</v>
      </c>
      <c r="E42" t="s">
        <v>61</v>
      </c>
      <c r="F42" s="105">
        <v>1336.68</v>
      </c>
    </row>
    <row r="43" spans="1:6" ht="15.75" thickBot="1" x14ac:dyDescent="0.3">
      <c r="F43" s="106">
        <f>SUM(F34:F42)</f>
        <v>365925.25999999995</v>
      </c>
    </row>
    <row r="44" spans="1:6" x14ac:dyDescent="0.25">
      <c r="F44" s="105"/>
    </row>
    <row r="45" spans="1:6" x14ac:dyDescent="0.25">
      <c r="A45" t="s">
        <v>204</v>
      </c>
      <c r="B45" t="s">
        <v>175</v>
      </c>
      <c r="C45" t="s">
        <v>175</v>
      </c>
      <c r="D45" t="s">
        <v>175</v>
      </c>
      <c r="E45" t="s">
        <v>175</v>
      </c>
      <c r="F45" s="105">
        <v>677989.48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C18" sqref="C1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4" t="s">
        <v>203</v>
      </c>
    </row>
    <row r="5" spans="1:6" x14ac:dyDescent="0.25">
      <c r="A5" s="4" t="s">
        <v>201</v>
      </c>
    </row>
    <row r="6" spans="1:6" x14ac:dyDescent="0.25">
      <c r="A6" s="4" t="s">
        <v>226</v>
      </c>
    </row>
    <row r="7" spans="1:6" x14ac:dyDescent="0.25">
      <c r="A7" s="107" t="s">
        <v>291</v>
      </c>
    </row>
    <row r="8" spans="1:6" x14ac:dyDescent="0.25">
      <c r="A8" s="4" t="s">
        <v>202</v>
      </c>
    </row>
    <row r="9" spans="1:6" x14ac:dyDescent="0.25">
      <c r="A9" s="4"/>
    </row>
    <row r="10" spans="1:6" x14ac:dyDescent="0.25">
      <c r="A10" s="4" t="s">
        <v>229</v>
      </c>
    </row>
    <row r="11" spans="1:6" x14ac:dyDescent="0.25">
      <c r="A11" s="4" t="s">
        <v>230</v>
      </c>
    </row>
    <row r="12" spans="1:6" x14ac:dyDescent="0.25">
      <c r="A12" s="4" t="s">
        <v>231</v>
      </c>
    </row>
    <row r="14" spans="1:6" x14ac:dyDescent="0.25">
      <c r="A14" s="107" t="s">
        <v>280</v>
      </c>
    </row>
    <row r="16" spans="1:6" x14ac:dyDescent="0.25">
      <c r="F16">
        <v>2019</v>
      </c>
    </row>
    <row r="17" spans="1:6" x14ac:dyDescent="0.25">
      <c r="A17" t="s">
        <v>205</v>
      </c>
      <c r="B17" t="s">
        <v>59</v>
      </c>
      <c r="C17" t="s">
        <v>60</v>
      </c>
      <c r="D17" t="s">
        <v>206</v>
      </c>
      <c r="E17" t="s">
        <v>56</v>
      </c>
      <c r="F17" t="s">
        <v>207</v>
      </c>
    </row>
    <row r="18" spans="1:6" x14ac:dyDescent="0.25">
      <c r="A18" t="s">
        <v>211</v>
      </c>
      <c r="B18" t="s">
        <v>135</v>
      </c>
      <c r="C18" t="s">
        <v>136</v>
      </c>
      <c r="D18">
        <v>25272</v>
      </c>
      <c r="E18" t="s">
        <v>61</v>
      </c>
      <c r="F18" s="105">
        <v>2962.02</v>
      </c>
    </row>
    <row r="19" spans="1:6" x14ac:dyDescent="0.25">
      <c r="A19" t="s">
        <v>211</v>
      </c>
      <c r="B19" t="s">
        <v>137</v>
      </c>
      <c r="C19" t="s">
        <v>138</v>
      </c>
      <c r="D19">
        <v>25272</v>
      </c>
      <c r="E19" t="s">
        <v>61</v>
      </c>
      <c r="F19" s="105">
        <v>53.86</v>
      </c>
    </row>
    <row r="20" spans="1:6" x14ac:dyDescent="0.25">
      <c r="A20" t="s">
        <v>211</v>
      </c>
      <c r="B20" t="s">
        <v>212</v>
      </c>
      <c r="C20" t="s">
        <v>213</v>
      </c>
      <c r="D20">
        <v>25272</v>
      </c>
      <c r="E20" t="s">
        <v>61</v>
      </c>
      <c r="F20" s="105">
        <v>137</v>
      </c>
    </row>
    <row r="21" spans="1:6" x14ac:dyDescent="0.25">
      <c r="A21" t="s">
        <v>215</v>
      </c>
      <c r="B21" t="s">
        <v>75</v>
      </c>
      <c r="C21" t="s">
        <v>76</v>
      </c>
      <c r="D21">
        <v>25272</v>
      </c>
      <c r="E21" t="s">
        <v>61</v>
      </c>
      <c r="F21" s="105">
        <v>367.39</v>
      </c>
    </row>
    <row r="22" spans="1:6" x14ac:dyDescent="0.25">
      <c r="A22" t="s">
        <v>217</v>
      </c>
      <c r="B22" t="s">
        <v>85</v>
      </c>
      <c r="C22" t="s">
        <v>86</v>
      </c>
      <c r="D22">
        <v>25272</v>
      </c>
      <c r="E22" t="s">
        <v>61</v>
      </c>
      <c r="F22" s="105">
        <v>183.25</v>
      </c>
    </row>
    <row r="23" spans="1:6" x14ac:dyDescent="0.25">
      <c r="A23" t="s">
        <v>217</v>
      </c>
      <c r="B23" t="s">
        <v>89</v>
      </c>
      <c r="C23" t="s">
        <v>90</v>
      </c>
      <c r="D23">
        <v>25272</v>
      </c>
      <c r="E23" t="s">
        <v>61</v>
      </c>
      <c r="F23" s="105">
        <v>283368.59000000003</v>
      </c>
    </row>
    <row r="24" spans="1:6" x14ac:dyDescent="0.25">
      <c r="A24" t="s">
        <v>217</v>
      </c>
      <c r="B24" t="s">
        <v>165</v>
      </c>
      <c r="C24" t="s">
        <v>120</v>
      </c>
      <c r="D24">
        <v>25272</v>
      </c>
      <c r="E24" t="s">
        <v>61</v>
      </c>
      <c r="F24" s="105">
        <v>2944.21</v>
      </c>
    </row>
    <row r="25" spans="1:6" x14ac:dyDescent="0.25">
      <c r="A25" t="s">
        <v>218</v>
      </c>
      <c r="B25" t="s">
        <v>96</v>
      </c>
      <c r="C25" t="s">
        <v>97</v>
      </c>
      <c r="D25">
        <v>25272</v>
      </c>
      <c r="E25" t="s">
        <v>61</v>
      </c>
      <c r="F25" s="105">
        <v>1719.18</v>
      </c>
    </row>
    <row r="26" spans="1:6" x14ac:dyDescent="0.25">
      <c r="A26" t="s">
        <v>218</v>
      </c>
      <c r="B26" t="s">
        <v>166</v>
      </c>
      <c r="C26" t="s">
        <v>167</v>
      </c>
      <c r="D26">
        <v>25272</v>
      </c>
      <c r="E26" t="s">
        <v>61</v>
      </c>
      <c r="F26" s="105">
        <v>4437.2299999999996</v>
      </c>
    </row>
    <row r="27" spans="1:6" ht="15.75" thickBot="1" x14ac:dyDescent="0.3">
      <c r="F27" s="106">
        <f>SUM(F18:F26)</f>
        <v>296172.73000000004</v>
      </c>
    </row>
    <row r="28" spans="1:6" x14ac:dyDescent="0.25">
      <c r="F28" s="105"/>
    </row>
    <row r="29" spans="1:6" ht="15.75" thickBot="1" x14ac:dyDescent="0.3">
      <c r="A29" t="s">
        <v>219</v>
      </c>
      <c r="B29" t="s">
        <v>99</v>
      </c>
      <c r="C29" t="s">
        <v>100</v>
      </c>
      <c r="D29">
        <v>25272</v>
      </c>
      <c r="E29" t="s">
        <v>61</v>
      </c>
      <c r="F29" s="106">
        <v>192913.02</v>
      </c>
    </row>
    <row r="30" spans="1:6" x14ac:dyDescent="0.25">
      <c r="F30" s="105"/>
    </row>
    <row r="31" spans="1:6" x14ac:dyDescent="0.25">
      <c r="F31" s="105"/>
    </row>
    <row r="32" spans="1:6" x14ac:dyDescent="0.25">
      <c r="A32" t="s">
        <v>220</v>
      </c>
      <c r="B32" t="s">
        <v>150</v>
      </c>
      <c r="C32" t="s">
        <v>149</v>
      </c>
      <c r="D32">
        <v>25272</v>
      </c>
      <c r="E32" t="s">
        <v>61</v>
      </c>
      <c r="F32" s="105">
        <v>2913.84</v>
      </c>
    </row>
    <row r="33" spans="1:6" x14ac:dyDescent="0.25">
      <c r="A33" t="s">
        <v>221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222</v>
      </c>
      <c r="B34" t="s">
        <v>107</v>
      </c>
      <c r="C34" t="s">
        <v>108</v>
      </c>
      <c r="D34">
        <v>25272</v>
      </c>
      <c r="E34" t="s">
        <v>61</v>
      </c>
      <c r="F34" s="105">
        <v>361.49</v>
      </c>
    </row>
    <row r="35" spans="1:6" x14ac:dyDescent="0.25">
      <c r="A35" t="s">
        <v>223</v>
      </c>
      <c r="B35" t="s">
        <v>112</v>
      </c>
      <c r="C35" t="s">
        <v>111</v>
      </c>
      <c r="D35">
        <v>25272</v>
      </c>
      <c r="E35" t="s">
        <v>61</v>
      </c>
      <c r="F35" s="105">
        <v>625931.85</v>
      </c>
    </row>
    <row r="36" spans="1:6" x14ac:dyDescent="0.25">
      <c r="A36" t="s">
        <v>223</v>
      </c>
      <c r="B36" t="s">
        <v>113</v>
      </c>
      <c r="C36" t="s">
        <v>114</v>
      </c>
      <c r="D36">
        <v>25272</v>
      </c>
      <c r="E36" t="s">
        <v>61</v>
      </c>
      <c r="F36" s="105">
        <v>777.85</v>
      </c>
    </row>
    <row r="37" spans="1:6" x14ac:dyDescent="0.25">
      <c r="A37" t="s">
        <v>223</v>
      </c>
      <c r="B37" t="s">
        <v>151</v>
      </c>
      <c r="C37" t="s">
        <v>152</v>
      </c>
      <c r="D37">
        <v>25272</v>
      </c>
      <c r="E37" t="s">
        <v>61</v>
      </c>
      <c r="F37" s="105">
        <v>298.64999999999998</v>
      </c>
    </row>
    <row r="38" spans="1:6" x14ac:dyDescent="0.25">
      <c r="A38" t="s">
        <v>224</v>
      </c>
      <c r="B38" t="s">
        <v>121</v>
      </c>
      <c r="C38" t="s">
        <v>120</v>
      </c>
      <c r="D38">
        <v>25272</v>
      </c>
      <c r="E38" t="s">
        <v>61</v>
      </c>
      <c r="F38" s="105">
        <v>10158.540000000001</v>
      </c>
    </row>
    <row r="39" spans="1:6" x14ac:dyDescent="0.25">
      <c r="A39" t="s">
        <v>225</v>
      </c>
      <c r="B39" t="s">
        <v>123</v>
      </c>
      <c r="C39" t="s">
        <v>124</v>
      </c>
      <c r="D39">
        <v>25272</v>
      </c>
      <c r="E39" t="s">
        <v>61</v>
      </c>
      <c r="F39" s="105">
        <v>1691.24</v>
      </c>
    </row>
    <row r="40" spans="1:6" x14ac:dyDescent="0.25">
      <c r="A40" t="s">
        <v>225</v>
      </c>
      <c r="B40" t="s">
        <v>125</v>
      </c>
      <c r="C40" t="s">
        <v>126</v>
      </c>
      <c r="D40">
        <v>25272</v>
      </c>
      <c r="E40" t="s">
        <v>61</v>
      </c>
      <c r="F40" s="105">
        <v>123.63</v>
      </c>
    </row>
    <row r="41" spans="1:6" x14ac:dyDescent="0.25">
      <c r="A41" t="s">
        <v>256</v>
      </c>
      <c r="B41" t="s">
        <v>255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06">
        <f>SUM(F32:F41)</f>
        <v>642257.09</v>
      </c>
    </row>
    <row r="44" spans="1:6" x14ac:dyDescent="0.25">
      <c r="A44" t="s">
        <v>204</v>
      </c>
      <c r="B44" t="s">
        <v>175</v>
      </c>
      <c r="C44" t="s">
        <v>175</v>
      </c>
      <c r="D44" t="s">
        <v>175</v>
      </c>
      <c r="E44" t="s">
        <v>175</v>
      </c>
      <c r="F44" s="105">
        <v>1131342.8400000001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workbookViewId="0">
      <selection activeCell="C7" sqref="C7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4" t="s">
        <v>203</v>
      </c>
    </row>
    <row r="4" spans="1:5" x14ac:dyDescent="0.25">
      <c r="A4" s="4" t="s">
        <v>201</v>
      </c>
      <c r="B4" s="51"/>
      <c r="C4" s="51"/>
      <c r="D4" s="51"/>
      <c r="E4" s="51"/>
    </row>
    <row r="5" spans="1:5" x14ac:dyDescent="0.25">
      <c r="A5" s="4" t="s">
        <v>226</v>
      </c>
      <c r="B5" s="51"/>
      <c r="C5" s="51"/>
      <c r="D5" s="51"/>
      <c r="E5" s="51"/>
    </row>
    <row r="6" spans="1:5" x14ac:dyDescent="0.25">
      <c r="A6" s="107" t="s">
        <v>279</v>
      </c>
      <c r="B6" s="51"/>
      <c r="C6" s="51"/>
      <c r="D6" s="51"/>
      <c r="E6" s="51"/>
    </row>
    <row r="7" spans="1:5" x14ac:dyDescent="0.25">
      <c r="A7" s="4" t="s">
        <v>202</v>
      </c>
      <c r="B7" s="51"/>
      <c r="C7" s="51"/>
      <c r="D7" s="51"/>
      <c r="E7" s="51"/>
    </row>
    <row r="8" spans="1:5" x14ac:dyDescent="0.25">
      <c r="A8" s="4"/>
      <c r="B8" s="51"/>
      <c r="C8" s="51"/>
      <c r="D8" s="51"/>
      <c r="E8" s="51"/>
    </row>
    <row r="9" spans="1:5" x14ac:dyDescent="0.25">
      <c r="A9" s="4" t="s">
        <v>229</v>
      </c>
      <c r="B9" s="51"/>
      <c r="C9" s="51"/>
      <c r="D9" s="51"/>
      <c r="E9" s="51"/>
    </row>
    <row r="10" spans="1:5" x14ac:dyDescent="0.25">
      <c r="A10" s="4" t="s">
        <v>230</v>
      </c>
      <c r="B10" s="51"/>
      <c r="C10" s="51"/>
      <c r="D10" s="51"/>
      <c r="E10" s="51"/>
    </row>
    <row r="11" spans="1:5" x14ac:dyDescent="0.25">
      <c r="A11" s="4" t="s">
        <v>231</v>
      </c>
      <c r="B11" s="51"/>
      <c r="C11" s="51"/>
      <c r="D11" s="51"/>
      <c r="E11" s="51"/>
    </row>
    <row r="12" spans="1:5" x14ac:dyDescent="0.25">
      <c r="B12" s="51"/>
      <c r="C12" s="51"/>
      <c r="D12" s="51"/>
      <c r="E12" s="51"/>
    </row>
    <row r="13" spans="1:5" x14ac:dyDescent="0.25">
      <c r="A13" s="107" t="s">
        <v>280</v>
      </c>
      <c r="B13" s="51"/>
      <c r="C13" s="51"/>
      <c r="D13" s="51"/>
      <c r="E13" s="51"/>
    </row>
    <row r="14" spans="1:5" x14ac:dyDescent="0.25">
      <c r="B14" s="51"/>
      <c r="C14" s="51"/>
      <c r="D14" s="51"/>
      <c r="E14" s="51"/>
    </row>
    <row r="15" spans="1:5" x14ac:dyDescent="0.25">
      <c r="B15" s="51"/>
      <c r="C15" s="51"/>
      <c r="D15" s="51"/>
      <c r="E15" s="51"/>
    </row>
    <row r="17" spans="1:6" x14ac:dyDescent="0.25">
      <c r="F17">
        <v>2018</v>
      </c>
    </row>
    <row r="18" spans="1:6" x14ac:dyDescent="0.25">
      <c r="A18" t="s">
        <v>205</v>
      </c>
      <c r="B18" t="s">
        <v>59</v>
      </c>
      <c r="C18" t="s">
        <v>60</v>
      </c>
      <c r="D18" t="s">
        <v>206</v>
      </c>
      <c r="E18" t="s">
        <v>56</v>
      </c>
      <c r="F18" t="s">
        <v>207</v>
      </c>
    </row>
    <row r="19" spans="1:6" x14ac:dyDescent="0.25">
      <c r="A19" t="s">
        <v>261</v>
      </c>
      <c r="B19" t="s">
        <v>260</v>
      </c>
      <c r="C19" t="s">
        <v>259</v>
      </c>
      <c r="D19">
        <v>25272</v>
      </c>
      <c r="E19" t="s">
        <v>61</v>
      </c>
      <c r="F19" s="105">
        <v>1449.26</v>
      </c>
    </row>
    <row r="20" spans="1:6" x14ac:dyDescent="0.25">
      <c r="A20" t="s">
        <v>211</v>
      </c>
      <c r="B20" t="s">
        <v>133</v>
      </c>
      <c r="C20" t="s">
        <v>134</v>
      </c>
      <c r="D20">
        <v>25272</v>
      </c>
      <c r="E20" t="s">
        <v>61</v>
      </c>
      <c r="F20" s="105">
        <v>20302.75</v>
      </c>
    </row>
    <row r="21" spans="1:6" x14ac:dyDescent="0.25">
      <c r="A21" t="s">
        <v>211</v>
      </c>
      <c r="B21" t="s">
        <v>135</v>
      </c>
      <c r="C21" t="s">
        <v>136</v>
      </c>
      <c r="D21">
        <v>25272</v>
      </c>
      <c r="E21" t="s">
        <v>61</v>
      </c>
      <c r="F21" s="105">
        <v>190162.9</v>
      </c>
    </row>
    <row r="22" spans="1:6" x14ac:dyDescent="0.25">
      <c r="A22" t="s">
        <v>211</v>
      </c>
      <c r="B22" t="s">
        <v>137</v>
      </c>
      <c r="C22" t="s">
        <v>138</v>
      </c>
      <c r="D22">
        <v>25272</v>
      </c>
      <c r="E22" t="s">
        <v>61</v>
      </c>
      <c r="F22" s="105">
        <v>30566.25</v>
      </c>
    </row>
    <row r="23" spans="1:6" x14ac:dyDescent="0.25">
      <c r="A23" t="s">
        <v>211</v>
      </c>
      <c r="B23" t="s">
        <v>139</v>
      </c>
      <c r="C23" t="s">
        <v>140</v>
      </c>
      <c r="D23">
        <v>25272</v>
      </c>
      <c r="E23" t="s">
        <v>61</v>
      </c>
      <c r="F23" s="105">
        <v>2541.27</v>
      </c>
    </row>
    <row r="24" spans="1:6" x14ac:dyDescent="0.25">
      <c r="A24" t="s">
        <v>211</v>
      </c>
      <c r="B24" t="s">
        <v>212</v>
      </c>
      <c r="C24" t="s">
        <v>213</v>
      </c>
      <c r="D24">
        <v>25272</v>
      </c>
      <c r="E24" t="s">
        <v>61</v>
      </c>
      <c r="F24" s="105">
        <v>645.4</v>
      </c>
    </row>
    <row r="25" spans="1:6" x14ac:dyDescent="0.25">
      <c r="A25" t="s">
        <v>214</v>
      </c>
      <c r="B25" t="s">
        <v>141</v>
      </c>
      <c r="C25" t="s">
        <v>142</v>
      </c>
      <c r="D25">
        <v>25272</v>
      </c>
      <c r="E25" t="s">
        <v>61</v>
      </c>
      <c r="F25" s="105">
        <v>6501.56</v>
      </c>
    </row>
    <row r="26" spans="1:6" x14ac:dyDescent="0.25">
      <c r="A26" t="s">
        <v>215</v>
      </c>
      <c r="B26" t="s">
        <v>75</v>
      </c>
      <c r="C26" t="s">
        <v>76</v>
      </c>
      <c r="D26">
        <v>25272</v>
      </c>
      <c r="E26" t="s">
        <v>61</v>
      </c>
      <c r="F26" s="105">
        <v>13043.65</v>
      </c>
    </row>
    <row r="27" spans="1:6" x14ac:dyDescent="0.25">
      <c r="A27" t="s">
        <v>215</v>
      </c>
      <c r="B27" t="s">
        <v>77</v>
      </c>
      <c r="C27" t="s">
        <v>78</v>
      </c>
      <c r="D27">
        <v>25272</v>
      </c>
      <c r="E27" t="s">
        <v>61</v>
      </c>
      <c r="F27" s="105">
        <v>1263.49</v>
      </c>
    </row>
    <row r="28" spans="1:6" x14ac:dyDescent="0.25">
      <c r="A28" t="s">
        <v>215</v>
      </c>
      <c r="B28" t="s">
        <v>145</v>
      </c>
      <c r="C28" t="s">
        <v>146</v>
      </c>
      <c r="D28">
        <v>25272</v>
      </c>
      <c r="E28" t="s">
        <v>61</v>
      </c>
      <c r="F28" s="105">
        <v>71042.649999999994</v>
      </c>
    </row>
    <row r="29" spans="1:6" x14ac:dyDescent="0.25">
      <c r="A29" t="s">
        <v>217</v>
      </c>
      <c r="B29" t="s">
        <v>85</v>
      </c>
      <c r="C29" t="s">
        <v>86</v>
      </c>
      <c r="D29">
        <v>25272</v>
      </c>
      <c r="E29" t="s">
        <v>61</v>
      </c>
      <c r="F29" s="105">
        <v>1440.88</v>
      </c>
    </row>
    <row r="30" spans="1:6" x14ac:dyDescent="0.25">
      <c r="A30" t="s">
        <v>217</v>
      </c>
      <c r="B30" t="s">
        <v>281</v>
      </c>
      <c r="C30" t="s">
        <v>282</v>
      </c>
      <c r="D30">
        <v>25272</v>
      </c>
      <c r="E30" t="s">
        <v>61</v>
      </c>
      <c r="F30" s="105">
        <v>2463.1999999999998</v>
      </c>
    </row>
    <row r="31" spans="1:6" x14ac:dyDescent="0.25">
      <c r="A31" t="s">
        <v>217</v>
      </c>
      <c r="B31" t="s">
        <v>87</v>
      </c>
      <c r="C31" t="s">
        <v>88</v>
      </c>
      <c r="D31">
        <v>25272</v>
      </c>
      <c r="E31" t="s">
        <v>61</v>
      </c>
      <c r="F31" s="105">
        <v>38750.75</v>
      </c>
    </row>
    <row r="32" spans="1:6" x14ac:dyDescent="0.25">
      <c r="A32" t="s">
        <v>217</v>
      </c>
      <c r="B32" t="s">
        <v>89</v>
      </c>
      <c r="C32" t="s">
        <v>90</v>
      </c>
      <c r="D32">
        <v>25272</v>
      </c>
      <c r="E32" t="s">
        <v>61</v>
      </c>
      <c r="F32" s="105">
        <v>3844834.58</v>
      </c>
    </row>
    <row r="33" spans="1:6" x14ac:dyDescent="0.25">
      <c r="A33" t="s">
        <v>217</v>
      </c>
      <c r="B33" t="s">
        <v>283</v>
      </c>
      <c r="C33" t="s">
        <v>284</v>
      </c>
      <c r="D33">
        <v>25272</v>
      </c>
      <c r="E33" t="s">
        <v>61</v>
      </c>
      <c r="F33" s="105">
        <v>5638.16</v>
      </c>
    </row>
    <row r="34" spans="1:6" x14ac:dyDescent="0.25">
      <c r="A34" t="s">
        <v>217</v>
      </c>
      <c r="B34" t="s">
        <v>91</v>
      </c>
      <c r="C34" t="s">
        <v>92</v>
      </c>
      <c r="D34">
        <v>25272</v>
      </c>
      <c r="E34" t="s">
        <v>61</v>
      </c>
      <c r="F34" s="105">
        <v>18729.84</v>
      </c>
    </row>
    <row r="35" spans="1:6" x14ac:dyDescent="0.25">
      <c r="A35" t="s">
        <v>217</v>
      </c>
      <c r="B35" t="s">
        <v>165</v>
      </c>
      <c r="C35" t="s">
        <v>120</v>
      </c>
      <c r="D35">
        <v>25272</v>
      </c>
      <c r="E35" t="s">
        <v>61</v>
      </c>
      <c r="F35" s="105">
        <v>18067.240000000002</v>
      </c>
    </row>
    <row r="36" spans="1:6" x14ac:dyDescent="0.25">
      <c r="A36" t="s">
        <v>217</v>
      </c>
      <c r="B36" t="s">
        <v>93</v>
      </c>
      <c r="C36" t="s">
        <v>94</v>
      </c>
      <c r="D36">
        <v>25272</v>
      </c>
      <c r="E36" t="s">
        <v>61</v>
      </c>
      <c r="F36" s="105">
        <v>618.37</v>
      </c>
    </row>
    <row r="37" spans="1:6" x14ac:dyDescent="0.25">
      <c r="A37" t="s">
        <v>218</v>
      </c>
      <c r="B37" t="s">
        <v>166</v>
      </c>
      <c r="C37" t="s">
        <v>167</v>
      </c>
      <c r="D37">
        <v>25272</v>
      </c>
      <c r="E37" t="s">
        <v>61</v>
      </c>
      <c r="F37" s="105">
        <v>39002.1</v>
      </c>
    </row>
    <row r="38" spans="1:6" x14ac:dyDescent="0.25">
      <c r="A38" t="s">
        <v>218</v>
      </c>
      <c r="B38" t="s">
        <v>285</v>
      </c>
      <c r="C38" t="s">
        <v>286</v>
      </c>
      <c r="D38">
        <v>25272</v>
      </c>
      <c r="E38" t="s">
        <v>61</v>
      </c>
      <c r="F38" s="105">
        <v>319.72000000000003</v>
      </c>
    </row>
    <row r="39" spans="1:6" ht="15.75" thickBot="1" x14ac:dyDescent="0.3">
      <c r="F39" s="106">
        <f>SUM(F19:F38)</f>
        <v>4307384.0199999996</v>
      </c>
    </row>
    <row r="40" spans="1:6" x14ac:dyDescent="0.25">
      <c r="F40" s="105"/>
    </row>
    <row r="41" spans="1:6" ht="15.75" thickBot="1" x14ac:dyDescent="0.3">
      <c r="A41" t="s">
        <v>219</v>
      </c>
      <c r="B41" t="s">
        <v>99</v>
      </c>
      <c r="C41" t="s">
        <v>100</v>
      </c>
      <c r="D41">
        <v>25272</v>
      </c>
      <c r="E41" t="s">
        <v>61</v>
      </c>
      <c r="F41" s="106">
        <v>5938895.0300000003</v>
      </c>
    </row>
    <row r="42" spans="1:6" x14ac:dyDescent="0.25">
      <c r="F42" s="105"/>
    </row>
    <row r="43" spans="1:6" x14ac:dyDescent="0.25">
      <c r="A43" t="s">
        <v>220</v>
      </c>
      <c r="B43" t="s">
        <v>150</v>
      </c>
      <c r="C43" t="s">
        <v>149</v>
      </c>
      <c r="D43">
        <v>25272</v>
      </c>
      <c r="E43" t="s">
        <v>61</v>
      </c>
      <c r="F43" s="105">
        <v>8604.98</v>
      </c>
    </row>
    <row r="44" spans="1:6" x14ac:dyDescent="0.25">
      <c r="A44" t="s">
        <v>221</v>
      </c>
      <c r="B44" t="s">
        <v>102</v>
      </c>
      <c r="C44" t="s">
        <v>103</v>
      </c>
      <c r="D44">
        <v>25272</v>
      </c>
      <c r="E44" t="s">
        <v>61</v>
      </c>
      <c r="F44" s="105">
        <v>72554.98</v>
      </c>
    </row>
    <row r="45" spans="1:6" x14ac:dyDescent="0.25">
      <c r="A45" t="s">
        <v>221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221</v>
      </c>
      <c r="B46" t="s">
        <v>258</v>
      </c>
      <c r="C46" t="s">
        <v>257</v>
      </c>
      <c r="D46">
        <v>25272</v>
      </c>
      <c r="E46" t="s">
        <v>61</v>
      </c>
    </row>
    <row r="47" spans="1:6" x14ac:dyDescent="0.25">
      <c r="A47" t="s">
        <v>222</v>
      </c>
      <c r="B47" t="s">
        <v>107</v>
      </c>
      <c r="C47" t="s">
        <v>108</v>
      </c>
      <c r="D47">
        <v>25272</v>
      </c>
      <c r="E47" t="s">
        <v>61</v>
      </c>
      <c r="F47" s="105">
        <v>1204.05</v>
      </c>
    </row>
    <row r="48" spans="1:6" x14ac:dyDescent="0.25">
      <c r="A48" t="s">
        <v>287</v>
      </c>
      <c r="B48" t="s">
        <v>110</v>
      </c>
      <c r="C48" t="s">
        <v>109</v>
      </c>
      <c r="D48">
        <v>25272</v>
      </c>
      <c r="E48" t="s">
        <v>61</v>
      </c>
      <c r="F48" s="105">
        <v>646.12</v>
      </c>
    </row>
    <row r="49" spans="1:6" x14ac:dyDescent="0.25">
      <c r="A49" t="s">
        <v>223</v>
      </c>
      <c r="B49" t="s">
        <v>112</v>
      </c>
      <c r="C49" t="s">
        <v>111</v>
      </c>
      <c r="D49">
        <v>25272</v>
      </c>
      <c r="E49" t="s">
        <v>61</v>
      </c>
      <c r="F49" s="105">
        <v>8532851.7899999991</v>
      </c>
    </row>
    <row r="50" spans="1:6" x14ac:dyDescent="0.25">
      <c r="A50" t="s">
        <v>223</v>
      </c>
      <c r="B50" t="s">
        <v>113</v>
      </c>
      <c r="C50" t="s">
        <v>114</v>
      </c>
      <c r="D50">
        <v>25272</v>
      </c>
      <c r="E50" t="s">
        <v>61</v>
      </c>
      <c r="F50" s="105">
        <v>6649.83</v>
      </c>
    </row>
    <row r="51" spans="1:6" x14ac:dyDescent="0.25">
      <c r="A51" t="s">
        <v>223</v>
      </c>
      <c r="B51" t="s">
        <v>151</v>
      </c>
      <c r="C51" t="s">
        <v>152</v>
      </c>
      <c r="D51">
        <v>25272</v>
      </c>
      <c r="E51" t="s">
        <v>61</v>
      </c>
      <c r="F51" s="105">
        <v>1420.12</v>
      </c>
    </row>
    <row r="52" spans="1:6" x14ac:dyDescent="0.25">
      <c r="A52" t="s">
        <v>288</v>
      </c>
      <c r="B52" t="s">
        <v>116</v>
      </c>
      <c r="C52" t="s">
        <v>115</v>
      </c>
      <c r="D52">
        <v>25272</v>
      </c>
      <c r="E52" t="s">
        <v>61</v>
      </c>
      <c r="F52" s="105">
        <v>61.12</v>
      </c>
    </row>
    <row r="53" spans="1:6" x14ac:dyDescent="0.25">
      <c r="A53" t="s">
        <v>224</v>
      </c>
      <c r="B53" t="s">
        <v>121</v>
      </c>
      <c r="C53" t="s">
        <v>120</v>
      </c>
      <c r="D53">
        <v>25272</v>
      </c>
      <c r="E53" t="s">
        <v>61</v>
      </c>
      <c r="F53" s="105">
        <v>3606.98</v>
      </c>
    </row>
    <row r="54" spans="1:6" x14ac:dyDescent="0.25">
      <c r="A54" t="s">
        <v>225</v>
      </c>
      <c r="B54" t="s">
        <v>123</v>
      </c>
      <c r="C54" t="s">
        <v>124</v>
      </c>
      <c r="D54">
        <v>25272</v>
      </c>
      <c r="E54" t="s">
        <v>61</v>
      </c>
      <c r="F54" s="105">
        <v>2071.71</v>
      </c>
    </row>
    <row r="55" spans="1:6" x14ac:dyDescent="0.25">
      <c r="A55" t="s">
        <v>225</v>
      </c>
      <c r="B55" t="s">
        <v>125</v>
      </c>
      <c r="C55" t="s">
        <v>126</v>
      </c>
      <c r="D55">
        <v>25272</v>
      </c>
      <c r="E55" t="s">
        <v>61</v>
      </c>
      <c r="F55" s="105">
        <v>34080.58</v>
      </c>
    </row>
    <row r="56" spans="1:6" x14ac:dyDescent="0.25">
      <c r="A56" t="s">
        <v>256</v>
      </c>
      <c r="B56" t="s">
        <v>255</v>
      </c>
      <c r="C56" t="s">
        <v>111</v>
      </c>
      <c r="D56">
        <v>25272</v>
      </c>
      <c r="E56" t="s">
        <v>61</v>
      </c>
    </row>
    <row r="57" spans="1:6" x14ac:dyDescent="0.25">
      <c r="A57" t="s">
        <v>256</v>
      </c>
      <c r="B57" t="s">
        <v>289</v>
      </c>
      <c r="C57" t="s">
        <v>290</v>
      </c>
      <c r="D57">
        <v>25272</v>
      </c>
      <c r="E57" t="s">
        <v>61</v>
      </c>
    </row>
    <row r="58" spans="1:6" ht="15.75" thickBot="1" x14ac:dyDescent="0.3">
      <c r="F58" s="106">
        <f>SUM(F43:F57)</f>
        <v>8663752.2599999998</v>
      </c>
    </row>
    <row r="60" spans="1:6" x14ac:dyDescent="0.25">
      <c r="A60" t="s">
        <v>204</v>
      </c>
      <c r="B60" t="s">
        <v>175</v>
      </c>
      <c r="C60" t="s">
        <v>175</v>
      </c>
      <c r="D60" t="s">
        <v>175</v>
      </c>
      <c r="E60" t="s">
        <v>175</v>
      </c>
      <c r="F60" s="105">
        <v>18910031.309999999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4" t="s">
        <v>203</v>
      </c>
    </row>
    <row r="5" spans="1:9" x14ac:dyDescent="0.25">
      <c r="A5" s="4" t="s">
        <v>201</v>
      </c>
    </row>
    <row r="6" spans="1:9" x14ac:dyDescent="0.25">
      <c r="A6" s="4" t="s">
        <v>226</v>
      </c>
    </row>
    <row r="7" spans="1:9" x14ac:dyDescent="0.25">
      <c r="A7" s="107" t="s">
        <v>254</v>
      </c>
      <c r="B7" s="108"/>
      <c r="C7" s="108"/>
    </row>
    <row r="8" spans="1:9" x14ac:dyDescent="0.25">
      <c r="A8" s="4" t="s">
        <v>202</v>
      </c>
    </row>
    <row r="9" spans="1:9" x14ac:dyDescent="0.25">
      <c r="A9" s="4"/>
    </row>
    <row r="10" spans="1:9" x14ac:dyDescent="0.25">
      <c r="A10" s="4" t="s">
        <v>229</v>
      </c>
    </row>
    <row r="11" spans="1:9" x14ac:dyDescent="0.25">
      <c r="A11" s="4" t="s">
        <v>230</v>
      </c>
    </row>
    <row r="12" spans="1:9" x14ac:dyDescent="0.25">
      <c r="A12" s="4" t="s">
        <v>231</v>
      </c>
    </row>
    <row r="14" spans="1:9" x14ac:dyDescent="0.25">
      <c r="A14" s="132" t="s">
        <v>253</v>
      </c>
      <c r="B14" s="135"/>
      <c r="C14" s="135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204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205</v>
      </c>
      <c r="B20" t="s">
        <v>59</v>
      </c>
      <c r="C20" t="s">
        <v>60</v>
      </c>
      <c r="D20" t="s">
        <v>206</v>
      </c>
      <c r="E20" t="s">
        <v>56</v>
      </c>
      <c r="F20" s="6" t="s">
        <v>175</v>
      </c>
      <c r="G20" s="6" t="s">
        <v>266</v>
      </c>
      <c r="H20" s="6" t="s">
        <v>265</v>
      </c>
      <c r="I20" s="6" t="s">
        <v>207</v>
      </c>
      <c r="J20" s="6" t="s">
        <v>264</v>
      </c>
      <c r="K20" s="6" t="s">
        <v>263</v>
      </c>
      <c r="L20" s="6" t="s">
        <v>262</v>
      </c>
    </row>
    <row r="21" spans="1:12" x14ac:dyDescent="0.25">
      <c r="A21" t="s">
        <v>261</v>
      </c>
      <c r="B21" t="s">
        <v>260</v>
      </c>
      <c r="C21" t="s">
        <v>259</v>
      </c>
      <c r="D21">
        <v>25272</v>
      </c>
      <c r="E21" t="s">
        <v>61</v>
      </c>
      <c r="F21" s="167">
        <v>1449.26</v>
      </c>
      <c r="G21" s="6"/>
      <c r="H21" s="6"/>
      <c r="I21" s="167">
        <v>1449.26</v>
      </c>
      <c r="J21" s="6"/>
      <c r="K21" s="6"/>
      <c r="L21" s="6"/>
    </row>
    <row r="22" spans="1:12" x14ac:dyDescent="0.25">
      <c r="A22" t="s">
        <v>211</v>
      </c>
      <c r="B22" t="s">
        <v>133</v>
      </c>
      <c r="C22" t="s">
        <v>134</v>
      </c>
      <c r="D22">
        <v>25272</v>
      </c>
      <c r="E22" t="s">
        <v>61</v>
      </c>
      <c r="F22" s="167">
        <v>20188.259999999998</v>
      </c>
      <c r="G22" s="6"/>
      <c r="H22" s="6"/>
      <c r="I22" s="167">
        <v>20188.259999999998</v>
      </c>
      <c r="J22" s="6"/>
      <c r="K22" s="6"/>
      <c r="L22" s="6"/>
    </row>
    <row r="23" spans="1:12" x14ac:dyDescent="0.25">
      <c r="A23" t="s">
        <v>211</v>
      </c>
      <c r="B23" t="s">
        <v>135</v>
      </c>
      <c r="C23" t="s">
        <v>136</v>
      </c>
      <c r="D23">
        <v>25272</v>
      </c>
      <c r="E23" t="s">
        <v>61</v>
      </c>
      <c r="F23" s="167">
        <v>12371.69</v>
      </c>
      <c r="G23" s="6"/>
      <c r="H23" s="6"/>
      <c r="I23" s="167">
        <v>12371.69</v>
      </c>
      <c r="J23" s="6"/>
      <c r="K23" s="6"/>
      <c r="L23" s="6"/>
    </row>
    <row r="24" spans="1:12" x14ac:dyDescent="0.25">
      <c r="A24" t="s">
        <v>211</v>
      </c>
      <c r="B24" t="s">
        <v>137</v>
      </c>
      <c r="C24" t="s">
        <v>138</v>
      </c>
      <c r="D24">
        <v>25272</v>
      </c>
      <c r="E24" t="s">
        <v>61</v>
      </c>
      <c r="F24" s="167">
        <v>3040.78</v>
      </c>
      <c r="G24" s="6"/>
      <c r="H24" s="6"/>
      <c r="I24" s="167">
        <v>3040.78</v>
      </c>
      <c r="J24" s="6"/>
      <c r="K24" s="6"/>
      <c r="L24" s="6"/>
    </row>
    <row r="25" spans="1:12" x14ac:dyDescent="0.25">
      <c r="A25" t="s">
        <v>211</v>
      </c>
      <c r="B25" t="s">
        <v>139</v>
      </c>
      <c r="C25" t="s">
        <v>140</v>
      </c>
      <c r="D25">
        <v>25272</v>
      </c>
      <c r="E25" t="s">
        <v>61</v>
      </c>
      <c r="F25" s="167">
        <v>2541.27</v>
      </c>
      <c r="G25" s="6"/>
      <c r="H25" s="6"/>
      <c r="I25" s="167">
        <v>2541.27</v>
      </c>
      <c r="J25" s="6"/>
      <c r="K25" s="6"/>
      <c r="L25" s="6"/>
    </row>
    <row r="26" spans="1:12" x14ac:dyDescent="0.25">
      <c r="A26" t="s">
        <v>211</v>
      </c>
      <c r="B26" t="s">
        <v>212</v>
      </c>
      <c r="C26" t="s">
        <v>213</v>
      </c>
      <c r="D26">
        <v>25272</v>
      </c>
      <c r="E26" t="s">
        <v>61</v>
      </c>
      <c r="F26" s="167">
        <v>382.94</v>
      </c>
      <c r="G26" s="6"/>
      <c r="H26" s="6"/>
      <c r="I26" s="167">
        <v>382.94</v>
      </c>
      <c r="J26" s="6"/>
      <c r="K26" s="6"/>
      <c r="L26" s="6"/>
    </row>
    <row r="27" spans="1:12" x14ac:dyDescent="0.25">
      <c r="A27" t="s">
        <v>214</v>
      </c>
      <c r="B27" t="s">
        <v>141</v>
      </c>
      <c r="C27" t="s">
        <v>142</v>
      </c>
      <c r="D27">
        <v>25272</v>
      </c>
      <c r="E27" t="s">
        <v>61</v>
      </c>
      <c r="F27" s="167">
        <v>161.04</v>
      </c>
      <c r="G27" s="6"/>
      <c r="H27" s="6"/>
      <c r="I27" s="167">
        <v>161.04</v>
      </c>
      <c r="J27" s="6"/>
      <c r="K27" s="6"/>
      <c r="L27" s="6"/>
    </row>
    <row r="28" spans="1:12" x14ac:dyDescent="0.25">
      <c r="A28" t="s">
        <v>215</v>
      </c>
      <c r="B28" t="s">
        <v>75</v>
      </c>
      <c r="C28" t="s">
        <v>76</v>
      </c>
      <c r="D28">
        <v>25272</v>
      </c>
      <c r="E28" t="s">
        <v>61</v>
      </c>
      <c r="F28" s="167">
        <v>10477.49</v>
      </c>
      <c r="G28" s="6"/>
      <c r="H28" s="6"/>
      <c r="I28" s="167">
        <v>10477.49</v>
      </c>
      <c r="J28" s="6"/>
      <c r="K28" s="6"/>
      <c r="L28" s="6"/>
    </row>
    <row r="29" spans="1:12" x14ac:dyDescent="0.25">
      <c r="A29" t="s">
        <v>217</v>
      </c>
      <c r="B29" t="s">
        <v>85</v>
      </c>
      <c r="C29" t="s">
        <v>86</v>
      </c>
      <c r="D29">
        <v>25272</v>
      </c>
      <c r="E29" t="s">
        <v>61</v>
      </c>
      <c r="F29" s="167">
        <v>1440.88</v>
      </c>
      <c r="G29" s="6"/>
      <c r="H29" s="6"/>
      <c r="I29" s="167">
        <v>1440.88</v>
      </c>
      <c r="J29" s="6"/>
      <c r="K29" s="6"/>
      <c r="L29" s="6"/>
    </row>
    <row r="30" spans="1:12" x14ac:dyDescent="0.25">
      <c r="A30" t="s">
        <v>217</v>
      </c>
      <c r="B30" t="s">
        <v>87</v>
      </c>
      <c r="C30" t="s">
        <v>88</v>
      </c>
      <c r="D30">
        <v>25272</v>
      </c>
      <c r="E30" t="s">
        <v>61</v>
      </c>
      <c r="F30" s="167">
        <v>3166.74</v>
      </c>
      <c r="G30" s="6"/>
      <c r="H30" s="6"/>
      <c r="I30" s="167">
        <v>3166.74</v>
      </c>
      <c r="J30" s="6"/>
      <c r="K30" s="6"/>
      <c r="L30" s="6"/>
    </row>
    <row r="31" spans="1:12" x14ac:dyDescent="0.25">
      <c r="A31" t="s">
        <v>217</v>
      </c>
      <c r="B31" t="s">
        <v>89</v>
      </c>
      <c r="C31" t="s">
        <v>90</v>
      </c>
      <c r="D31">
        <v>25272</v>
      </c>
      <c r="E31" t="s">
        <v>61</v>
      </c>
      <c r="F31" s="167">
        <v>1548750.4</v>
      </c>
      <c r="G31" s="6"/>
      <c r="H31" s="6"/>
      <c r="I31" s="167">
        <v>1532859.39</v>
      </c>
      <c r="J31" s="167">
        <v>15891.01</v>
      </c>
      <c r="K31" s="6"/>
      <c r="L31" s="6"/>
    </row>
    <row r="32" spans="1:12" x14ac:dyDescent="0.25">
      <c r="A32" t="s">
        <v>217</v>
      </c>
      <c r="B32" t="s">
        <v>91</v>
      </c>
      <c r="C32" t="s">
        <v>92</v>
      </c>
      <c r="D32">
        <v>25272</v>
      </c>
      <c r="E32" t="s">
        <v>61</v>
      </c>
      <c r="F32" s="167">
        <v>16874.86</v>
      </c>
      <c r="G32" s="6"/>
      <c r="H32" s="6"/>
      <c r="I32" s="167">
        <v>16874.86</v>
      </c>
      <c r="J32" s="6"/>
      <c r="K32" s="6"/>
      <c r="L32" s="6"/>
    </row>
    <row r="33" spans="1:12" x14ac:dyDescent="0.25">
      <c r="A33" t="s">
        <v>217</v>
      </c>
      <c r="B33" t="s">
        <v>165</v>
      </c>
      <c r="C33" t="s">
        <v>120</v>
      </c>
      <c r="D33">
        <v>25272</v>
      </c>
      <c r="E33" t="s">
        <v>61</v>
      </c>
      <c r="F33" s="167">
        <v>7395.53</v>
      </c>
      <c r="G33" s="6"/>
      <c r="H33" s="6"/>
      <c r="I33" s="167">
        <v>7395.53</v>
      </c>
      <c r="J33" s="6"/>
      <c r="K33" s="6"/>
      <c r="L33" s="6"/>
    </row>
    <row r="34" spans="1:12" x14ac:dyDescent="0.25">
      <c r="A34" t="s">
        <v>218</v>
      </c>
      <c r="B34" t="s">
        <v>166</v>
      </c>
      <c r="C34" t="s">
        <v>167</v>
      </c>
      <c r="D34">
        <v>25272</v>
      </c>
      <c r="E34" t="s">
        <v>61</v>
      </c>
      <c r="F34" s="167">
        <v>880.69</v>
      </c>
      <c r="G34" s="6"/>
      <c r="H34" s="6"/>
      <c r="I34" s="167">
        <v>880.69</v>
      </c>
      <c r="J34" s="6"/>
      <c r="K34" s="6"/>
      <c r="L34" s="6"/>
    </row>
    <row r="35" spans="1:12" ht="15.75" thickBot="1" x14ac:dyDescent="0.3">
      <c r="F35" s="168">
        <f>SUM(F21:F34)</f>
        <v>1629121.83</v>
      </c>
      <c r="G35" s="6"/>
      <c r="H35" s="6"/>
      <c r="I35" s="167"/>
      <c r="J35" s="6"/>
      <c r="K35" s="6"/>
      <c r="L35" s="6"/>
    </row>
    <row r="36" spans="1:12" x14ac:dyDescent="0.25">
      <c r="F36" s="167"/>
      <c r="G36" s="6"/>
      <c r="H36" s="6"/>
      <c r="I36" s="167"/>
      <c r="J36" s="6"/>
      <c r="K36" s="6"/>
      <c r="L36" s="6"/>
    </row>
    <row r="37" spans="1:12" ht="15.75" thickBot="1" x14ac:dyDescent="0.3">
      <c r="A37" t="s">
        <v>219</v>
      </c>
      <c r="B37" t="s">
        <v>99</v>
      </c>
      <c r="C37" t="s">
        <v>100</v>
      </c>
      <c r="D37">
        <v>25272</v>
      </c>
      <c r="E37" t="s">
        <v>61</v>
      </c>
      <c r="F37" s="168">
        <v>3492004.37</v>
      </c>
      <c r="G37" s="6"/>
      <c r="H37" s="6"/>
      <c r="I37" s="167">
        <v>3492004.37</v>
      </c>
      <c r="J37" s="6"/>
      <c r="K37" s="6"/>
      <c r="L37" s="6"/>
    </row>
    <row r="38" spans="1:12" x14ac:dyDescent="0.25">
      <c r="F38" s="167"/>
      <c r="G38" s="6"/>
      <c r="H38" s="6"/>
      <c r="I38" s="167"/>
      <c r="J38" s="6"/>
      <c r="K38" s="6"/>
      <c r="L38" s="6"/>
    </row>
    <row r="39" spans="1:12" x14ac:dyDescent="0.25">
      <c r="F39" s="167"/>
      <c r="G39" s="6"/>
      <c r="H39" s="6"/>
      <c r="I39" s="167"/>
      <c r="J39" s="6"/>
      <c r="K39" s="6"/>
      <c r="L39" s="6"/>
    </row>
    <row r="40" spans="1:12" x14ac:dyDescent="0.25">
      <c r="A40" t="s">
        <v>220</v>
      </c>
      <c r="B40" t="s">
        <v>150</v>
      </c>
      <c r="C40" t="s">
        <v>149</v>
      </c>
      <c r="D40">
        <v>25272</v>
      </c>
      <c r="E40" t="s">
        <v>61</v>
      </c>
      <c r="F40" s="167">
        <v>3707.6</v>
      </c>
      <c r="G40" s="6"/>
      <c r="H40" s="6"/>
      <c r="I40" s="167">
        <v>3707.6</v>
      </c>
      <c r="J40" s="6"/>
      <c r="K40" s="6"/>
      <c r="L40" s="6"/>
    </row>
    <row r="41" spans="1:12" x14ac:dyDescent="0.25">
      <c r="A41" t="s">
        <v>221</v>
      </c>
      <c r="B41" t="s">
        <v>102</v>
      </c>
      <c r="C41" t="s">
        <v>103</v>
      </c>
      <c r="D41">
        <v>25272</v>
      </c>
      <c r="E41" t="s">
        <v>61</v>
      </c>
      <c r="F41" s="167">
        <v>43536.95</v>
      </c>
      <c r="G41" s="6"/>
      <c r="H41" s="6"/>
      <c r="I41" s="167">
        <v>43536.95</v>
      </c>
      <c r="J41" s="6"/>
      <c r="K41" s="6"/>
      <c r="L41" s="6"/>
    </row>
    <row r="42" spans="1:12" x14ac:dyDescent="0.25">
      <c r="A42" t="s">
        <v>221</v>
      </c>
      <c r="B42" t="s">
        <v>173</v>
      </c>
      <c r="C42" t="s">
        <v>174</v>
      </c>
      <c r="D42">
        <v>25272</v>
      </c>
      <c r="E42" t="s">
        <v>61</v>
      </c>
      <c r="F42" s="167">
        <v>72411.13</v>
      </c>
      <c r="G42" s="6"/>
      <c r="H42" s="6"/>
      <c r="I42" s="6"/>
      <c r="J42" s="6"/>
      <c r="K42" s="167">
        <v>72411.13</v>
      </c>
      <c r="L42" s="6"/>
    </row>
    <row r="43" spans="1:12" x14ac:dyDescent="0.25">
      <c r="A43" t="s">
        <v>221</v>
      </c>
      <c r="B43" t="s">
        <v>258</v>
      </c>
      <c r="C43" t="s">
        <v>257</v>
      </c>
      <c r="D43">
        <v>25272</v>
      </c>
      <c r="E43" t="s">
        <v>61</v>
      </c>
      <c r="F43" s="167">
        <v>3603.5</v>
      </c>
      <c r="G43" s="6"/>
      <c r="H43" s="6"/>
      <c r="I43" s="6"/>
      <c r="J43" s="6"/>
      <c r="K43" s="167">
        <v>3603.5</v>
      </c>
      <c r="L43" s="6"/>
    </row>
    <row r="44" spans="1:12" x14ac:dyDescent="0.25">
      <c r="A44" t="s">
        <v>222</v>
      </c>
      <c r="B44" t="s">
        <v>107</v>
      </c>
      <c r="C44" t="s">
        <v>108</v>
      </c>
      <c r="D44">
        <v>25272</v>
      </c>
      <c r="E44" t="s">
        <v>61</v>
      </c>
      <c r="F44" s="167">
        <v>17126.310000000001</v>
      </c>
      <c r="G44" s="6"/>
      <c r="H44" s="6"/>
      <c r="I44" s="167">
        <v>584.73</v>
      </c>
      <c r="J44" s="6"/>
      <c r="K44" s="167">
        <v>16541.580000000002</v>
      </c>
      <c r="L44" s="6"/>
    </row>
    <row r="45" spans="1:12" x14ac:dyDescent="0.25">
      <c r="A45" t="s">
        <v>223</v>
      </c>
      <c r="B45" t="s">
        <v>112</v>
      </c>
      <c r="C45" t="s">
        <v>111</v>
      </c>
      <c r="D45">
        <v>25272</v>
      </c>
      <c r="E45" t="s">
        <v>61</v>
      </c>
      <c r="F45" s="167">
        <v>4668931.18</v>
      </c>
      <c r="G45" s="167">
        <v>64.040000000000006</v>
      </c>
      <c r="H45" s="167">
        <v>5062.34</v>
      </c>
      <c r="I45" s="167">
        <v>4656858.45</v>
      </c>
      <c r="J45" s="167">
        <v>6946.35</v>
      </c>
      <c r="K45" s="6"/>
      <c r="L45" s="6"/>
    </row>
    <row r="46" spans="1:12" x14ac:dyDescent="0.25">
      <c r="A46" t="s">
        <v>223</v>
      </c>
      <c r="B46" t="s">
        <v>113</v>
      </c>
      <c r="C46" t="s">
        <v>114</v>
      </c>
      <c r="D46">
        <v>25272</v>
      </c>
      <c r="E46" t="s">
        <v>61</v>
      </c>
      <c r="F46" s="167">
        <v>5741.15</v>
      </c>
      <c r="G46" s="6"/>
      <c r="H46" s="6"/>
      <c r="I46" s="167">
        <v>5741.15</v>
      </c>
      <c r="J46" s="6"/>
      <c r="K46" s="6"/>
      <c r="L46" s="6"/>
    </row>
    <row r="47" spans="1:12" x14ac:dyDescent="0.25">
      <c r="A47" t="s">
        <v>223</v>
      </c>
      <c r="B47" t="s">
        <v>151</v>
      </c>
      <c r="C47" t="s">
        <v>152</v>
      </c>
      <c r="D47">
        <v>25272</v>
      </c>
      <c r="E47" t="s">
        <v>61</v>
      </c>
      <c r="F47" s="167">
        <v>1420.12</v>
      </c>
      <c r="G47" s="6"/>
      <c r="H47" s="6"/>
      <c r="I47" s="167">
        <v>1420.12</v>
      </c>
      <c r="J47" s="6"/>
      <c r="K47" s="6"/>
      <c r="L47" s="6"/>
    </row>
    <row r="48" spans="1:12" x14ac:dyDescent="0.25">
      <c r="A48" t="s">
        <v>224</v>
      </c>
      <c r="B48" t="s">
        <v>121</v>
      </c>
      <c r="C48" t="s">
        <v>120</v>
      </c>
      <c r="D48">
        <v>25272</v>
      </c>
      <c r="E48" t="s">
        <v>61</v>
      </c>
      <c r="F48" s="167">
        <v>3606.98</v>
      </c>
      <c r="G48" s="6"/>
      <c r="H48" s="6"/>
      <c r="I48" s="167">
        <v>3606.98</v>
      </c>
      <c r="J48" s="6"/>
      <c r="K48" s="6"/>
      <c r="L48" s="6"/>
    </row>
    <row r="49" spans="1:12" x14ac:dyDescent="0.25">
      <c r="A49" t="s">
        <v>225</v>
      </c>
      <c r="B49" t="s">
        <v>123</v>
      </c>
      <c r="C49" t="s">
        <v>124</v>
      </c>
      <c r="D49">
        <v>25272</v>
      </c>
      <c r="E49" t="s">
        <v>61</v>
      </c>
      <c r="F49" s="167">
        <v>904.57</v>
      </c>
      <c r="G49" s="6"/>
      <c r="H49" s="6"/>
      <c r="I49" s="167">
        <v>904.57</v>
      </c>
      <c r="J49" s="6"/>
      <c r="K49" s="6"/>
      <c r="L49" s="6"/>
    </row>
    <row r="50" spans="1:12" x14ac:dyDescent="0.25">
      <c r="A50" t="s">
        <v>225</v>
      </c>
      <c r="B50" t="s">
        <v>125</v>
      </c>
      <c r="C50" t="s">
        <v>126</v>
      </c>
      <c r="D50">
        <v>25272</v>
      </c>
      <c r="E50" t="s">
        <v>61</v>
      </c>
      <c r="F50" s="167">
        <v>30015.34</v>
      </c>
      <c r="G50" s="6"/>
      <c r="H50" s="6"/>
      <c r="I50" s="167">
        <v>30015.34</v>
      </c>
      <c r="J50" s="6"/>
      <c r="K50" s="6"/>
      <c r="L50" s="6"/>
    </row>
    <row r="51" spans="1:12" x14ac:dyDescent="0.25">
      <c r="A51" t="s">
        <v>256</v>
      </c>
      <c r="B51" t="s">
        <v>255</v>
      </c>
      <c r="C51" t="s">
        <v>111</v>
      </c>
      <c r="D51">
        <v>25272</v>
      </c>
      <c r="E51" t="s">
        <v>61</v>
      </c>
      <c r="F51" s="167">
        <v>6933.01</v>
      </c>
      <c r="G51" s="6"/>
      <c r="H51" s="6"/>
      <c r="I51" s="6"/>
      <c r="J51" s="6"/>
      <c r="K51" s="6"/>
      <c r="L51" s="167">
        <v>6933.01</v>
      </c>
    </row>
    <row r="52" spans="1:12" ht="15.75" thickBot="1" x14ac:dyDescent="0.3">
      <c r="F52" s="168">
        <f>SUM(F40:F51)</f>
        <v>4857937.8400000008</v>
      </c>
      <c r="G52" s="6"/>
      <c r="H52" s="6"/>
      <c r="I52" s="6"/>
      <c r="J52" s="6"/>
      <c r="K52" s="6"/>
      <c r="L52" s="167"/>
    </row>
    <row r="53" spans="1:12" x14ac:dyDescent="0.25">
      <c r="F53" s="167"/>
      <c r="G53" s="6"/>
      <c r="H53" s="6"/>
      <c r="I53" s="6"/>
      <c r="J53" s="6"/>
      <c r="K53" s="6"/>
      <c r="L53" s="167"/>
    </row>
    <row r="54" spans="1:12" x14ac:dyDescent="0.25">
      <c r="A54" t="s">
        <v>204</v>
      </c>
      <c r="B54" t="s">
        <v>175</v>
      </c>
      <c r="C54" t="s">
        <v>175</v>
      </c>
      <c r="D54" t="s">
        <v>175</v>
      </c>
      <c r="E54" t="s">
        <v>175</v>
      </c>
      <c r="F54" s="167">
        <f>F35+F37+F52</f>
        <v>9979064.040000001</v>
      </c>
      <c r="G54" s="167">
        <v>64.040000000000006</v>
      </c>
      <c r="H54" s="167">
        <v>5062.34</v>
      </c>
      <c r="I54" s="167">
        <v>9851611.0800000001</v>
      </c>
      <c r="J54" s="167">
        <v>22837.360000000001</v>
      </c>
      <c r="K54" s="167">
        <v>92556.21</v>
      </c>
      <c r="L54" s="167">
        <v>6933.01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4" t="s">
        <v>203</v>
      </c>
    </row>
    <row r="5" spans="1:8" x14ac:dyDescent="0.25">
      <c r="A5" s="4" t="s">
        <v>201</v>
      </c>
    </row>
    <row r="6" spans="1:8" x14ac:dyDescent="0.25">
      <c r="A6" s="4" t="s">
        <v>226</v>
      </c>
    </row>
    <row r="7" spans="1:8" x14ac:dyDescent="0.25">
      <c r="A7" s="107" t="s">
        <v>227</v>
      </c>
      <c r="B7" s="108"/>
      <c r="C7" s="108"/>
    </row>
    <row r="8" spans="1:8" x14ac:dyDescent="0.25">
      <c r="A8" s="4" t="s">
        <v>202</v>
      </c>
    </row>
    <row r="9" spans="1:8" x14ac:dyDescent="0.25">
      <c r="A9" s="4"/>
    </row>
    <row r="10" spans="1:8" x14ac:dyDescent="0.25">
      <c r="A10" s="4" t="s">
        <v>229</v>
      </c>
    </row>
    <row r="11" spans="1:8" x14ac:dyDescent="0.25">
      <c r="A11" s="4" t="s">
        <v>230</v>
      </c>
    </row>
    <row r="12" spans="1:8" x14ac:dyDescent="0.25">
      <c r="A12" s="4" t="s">
        <v>231</v>
      </c>
    </row>
    <row r="14" spans="1:8" x14ac:dyDescent="0.25">
      <c r="A14" s="107" t="s">
        <v>228</v>
      </c>
      <c r="B14" s="108"/>
      <c r="C14" s="108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206</v>
      </c>
      <c r="B17" s="3" t="s">
        <v>56</v>
      </c>
      <c r="C17" s="3" t="s">
        <v>59</v>
      </c>
      <c r="D17" s="3" t="s">
        <v>60</v>
      </c>
      <c r="E17" s="3" t="s">
        <v>207</v>
      </c>
      <c r="F17" s="3" t="s">
        <v>205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05">
        <v>5573.29</v>
      </c>
      <c r="F18" t="s">
        <v>208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05">
        <v>4873.28</v>
      </c>
      <c r="F19" t="s">
        <v>208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05">
        <v>336.6</v>
      </c>
      <c r="F20" t="s">
        <v>209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05">
        <v>2337.7800000000002</v>
      </c>
      <c r="F21" t="s">
        <v>210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05">
        <v>261923.83</v>
      </c>
      <c r="F22" t="s">
        <v>211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05">
        <v>69186.850000000006</v>
      </c>
      <c r="F23" t="s">
        <v>211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05">
        <v>901.09</v>
      </c>
      <c r="F24" t="s">
        <v>211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05">
        <v>85914.36</v>
      </c>
      <c r="F25" t="s">
        <v>211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05">
        <v>5839.68</v>
      </c>
      <c r="F26" t="s">
        <v>211</v>
      </c>
    </row>
    <row r="27" spans="1:8" x14ac:dyDescent="0.25">
      <c r="A27">
        <v>25272</v>
      </c>
      <c r="B27" t="s">
        <v>61</v>
      </c>
      <c r="C27" t="s">
        <v>212</v>
      </c>
      <c r="D27" t="s">
        <v>213</v>
      </c>
      <c r="E27" s="105">
        <v>1512.22</v>
      </c>
      <c r="F27" t="s">
        <v>211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05">
        <v>696.92</v>
      </c>
      <c r="F28" t="s">
        <v>214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05">
        <v>16458.46</v>
      </c>
      <c r="F29" t="s">
        <v>215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05">
        <v>2513</v>
      </c>
      <c r="F30" t="s">
        <v>215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05">
        <v>2436.85</v>
      </c>
      <c r="F31" t="s">
        <v>216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05">
        <v>3511.37</v>
      </c>
      <c r="F32" t="s">
        <v>216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05">
        <v>4535.5200000000004</v>
      </c>
      <c r="F33" t="s">
        <v>217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05">
        <v>882119.23</v>
      </c>
      <c r="F34" t="s">
        <v>217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05">
        <v>3483.99</v>
      </c>
      <c r="F35" t="s">
        <v>217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05">
        <v>2528.3000000000002</v>
      </c>
      <c r="F36" t="s">
        <v>217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05">
        <v>3050.68</v>
      </c>
      <c r="F37" t="s">
        <v>217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05">
        <v>68903.179999999993</v>
      </c>
      <c r="F38" t="s">
        <v>218</v>
      </c>
    </row>
    <row r="39" spans="1:6" ht="15.75" thickBot="1" x14ac:dyDescent="0.3">
      <c r="E39" s="106">
        <f>SUM(E18:E38)</f>
        <v>1428636.48</v>
      </c>
    </row>
    <row r="40" spans="1:6" x14ac:dyDescent="0.25">
      <c r="E40" s="105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06">
        <v>3234566.46</v>
      </c>
      <c r="F41" t="s">
        <v>219</v>
      </c>
    </row>
    <row r="42" spans="1:6" x14ac:dyDescent="0.25">
      <c r="E42" s="105"/>
    </row>
    <row r="43" spans="1:6" x14ac:dyDescent="0.25">
      <c r="E43" s="105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05">
        <v>45794.36</v>
      </c>
      <c r="F44" t="s">
        <v>220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05">
        <v>6344.36</v>
      </c>
      <c r="F45" t="s">
        <v>220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05">
        <v>64087.08</v>
      </c>
      <c r="F46" t="s">
        <v>221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05">
        <v>668.09</v>
      </c>
      <c r="F47" t="s">
        <v>221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05">
        <v>2752.17</v>
      </c>
      <c r="F48" t="s">
        <v>222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05">
        <v>10567777.880000001</v>
      </c>
      <c r="F49" t="s">
        <v>223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05">
        <v>16285.34</v>
      </c>
      <c r="F50" t="s">
        <v>223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05">
        <v>2311.9699999999998</v>
      </c>
      <c r="F51" t="s">
        <v>224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05">
        <v>2214.14</v>
      </c>
      <c r="F52" t="s">
        <v>225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05">
        <v>41004.42</v>
      </c>
      <c r="F53" t="s">
        <v>225</v>
      </c>
    </row>
    <row r="54" spans="1:6" ht="15.75" thickBot="1" x14ac:dyDescent="0.3">
      <c r="E54" s="106">
        <f>SUM(E44:E53)</f>
        <v>10749239.810000002</v>
      </c>
    </row>
    <row r="55" spans="1:6" x14ac:dyDescent="0.25">
      <c r="E55" s="105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05">
        <f>E39+E41+E54</f>
        <v>15412442.750000002</v>
      </c>
      <c r="F56" t="s">
        <v>204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6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6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6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6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6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6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6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6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6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6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6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6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6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6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6">
        <v>627.72</v>
      </c>
    </row>
    <row r="17" spans="1:7" ht="15.75" thickBot="1" x14ac:dyDescent="0.3">
      <c r="G17" s="57">
        <f>SUM(G2:G16)</f>
        <v>2780833.5000000005</v>
      </c>
    </row>
    <row r="18" spans="1:7" x14ac:dyDescent="0.25">
      <c r="G18" s="56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7">
        <v>3586362.37</v>
      </c>
    </row>
    <row r="20" spans="1:7" x14ac:dyDescent="0.25">
      <c r="G20" s="56"/>
    </row>
    <row r="21" spans="1:7" x14ac:dyDescent="0.25">
      <c r="G21" s="56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6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6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6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6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6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6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6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6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6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6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6">
        <v>313.86</v>
      </c>
    </row>
    <row r="33" spans="7:7" ht="15.75" thickBot="1" x14ac:dyDescent="0.3">
      <c r="G33" s="57">
        <f>SUM(G22:G32)</f>
        <v>7578031.3499999987</v>
      </c>
    </row>
    <row r="34" spans="7:7" x14ac:dyDescent="0.25">
      <c r="G34" s="56"/>
    </row>
    <row r="35" spans="7:7" x14ac:dyDescent="0.25">
      <c r="G35" s="56"/>
    </row>
    <row r="36" spans="7:7" x14ac:dyDescent="0.25">
      <c r="G36" s="56"/>
    </row>
    <row r="37" spans="7:7" x14ac:dyDescent="0.25">
      <c r="G37" s="5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6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6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6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6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6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6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6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6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6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6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6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6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6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6">
        <v>11829.3</v>
      </c>
    </row>
    <row r="16" spans="1:7" ht="15.75" thickBot="1" x14ac:dyDescent="0.3">
      <c r="G16" s="57">
        <f>SUM(G2:G15)</f>
        <v>2342418.3299999996</v>
      </c>
    </row>
    <row r="17" spans="1:7" x14ac:dyDescent="0.25">
      <c r="G17" s="56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7">
        <v>2801087.02</v>
      </c>
    </row>
    <row r="19" spans="1:7" x14ac:dyDescent="0.25">
      <c r="G19" s="56"/>
    </row>
    <row r="20" spans="1:7" x14ac:dyDescent="0.25">
      <c r="G20" s="56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6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6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6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6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6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6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6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6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6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6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6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6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6">
        <v>4731.87</v>
      </c>
    </row>
    <row r="34" spans="1:7" ht="15.75" thickBot="1" x14ac:dyDescent="0.3">
      <c r="G34" s="57">
        <f>SUM(G21:G33)</f>
        <v>11747566.129999999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4" t="s">
        <v>203</v>
      </c>
    </row>
    <row r="5" spans="1:9" x14ac:dyDescent="0.25">
      <c r="A5" s="4" t="s">
        <v>201</v>
      </c>
    </row>
    <row r="6" spans="1:9" x14ac:dyDescent="0.25">
      <c r="A6" s="4" t="s">
        <v>226</v>
      </c>
    </row>
    <row r="7" spans="1:9" x14ac:dyDescent="0.25">
      <c r="A7" s="107" t="s">
        <v>232</v>
      </c>
      <c r="B7" s="108"/>
      <c r="C7" s="108"/>
    </row>
    <row r="8" spans="1:9" x14ac:dyDescent="0.25">
      <c r="A8" s="4" t="s">
        <v>202</v>
      </c>
    </row>
    <row r="9" spans="1:9" x14ac:dyDescent="0.25">
      <c r="A9" s="4"/>
    </row>
    <row r="10" spans="1:9" x14ac:dyDescent="0.25">
      <c r="A10" s="4" t="s">
        <v>229</v>
      </c>
    </row>
    <row r="11" spans="1:9" x14ac:dyDescent="0.25">
      <c r="A11" s="4" t="s">
        <v>230</v>
      </c>
    </row>
    <row r="12" spans="1:9" x14ac:dyDescent="0.25">
      <c r="A12" s="4" t="s">
        <v>231</v>
      </c>
    </row>
    <row r="14" spans="1:9" x14ac:dyDescent="0.25">
      <c r="A14" s="107" t="s">
        <v>228</v>
      </c>
      <c r="B14" s="108"/>
      <c r="C14" s="108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206</v>
      </c>
      <c r="B17" t="s">
        <v>56</v>
      </c>
      <c r="C17" t="s">
        <v>59</v>
      </c>
      <c r="D17" t="s">
        <v>60</v>
      </c>
      <c r="E17" t="s">
        <v>207</v>
      </c>
      <c r="F17" t="s">
        <v>205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05">
        <v>29.78</v>
      </c>
      <c r="F18" t="s">
        <v>211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05">
        <v>7343.4</v>
      </c>
      <c r="F19" t="s">
        <v>211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05">
        <v>501.94</v>
      </c>
      <c r="F20" t="s">
        <v>211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05">
        <v>2541.27</v>
      </c>
      <c r="F21" t="s">
        <v>211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05">
        <v>7874.61</v>
      </c>
      <c r="F22" t="s">
        <v>215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05">
        <v>1192.47</v>
      </c>
      <c r="F23" t="s">
        <v>217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05">
        <v>93586.96</v>
      </c>
      <c r="F24" t="s">
        <v>217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05">
        <v>1920.8</v>
      </c>
      <c r="F25" t="s">
        <v>217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05">
        <v>562.87</v>
      </c>
      <c r="F26" t="s">
        <v>217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05">
        <v>880.69</v>
      </c>
      <c r="F27" t="s">
        <v>218</v>
      </c>
    </row>
    <row r="28" spans="1:6" ht="15.75" thickBot="1" x14ac:dyDescent="0.3">
      <c r="E28" s="106">
        <f>SUM(E18:E27)</f>
        <v>116434.79000000001</v>
      </c>
    </row>
    <row r="29" spans="1:6" x14ac:dyDescent="0.25">
      <c r="E29" s="105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06">
        <v>694013.36</v>
      </c>
      <c r="F30" t="s">
        <v>219</v>
      </c>
    </row>
    <row r="31" spans="1:6" x14ac:dyDescent="0.25">
      <c r="E31" s="105"/>
    </row>
    <row r="32" spans="1:6" x14ac:dyDescent="0.25">
      <c r="E32" s="105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05">
        <v>340.54</v>
      </c>
      <c r="F33" t="s">
        <v>220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05">
        <v>4967.0200000000004</v>
      </c>
      <c r="F34" t="s">
        <v>221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05">
        <v>897839</v>
      </c>
      <c r="F35" t="s">
        <v>223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05">
        <v>891.3</v>
      </c>
      <c r="F36" t="s">
        <v>223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05">
        <v>640.45000000000005</v>
      </c>
      <c r="F37" t="s">
        <v>224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05">
        <v>597.51</v>
      </c>
      <c r="F38" t="s">
        <v>225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05">
        <v>2335.17</v>
      </c>
      <c r="F39" t="s">
        <v>225</v>
      </c>
    </row>
    <row r="40" spans="1:6" ht="15.75" thickBot="1" x14ac:dyDescent="0.3">
      <c r="E40" s="106">
        <f>SUM(E33:E39)</f>
        <v>907610.99000000011</v>
      </c>
    </row>
    <row r="41" spans="1:6" x14ac:dyDescent="0.25">
      <c r="E41" s="105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06">
        <f>E28+E30+E40</f>
        <v>1718059.1400000001</v>
      </c>
      <c r="F42" t="s">
        <v>204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Z140"/>
  <sheetViews>
    <sheetView topLeftCell="A109" zoomScale="70" zoomScaleNormal="70" workbookViewId="0">
      <selection activeCell="C137" sqref="C137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8" width="9.140625" customWidth="1"/>
    <col min="19" max="19" width="14.7109375" customWidth="1"/>
    <col min="20" max="28" width="9.14062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1">
        <v>2015</v>
      </c>
      <c r="B7" s="63">
        <v>0.62</v>
      </c>
      <c r="C7" s="64">
        <v>207536</v>
      </c>
    </row>
    <row r="8" spans="1:3" x14ac:dyDescent="0.25">
      <c r="A8" s="2">
        <v>2016</v>
      </c>
      <c r="B8" s="58">
        <v>0</v>
      </c>
      <c r="C8" s="59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0">
        <v>43070</v>
      </c>
      <c r="B20" s="58">
        <v>0</v>
      </c>
      <c r="C20" s="5">
        <v>12841</v>
      </c>
    </row>
    <row r="21" spans="1:3" x14ac:dyDescent="0.25">
      <c r="A21" s="61">
        <v>2017</v>
      </c>
      <c r="B21" s="63">
        <v>0.97</v>
      </c>
      <c r="C21" s="62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65">
        <v>0</v>
      </c>
      <c r="C24" s="5">
        <v>19510</v>
      </c>
    </row>
    <row r="25" spans="1:3" x14ac:dyDescent="0.25">
      <c r="A25" s="1">
        <v>43191</v>
      </c>
      <c r="B25" s="165">
        <v>0</v>
      </c>
      <c r="C25" s="5">
        <v>29107</v>
      </c>
    </row>
    <row r="26" spans="1:3" x14ac:dyDescent="0.25">
      <c r="A26" s="1">
        <v>43221</v>
      </c>
      <c r="B26" s="165">
        <v>0</v>
      </c>
      <c r="C26" s="5">
        <v>19571</v>
      </c>
    </row>
    <row r="27" spans="1:3" x14ac:dyDescent="0.25">
      <c r="A27" s="1">
        <v>43252</v>
      </c>
      <c r="B27" s="165">
        <v>0</v>
      </c>
      <c r="C27" s="5">
        <v>19540</v>
      </c>
    </row>
    <row r="28" spans="1:3" x14ac:dyDescent="0.25">
      <c r="A28" s="1">
        <v>43282</v>
      </c>
      <c r="B28" s="165">
        <v>8.5399999999999991</v>
      </c>
      <c r="C28" s="5">
        <v>21724</v>
      </c>
    </row>
    <row r="29" spans="1:3" x14ac:dyDescent="0.25">
      <c r="A29" s="1">
        <v>43313</v>
      </c>
      <c r="B29" s="165">
        <v>0</v>
      </c>
      <c r="C29" s="5">
        <v>22107</v>
      </c>
    </row>
    <row r="30" spans="1:3" x14ac:dyDescent="0.25">
      <c r="A30" s="1">
        <v>43344</v>
      </c>
      <c r="B30" s="165">
        <v>0</v>
      </c>
      <c r="C30" s="5">
        <v>33943</v>
      </c>
    </row>
    <row r="31" spans="1:3" x14ac:dyDescent="0.25">
      <c r="A31" s="1">
        <v>43374</v>
      </c>
      <c r="B31" s="165">
        <v>0</v>
      </c>
      <c r="C31" s="13">
        <v>28526</v>
      </c>
    </row>
    <row r="32" spans="1:3" x14ac:dyDescent="0.25">
      <c r="A32" s="1">
        <v>43405</v>
      </c>
      <c r="B32" s="165">
        <v>0</v>
      </c>
      <c r="C32" s="13">
        <v>18997</v>
      </c>
    </row>
    <row r="33" spans="1:3" x14ac:dyDescent="0.25">
      <c r="A33" s="1">
        <v>43435</v>
      </c>
      <c r="B33" s="165">
        <v>0</v>
      </c>
      <c r="C33" s="13">
        <v>17522</v>
      </c>
    </row>
    <row r="34" spans="1:3" x14ac:dyDescent="0.25">
      <c r="A34" s="169" t="s">
        <v>270</v>
      </c>
      <c r="B34" s="63">
        <v>0.83</v>
      </c>
      <c r="C34" s="62">
        <f>SUM(C22:C33)</f>
        <v>264467</v>
      </c>
    </row>
    <row r="35" spans="1:3" x14ac:dyDescent="0.25">
      <c r="A35" s="1">
        <v>43466</v>
      </c>
      <c r="B35" s="165">
        <v>0</v>
      </c>
      <c r="C35" s="13">
        <v>18969</v>
      </c>
    </row>
    <row r="36" spans="1:3" x14ac:dyDescent="0.25">
      <c r="A36" s="1">
        <v>43497</v>
      </c>
      <c r="B36" s="165">
        <v>5.79</v>
      </c>
      <c r="C36" s="13">
        <v>15596</v>
      </c>
    </row>
    <row r="37" spans="1:3" x14ac:dyDescent="0.25">
      <c r="A37" s="1">
        <v>43525</v>
      </c>
      <c r="B37" s="132"/>
      <c r="C37" s="227"/>
    </row>
    <row r="38" spans="1:3" x14ac:dyDescent="0.25">
      <c r="A38" s="1">
        <v>43556</v>
      </c>
      <c r="B38" s="132"/>
      <c r="C38" s="227"/>
    </row>
    <row r="39" spans="1:3" x14ac:dyDescent="0.25">
      <c r="A39" s="1">
        <v>43586</v>
      </c>
      <c r="B39" s="132"/>
      <c r="C39" s="227"/>
    </row>
    <row r="40" spans="1:3" x14ac:dyDescent="0.25">
      <c r="A40" s="1">
        <v>43617</v>
      </c>
      <c r="B40" s="132"/>
      <c r="C40" s="227"/>
    </row>
    <row r="41" spans="1:3" x14ac:dyDescent="0.25">
      <c r="A41" s="1">
        <v>43647</v>
      </c>
      <c r="B41" s="132"/>
      <c r="C41" s="227"/>
    </row>
    <row r="42" spans="1:3" x14ac:dyDescent="0.25">
      <c r="A42" s="1">
        <v>43678</v>
      </c>
      <c r="B42" s="132"/>
      <c r="C42" s="227"/>
    </row>
    <row r="43" spans="1:3" x14ac:dyDescent="0.25">
      <c r="A43" s="1">
        <v>43709</v>
      </c>
      <c r="B43" s="132"/>
      <c r="C43" s="227"/>
    </row>
    <row r="44" spans="1:3" x14ac:dyDescent="0.25">
      <c r="A44" s="1">
        <v>43739</v>
      </c>
      <c r="B44" s="132"/>
      <c r="C44" s="227"/>
    </row>
    <row r="45" spans="1:3" x14ac:dyDescent="0.25">
      <c r="A45" s="1">
        <v>43770</v>
      </c>
      <c r="B45" s="132"/>
      <c r="C45" s="227"/>
    </row>
    <row r="46" spans="1:3" x14ac:dyDescent="0.25">
      <c r="A46" s="1">
        <v>43800</v>
      </c>
      <c r="B46" s="132"/>
      <c r="C46" s="227"/>
    </row>
    <row r="47" spans="1:3" x14ac:dyDescent="0.25">
      <c r="A47" s="169">
        <v>2019</v>
      </c>
      <c r="B47" s="63">
        <v>0.66</v>
      </c>
      <c r="C47" s="62">
        <f>SUM(C35:C46)</f>
        <v>34565</v>
      </c>
    </row>
    <row r="48" spans="1:3" x14ac:dyDescent="0.25">
      <c r="A48" s="1">
        <v>43831</v>
      </c>
      <c r="B48" s="132"/>
      <c r="C48" s="227"/>
    </row>
    <row r="49" spans="1:22" x14ac:dyDescent="0.25">
      <c r="A49" s="1">
        <v>43862</v>
      </c>
      <c r="B49" s="132"/>
      <c r="C49" s="227"/>
    </row>
    <row r="50" spans="1:22" x14ac:dyDescent="0.25">
      <c r="A50" s="1">
        <v>43891</v>
      </c>
      <c r="B50" s="132"/>
      <c r="C50" s="227"/>
    </row>
    <row r="51" spans="1:22" x14ac:dyDescent="0.25">
      <c r="A51" s="1"/>
      <c r="B51" s="4"/>
      <c r="C51" s="5"/>
    </row>
    <row r="52" spans="1:22" x14ac:dyDescent="0.25">
      <c r="A52" s="1"/>
      <c r="B52" s="4"/>
      <c r="C52" s="5"/>
    </row>
    <row r="53" spans="1:22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5" spans="1:22" x14ac:dyDescent="0.25">
      <c r="A55" t="s">
        <v>3</v>
      </c>
    </row>
    <row r="56" spans="1:22" x14ac:dyDescent="0.25">
      <c r="A56" t="s">
        <v>1</v>
      </c>
    </row>
    <row r="58" spans="1:22" x14ac:dyDescent="0.25">
      <c r="A58" s="2"/>
      <c r="B58" s="3" t="s">
        <v>0</v>
      </c>
      <c r="C58" s="3" t="s">
        <v>2</v>
      </c>
    </row>
    <row r="59" spans="1:22" x14ac:dyDescent="0.25">
      <c r="A59" s="61">
        <v>2015</v>
      </c>
      <c r="B59" s="58">
        <v>0</v>
      </c>
      <c r="C59" s="64">
        <v>23530</v>
      </c>
    </row>
    <row r="60" spans="1:22" x14ac:dyDescent="0.25">
      <c r="A60" s="61">
        <v>2016</v>
      </c>
      <c r="B60" s="58">
        <v>0</v>
      </c>
      <c r="C60" s="64">
        <v>23350</v>
      </c>
    </row>
    <row r="61" spans="1:22" x14ac:dyDescent="0.25">
      <c r="A61" s="1">
        <v>42736</v>
      </c>
      <c r="B61" s="4">
        <v>0</v>
      </c>
      <c r="C61" s="5">
        <v>1855</v>
      </c>
      <c r="S61" s="52"/>
    </row>
    <row r="62" spans="1:22" x14ac:dyDescent="0.25">
      <c r="A62" s="1">
        <v>42767</v>
      </c>
      <c r="B62" s="4">
        <v>0</v>
      </c>
      <c r="C62" s="5">
        <v>1761</v>
      </c>
      <c r="S62" s="53"/>
    </row>
    <row r="63" spans="1:22" x14ac:dyDescent="0.25">
      <c r="A63" s="1">
        <v>42795</v>
      </c>
      <c r="B63" s="4">
        <v>0</v>
      </c>
      <c r="C63" s="5">
        <v>2048</v>
      </c>
    </row>
    <row r="64" spans="1:22" x14ac:dyDescent="0.25">
      <c r="A64" s="1">
        <v>42826</v>
      </c>
      <c r="B64" s="4">
        <v>0</v>
      </c>
      <c r="C64" s="5">
        <v>1980</v>
      </c>
    </row>
    <row r="65" spans="1:6" x14ac:dyDescent="0.25">
      <c r="A65" s="1">
        <v>42856</v>
      </c>
      <c r="B65" s="4">
        <v>0</v>
      </c>
      <c r="C65" s="5">
        <v>1822</v>
      </c>
    </row>
    <row r="66" spans="1:6" x14ac:dyDescent="0.25">
      <c r="A66" s="1">
        <v>42887</v>
      </c>
      <c r="B66" s="4">
        <v>0</v>
      </c>
      <c r="C66" s="5">
        <v>2026</v>
      </c>
    </row>
    <row r="67" spans="1:6" x14ac:dyDescent="0.25">
      <c r="A67" s="1">
        <v>42917</v>
      </c>
      <c r="B67" s="4">
        <v>0</v>
      </c>
      <c r="C67" s="5">
        <v>1485</v>
      </c>
    </row>
    <row r="68" spans="1:6" x14ac:dyDescent="0.25">
      <c r="A68" s="1">
        <v>42948</v>
      </c>
      <c r="B68" s="4">
        <v>0</v>
      </c>
      <c r="C68" s="5">
        <v>1525</v>
      </c>
    </row>
    <row r="69" spans="1:6" x14ac:dyDescent="0.25">
      <c r="A69" s="1">
        <v>42979</v>
      </c>
      <c r="B69" s="4">
        <v>0</v>
      </c>
      <c r="C69" s="13">
        <v>1536</v>
      </c>
    </row>
    <row r="70" spans="1:6" x14ac:dyDescent="0.25">
      <c r="A70" s="1">
        <v>43009</v>
      </c>
      <c r="B70" s="4">
        <v>0</v>
      </c>
      <c r="C70" s="5">
        <v>1822</v>
      </c>
    </row>
    <row r="71" spans="1:6" x14ac:dyDescent="0.25">
      <c r="A71" s="1">
        <v>43040</v>
      </c>
      <c r="B71" s="4">
        <v>0</v>
      </c>
      <c r="C71" s="5">
        <v>1323</v>
      </c>
    </row>
    <row r="72" spans="1:6" x14ac:dyDescent="0.25">
      <c r="A72" s="1">
        <v>43070</v>
      </c>
      <c r="B72" s="58">
        <v>0</v>
      </c>
      <c r="C72" s="5">
        <v>1259</v>
      </c>
    </row>
    <row r="73" spans="1:6" x14ac:dyDescent="0.25">
      <c r="A73" s="169">
        <v>2017</v>
      </c>
      <c r="B73" s="58">
        <v>0</v>
      </c>
      <c r="C73" s="62">
        <f>SUM(C61:C72)</f>
        <v>20442</v>
      </c>
    </row>
    <row r="74" spans="1:6" x14ac:dyDescent="0.25">
      <c r="A74" s="1">
        <v>43101</v>
      </c>
      <c r="B74" s="4">
        <v>0</v>
      </c>
      <c r="C74" s="5">
        <v>1985</v>
      </c>
    </row>
    <row r="75" spans="1:6" x14ac:dyDescent="0.25">
      <c r="A75" s="1">
        <v>43132</v>
      </c>
      <c r="B75" s="4">
        <v>0</v>
      </c>
      <c r="C75" s="5">
        <v>1679</v>
      </c>
    </row>
    <row r="76" spans="1:6" x14ac:dyDescent="0.25">
      <c r="A76" s="1">
        <v>43160</v>
      </c>
      <c r="B76" s="165">
        <v>0</v>
      </c>
      <c r="C76" s="5">
        <v>1867</v>
      </c>
    </row>
    <row r="77" spans="1:6" x14ac:dyDescent="0.25">
      <c r="A77" s="1">
        <v>43191</v>
      </c>
      <c r="B77" s="165">
        <v>0</v>
      </c>
      <c r="C77" s="5">
        <v>2913</v>
      </c>
    </row>
    <row r="78" spans="1:6" x14ac:dyDescent="0.25">
      <c r="A78" s="1">
        <v>43221</v>
      </c>
      <c r="B78" s="165">
        <v>0</v>
      </c>
      <c r="C78" s="5">
        <v>1773</v>
      </c>
    </row>
    <row r="79" spans="1:6" x14ac:dyDescent="0.25">
      <c r="A79" s="1">
        <v>43252</v>
      </c>
      <c r="B79" s="165">
        <v>0</v>
      </c>
      <c r="C79" s="5">
        <v>1493</v>
      </c>
    </row>
    <row r="80" spans="1:6" x14ac:dyDescent="0.25">
      <c r="A80" s="1">
        <v>43282</v>
      </c>
      <c r="B80" s="165">
        <v>0</v>
      </c>
      <c r="C80" s="5">
        <v>1682</v>
      </c>
      <c r="F80" t="s">
        <v>271</v>
      </c>
    </row>
    <row r="81" spans="1:3" x14ac:dyDescent="0.25">
      <c r="A81" s="1">
        <v>43313</v>
      </c>
      <c r="B81" s="165">
        <v>0</v>
      </c>
      <c r="C81" s="5">
        <v>2025</v>
      </c>
    </row>
    <row r="82" spans="1:3" x14ac:dyDescent="0.25">
      <c r="A82" s="1">
        <v>43344</v>
      </c>
      <c r="B82" s="165">
        <v>0</v>
      </c>
      <c r="C82" s="5">
        <v>4832</v>
      </c>
    </row>
    <row r="83" spans="1:3" x14ac:dyDescent="0.25">
      <c r="A83" s="1">
        <v>43374</v>
      </c>
      <c r="B83" s="165">
        <v>0</v>
      </c>
      <c r="C83" s="13">
        <v>3207</v>
      </c>
    </row>
    <row r="84" spans="1:3" x14ac:dyDescent="0.25">
      <c r="A84" s="1">
        <v>43405</v>
      </c>
      <c r="B84" s="165">
        <v>0</v>
      </c>
      <c r="C84" s="13">
        <v>1625</v>
      </c>
    </row>
    <row r="85" spans="1:3" x14ac:dyDescent="0.25">
      <c r="A85" s="1">
        <v>43435</v>
      </c>
      <c r="B85" s="176">
        <v>0</v>
      </c>
      <c r="C85" s="13">
        <v>2132</v>
      </c>
    </row>
    <row r="86" spans="1:3" x14ac:dyDescent="0.25">
      <c r="A86" s="169" t="s">
        <v>270</v>
      </c>
      <c r="B86" s="58">
        <v>0</v>
      </c>
      <c r="C86" s="62">
        <f>SUM(C74:C85)</f>
        <v>27213</v>
      </c>
    </row>
    <row r="87" spans="1:3" x14ac:dyDescent="0.25">
      <c r="A87" s="1">
        <v>43466</v>
      </c>
      <c r="B87" s="165">
        <v>0</v>
      </c>
      <c r="C87" s="13">
        <v>1810</v>
      </c>
    </row>
    <row r="88" spans="1:3" x14ac:dyDescent="0.25">
      <c r="A88" s="1">
        <v>43497</v>
      </c>
      <c r="B88" s="165">
        <v>0</v>
      </c>
      <c r="C88" s="13">
        <v>1332</v>
      </c>
    </row>
    <row r="89" spans="1:3" x14ac:dyDescent="0.25">
      <c r="A89" s="1">
        <v>43525</v>
      </c>
      <c r="B89" s="132"/>
      <c r="C89" s="227"/>
    </row>
    <row r="90" spans="1:3" x14ac:dyDescent="0.25">
      <c r="A90" s="1">
        <v>43556</v>
      </c>
      <c r="B90" s="132"/>
      <c r="C90" s="227"/>
    </row>
    <row r="91" spans="1:3" x14ac:dyDescent="0.25">
      <c r="A91" s="1">
        <v>43586</v>
      </c>
      <c r="B91" s="132"/>
      <c r="C91" s="227"/>
    </row>
    <row r="92" spans="1:3" x14ac:dyDescent="0.25">
      <c r="A92" s="1">
        <v>43617</v>
      </c>
      <c r="B92" s="132"/>
      <c r="C92" s="227"/>
    </row>
    <row r="93" spans="1:3" x14ac:dyDescent="0.25">
      <c r="A93" s="1">
        <v>43647</v>
      </c>
      <c r="B93" s="132"/>
      <c r="C93" s="227"/>
    </row>
    <row r="94" spans="1:3" x14ac:dyDescent="0.25">
      <c r="A94" s="1">
        <v>43678</v>
      </c>
      <c r="B94" s="132"/>
      <c r="C94" s="227"/>
    </row>
    <row r="95" spans="1:3" x14ac:dyDescent="0.25">
      <c r="A95" s="1">
        <v>43709</v>
      </c>
      <c r="B95" s="132"/>
      <c r="C95" s="227"/>
    </row>
    <row r="96" spans="1:3" x14ac:dyDescent="0.25">
      <c r="A96" s="1">
        <v>43739</v>
      </c>
      <c r="B96" s="132"/>
      <c r="C96" s="227"/>
    </row>
    <row r="97" spans="1:52" x14ac:dyDescent="0.25">
      <c r="A97" s="1">
        <v>43770</v>
      </c>
      <c r="B97" s="132"/>
      <c r="C97" s="227"/>
    </row>
    <row r="98" spans="1:52" x14ac:dyDescent="0.25">
      <c r="A98" s="1">
        <v>43800</v>
      </c>
      <c r="B98" s="132"/>
      <c r="C98" s="227"/>
    </row>
    <row r="99" spans="1:52" x14ac:dyDescent="0.25">
      <c r="A99" s="169">
        <v>2019</v>
      </c>
      <c r="B99" s="63">
        <v>0</v>
      </c>
      <c r="C99" s="62">
        <f>SUM(C87:C98)</f>
        <v>3142</v>
      </c>
    </row>
    <row r="100" spans="1:52" x14ac:dyDescent="0.25">
      <c r="A100" s="1">
        <v>43831</v>
      </c>
      <c r="B100" s="132"/>
      <c r="C100" s="227"/>
    </row>
    <row r="101" spans="1:52" x14ac:dyDescent="0.25">
      <c r="A101" s="1">
        <v>43862</v>
      </c>
      <c r="B101" s="132"/>
      <c r="C101" s="227"/>
    </row>
    <row r="102" spans="1:52" x14ac:dyDescent="0.25">
      <c r="A102" s="1">
        <v>43891</v>
      </c>
      <c r="B102" s="132"/>
      <c r="C102" s="227"/>
    </row>
    <row r="103" spans="1:52" x14ac:dyDescent="0.25">
      <c r="A103" s="1"/>
      <c r="B103" s="165"/>
      <c r="C103" s="13"/>
    </row>
    <row r="104" spans="1:52" x14ac:dyDescent="0.25">
      <c r="A104" s="1"/>
      <c r="B104" s="165"/>
      <c r="C104" s="13"/>
    </row>
    <row r="105" spans="1:52" x14ac:dyDescent="0.25">
      <c r="A105" s="1"/>
      <c r="B105" s="165"/>
      <c r="C105" s="13"/>
    </row>
    <row r="106" spans="1:52" x14ac:dyDescent="0.25">
      <c r="A106" s="1"/>
      <c r="B106" s="165"/>
      <c r="C106" s="13"/>
    </row>
    <row r="107" spans="1:52" x14ac:dyDescent="0.25">
      <c r="A107" s="1"/>
      <c r="B107" s="165"/>
      <c r="C107" s="13"/>
    </row>
    <row r="108" spans="1:52" x14ac:dyDescent="0.25">
      <c r="A108" s="1"/>
      <c r="B108" s="165"/>
      <c r="C108" s="13"/>
    </row>
    <row r="109" spans="1:52" x14ac:dyDescent="0.25">
      <c r="A109" s="1"/>
      <c r="B109" s="165"/>
      <c r="C109" s="13"/>
    </row>
    <row r="110" spans="1:52" x14ac:dyDescent="0.25">
      <c r="A110" s="1"/>
      <c r="B110" s="4"/>
      <c r="C110" s="5"/>
    </row>
    <row r="111" spans="1:52" x14ac:dyDescent="0.25">
      <c r="A111" s="1"/>
      <c r="B111" s="4"/>
      <c r="C111" s="5"/>
    </row>
    <row r="112" spans="1:52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</row>
    <row r="113" spans="1:46" x14ac:dyDescent="0.25">
      <c r="A113" s="1"/>
      <c r="B113" s="4"/>
      <c r="C113" s="5"/>
    </row>
    <row r="114" spans="1:46" x14ac:dyDescent="0.25">
      <c r="A114" s="1"/>
      <c r="B114" s="4"/>
      <c r="C114" s="5"/>
    </row>
    <row r="115" spans="1:46" x14ac:dyDescent="0.25">
      <c r="A115" s="1"/>
      <c r="B115" s="4"/>
      <c r="C115" s="5"/>
    </row>
    <row r="117" spans="1:46" x14ac:dyDescent="0.25">
      <c r="B117" s="4" t="s">
        <v>177</v>
      </c>
      <c r="AS117" s="25"/>
      <c r="AT117" s="25"/>
    </row>
    <row r="118" spans="1:46" x14ac:dyDescent="0.25">
      <c r="Q118" s="67"/>
      <c r="R118" s="67"/>
      <c r="AD118" s="70"/>
      <c r="AQ118" s="70"/>
      <c r="AS118" s="25"/>
      <c r="AT118" s="25"/>
    </row>
    <row r="119" spans="1:46" x14ac:dyDescent="0.25">
      <c r="B119" s="2"/>
      <c r="C119" s="3">
        <v>2015</v>
      </c>
      <c r="D119" s="68">
        <v>2016</v>
      </c>
      <c r="E119" s="65">
        <v>42736</v>
      </c>
      <c r="F119" s="16">
        <v>42767</v>
      </c>
      <c r="G119" s="16">
        <v>42795</v>
      </c>
      <c r="H119" s="16">
        <v>42826</v>
      </c>
      <c r="I119" s="16">
        <v>42856</v>
      </c>
      <c r="J119" s="16">
        <v>42887</v>
      </c>
      <c r="K119" s="16">
        <v>42917</v>
      </c>
      <c r="L119" s="16">
        <v>42948</v>
      </c>
      <c r="M119" s="16">
        <v>42979</v>
      </c>
      <c r="N119" s="16">
        <v>43009</v>
      </c>
      <c r="O119" s="16">
        <v>43040</v>
      </c>
      <c r="P119" s="16">
        <v>43070</v>
      </c>
      <c r="Q119" s="71">
        <v>2017</v>
      </c>
      <c r="R119" s="65">
        <v>43101</v>
      </c>
      <c r="S119" s="16">
        <v>43132</v>
      </c>
      <c r="T119" s="16">
        <v>43160</v>
      </c>
      <c r="U119" s="16">
        <v>43191</v>
      </c>
      <c r="V119" s="16">
        <v>43221</v>
      </c>
      <c r="W119" s="16">
        <v>43252</v>
      </c>
      <c r="X119" s="16">
        <v>43282</v>
      </c>
      <c r="Y119" s="16">
        <v>43313</v>
      </c>
      <c r="Z119" s="16">
        <v>43344</v>
      </c>
      <c r="AA119" s="16">
        <v>43374</v>
      </c>
      <c r="AB119" s="16">
        <v>43405</v>
      </c>
      <c r="AC119" s="16">
        <v>43435</v>
      </c>
      <c r="AD119" s="68" t="s">
        <v>270</v>
      </c>
      <c r="AE119" s="65">
        <v>43466</v>
      </c>
      <c r="AF119" s="16">
        <v>43497</v>
      </c>
      <c r="AG119" s="16">
        <v>43525</v>
      </c>
      <c r="AH119" s="16">
        <v>43556</v>
      </c>
      <c r="AI119" s="16">
        <v>43586</v>
      </c>
      <c r="AJ119" s="16">
        <v>43617</v>
      </c>
      <c r="AK119" s="16">
        <v>43647</v>
      </c>
      <c r="AL119" s="16">
        <v>43678</v>
      </c>
      <c r="AM119" s="16">
        <v>43709</v>
      </c>
      <c r="AN119" s="16">
        <v>43739</v>
      </c>
      <c r="AO119" s="16">
        <v>43770</v>
      </c>
      <c r="AP119" s="16">
        <v>43800</v>
      </c>
      <c r="AQ119" s="68">
        <v>2019</v>
      </c>
      <c r="AR119" s="16">
        <v>43831</v>
      </c>
      <c r="AS119" s="16">
        <v>43862</v>
      </c>
      <c r="AT119" s="16">
        <v>43891</v>
      </c>
    </row>
    <row r="120" spans="1:46" x14ac:dyDescent="0.25">
      <c r="A120" s="9" t="s">
        <v>21</v>
      </c>
      <c r="B120" s="15" t="s">
        <v>5</v>
      </c>
      <c r="C120" s="14">
        <v>231066</v>
      </c>
      <c r="D120" s="69">
        <v>210544</v>
      </c>
      <c r="E120" s="66">
        <v>16487</v>
      </c>
      <c r="F120" s="14">
        <v>16234</v>
      </c>
      <c r="G120" s="14">
        <v>18391</v>
      </c>
      <c r="H120" s="14">
        <v>19512</v>
      </c>
      <c r="I120" s="14">
        <v>21079</v>
      </c>
      <c r="J120" s="14">
        <v>21248</v>
      </c>
      <c r="K120" s="14">
        <v>17197</v>
      </c>
      <c r="L120" s="14">
        <v>18943</v>
      </c>
      <c r="M120" s="14">
        <f>C17+C69</f>
        <v>17448</v>
      </c>
      <c r="N120" s="79">
        <v>17944</v>
      </c>
      <c r="O120" s="79">
        <v>15842</v>
      </c>
      <c r="P120" s="79">
        <v>14100</v>
      </c>
      <c r="Q120" s="72">
        <f>SUM(E120:P120)</f>
        <v>214425</v>
      </c>
      <c r="R120" s="66">
        <v>18795</v>
      </c>
      <c r="S120" s="133">
        <v>18789</v>
      </c>
      <c r="T120" s="13">
        <v>21377</v>
      </c>
      <c r="U120" s="13">
        <v>32020</v>
      </c>
      <c r="V120" s="13">
        <v>21344</v>
      </c>
      <c r="W120" s="13">
        <v>21033</v>
      </c>
      <c r="X120" s="13">
        <v>23406</v>
      </c>
      <c r="Y120" s="13">
        <v>24132</v>
      </c>
      <c r="Z120" s="13">
        <v>38775</v>
      </c>
      <c r="AA120" s="13">
        <v>31733</v>
      </c>
      <c r="AB120" s="13">
        <v>20266</v>
      </c>
      <c r="AC120" s="13">
        <v>19654</v>
      </c>
      <c r="AD120" s="149">
        <f>SUM(R120:AC120)</f>
        <v>291324</v>
      </c>
      <c r="AE120" s="13">
        <v>20779</v>
      </c>
      <c r="AF120" s="13">
        <v>16928</v>
      </c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49">
        <f>SUM(AE120:AP120)</f>
        <v>37707</v>
      </c>
      <c r="AR120" s="227"/>
      <c r="AS120" s="240"/>
      <c r="AT120" s="240"/>
    </row>
    <row r="121" spans="1:46" x14ac:dyDescent="0.25">
      <c r="A121" s="9" t="s">
        <v>21</v>
      </c>
      <c r="B121" s="15" t="s">
        <v>23</v>
      </c>
      <c r="C121" s="14">
        <v>843</v>
      </c>
      <c r="D121" s="69">
        <v>935</v>
      </c>
      <c r="E121" s="66">
        <v>92</v>
      </c>
      <c r="F121" s="14">
        <v>119</v>
      </c>
      <c r="G121" s="14">
        <v>86</v>
      </c>
      <c r="H121" s="14">
        <v>115</v>
      </c>
      <c r="I121" s="14">
        <v>99</v>
      </c>
      <c r="J121" s="14">
        <v>119</v>
      </c>
      <c r="K121" s="14">
        <v>99</v>
      </c>
      <c r="L121" s="14">
        <v>106</v>
      </c>
      <c r="M121" s="14">
        <v>111</v>
      </c>
      <c r="N121" s="79">
        <v>111</v>
      </c>
      <c r="O121" s="79">
        <v>113</v>
      </c>
      <c r="P121" s="79">
        <v>97</v>
      </c>
      <c r="Q121" s="72">
        <f t="shared" ref="Q121:Q127" si="0">SUM(E121:P121)</f>
        <v>1267</v>
      </c>
      <c r="R121" s="66">
        <v>109</v>
      </c>
      <c r="S121" s="134">
        <v>123</v>
      </c>
      <c r="T121" s="13">
        <v>126</v>
      </c>
      <c r="U121" s="13">
        <v>179</v>
      </c>
      <c r="V121" s="13">
        <v>51</v>
      </c>
      <c r="W121" s="13">
        <v>121</v>
      </c>
      <c r="X121" s="13">
        <v>97</v>
      </c>
      <c r="Y121" s="13">
        <v>107</v>
      </c>
      <c r="Z121" s="13">
        <v>178</v>
      </c>
      <c r="AA121" s="13">
        <v>144</v>
      </c>
      <c r="AB121" s="13">
        <v>112</v>
      </c>
      <c r="AC121" s="13">
        <v>67</v>
      </c>
      <c r="AD121" s="149">
        <f t="shared" ref="AD121:AD139" si="1">SUM(R121:AC121)</f>
        <v>1414</v>
      </c>
      <c r="AE121" s="13">
        <v>117</v>
      </c>
      <c r="AF121" s="13">
        <v>118</v>
      </c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49">
        <f t="shared" ref="AQ121:AQ127" si="2">SUM(AE121:AP121)</f>
        <v>235</v>
      </c>
      <c r="AR121" s="227"/>
      <c r="AS121" s="240"/>
      <c r="AT121" s="240"/>
    </row>
    <row r="122" spans="1:46" x14ac:dyDescent="0.25">
      <c r="A122" s="9" t="s">
        <v>21</v>
      </c>
      <c r="B122" s="15" t="s">
        <v>13</v>
      </c>
      <c r="C122" s="14">
        <v>15</v>
      </c>
      <c r="D122" s="69">
        <v>15</v>
      </c>
      <c r="E122" s="66">
        <v>2</v>
      </c>
      <c r="F122" s="14">
        <v>1</v>
      </c>
      <c r="G122" s="14">
        <v>1</v>
      </c>
      <c r="H122" s="14">
        <v>1</v>
      </c>
      <c r="I122" s="14">
        <v>6</v>
      </c>
      <c r="J122" s="14">
        <v>1</v>
      </c>
      <c r="K122" s="14">
        <v>1</v>
      </c>
      <c r="L122" s="14">
        <v>1</v>
      </c>
      <c r="M122" s="14">
        <v>1</v>
      </c>
      <c r="N122" s="79">
        <v>1</v>
      </c>
      <c r="O122" s="79">
        <v>1</v>
      </c>
      <c r="P122" s="79">
        <v>1</v>
      </c>
      <c r="Q122" s="72">
        <f t="shared" si="0"/>
        <v>18</v>
      </c>
      <c r="R122" s="66">
        <v>1</v>
      </c>
      <c r="S122" s="134">
        <v>1</v>
      </c>
      <c r="T122" s="13">
        <v>1</v>
      </c>
      <c r="U122" s="13">
        <v>2</v>
      </c>
      <c r="V122" s="13">
        <v>1</v>
      </c>
      <c r="W122" s="13">
        <v>1</v>
      </c>
      <c r="X122" s="13">
        <v>1</v>
      </c>
      <c r="Y122" s="13">
        <v>1</v>
      </c>
      <c r="Z122" s="13">
        <v>2</v>
      </c>
      <c r="AA122" s="13">
        <v>2</v>
      </c>
      <c r="AB122" s="13">
        <v>1</v>
      </c>
      <c r="AC122" s="13">
        <v>1</v>
      </c>
      <c r="AD122" s="149">
        <f t="shared" si="1"/>
        <v>15</v>
      </c>
      <c r="AE122" s="13">
        <v>1</v>
      </c>
      <c r="AF122" s="13">
        <v>1</v>
      </c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49">
        <f t="shared" si="2"/>
        <v>2</v>
      </c>
      <c r="AR122" s="227"/>
      <c r="AS122" s="240"/>
      <c r="AT122" s="240"/>
    </row>
    <row r="123" spans="1:46" x14ac:dyDescent="0.25">
      <c r="A123" s="9" t="s">
        <v>21</v>
      </c>
      <c r="B123" s="15" t="s">
        <v>14</v>
      </c>
      <c r="C123" s="14">
        <v>289</v>
      </c>
      <c r="D123" s="69">
        <v>265</v>
      </c>
      <c r="E123" s="66">
        <v>23</v>
      </c>
      <c r="F123" s="14">
        <v>26</v>
      </c>
      <c r="G123" s="14">
        <v>21</v>
      </c>
      <c r="H123" s="14">
        <v>28</v>
      </c>
      <c r="I123" s="14">
        <v>52</v>
      </c>
      <c r="J123" s="14">
        <v>28</v>
      </c>
      <c r="K123" s="14">
        <v>17</v>
      </c>
      <c r="L123" s="14">
        <v>11</v>
      </c>
      <c r="M123" s="14">
        <v>39</v>
      </c>
      <c r="N123" s="79">
        <v>44</v>
      </c>
      <c r="O123" s="79">
        <v>27</v>
      </c>
      <c r="P123" s="79">
        <v>20</v>
      </c>
      <c r="Q123" s="72">
        <f t="shared" si="0"/>
        <v>336</v>
      </c>
      <c r="R123" s="66">
        <v>63</v>
      </c>
      <c r="S123" s="134">
        <v>16</v>
      </c>
      <c r="T123" s="13">
        <v>47</v>
      </c>
      <c r="U123" s="13">
        <v>80</v>
      </c>
      <c r="V123" s="13">
        <v>23</v>
      </c>
      <c r="W123" s="13">
        <v>52</v>
      </c>
      <c r="X123" s="13">
        <v>91</v>
      </c>
      <c r="Y123" s="13">
        <v>42</v>
      </c>
      <c r="Z123" s="13">
        <v>65</v>
      </c>
      <c r="AA123" s="13">
        <v>55</v>
      </c>
      <c r="AB123" s="13">
        <v>21</v>
      </c>
      <c r="AC123" s="13">
        <v>18</v>
      </c>
      <c r="AD123" s="149">
        <f t="shared" si="1"/>
        <v>573</v>
      </c>
      <c r="AE123" s="13">
        <v>33</v>
      </c>
      <c r="AF123" s="13">
        <v>22</v>
      </c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49">
        <f t="shared" si="2"/>
        <v>55</v>
      </c>
      <c r="AR123" s="227"/>
      <c r="AS123" s="240"/>
      <c r="AT123" s="240"/>
    </row>
    <row r="124" spans="1:46" x14ac:dyDescent="0.25">
      <c r="A124" s="9" t="s">
        <v>21</v>
      </c>
      <c r="B124" s="15" t="s">
        <v>15</v>
      </c>
      <c r="C124" s="14">
        <v>7770</v>
      </c>
      <c r="D124" s="69">
        <v>6373</v>
      </c>
      <c r="E124" s="66">
        <v>492</v>
      </c>
      <c r="F124" s="14">
        <v>509</v>
      </c>
      <c r="G124" s="14">
        <v>450</v>
      </c>
      <c r="H124" s="14">
        <v>460</v>
      </c>
      <c r="I124" s="14">
        <v>604</v>
      </c>
      <c r="J124" s="14">
        <v>581</v>
      </c>
      <c r="K124" s="14">
        <v>500</v>
      </c>
      <c r="L124" s="14">
        <v>487</v>
      </c>
      <c r="M124" s="14">
        <v>526</v>
      </c>
      <c r="N124" s="79">
        <v>532</v>
      </c>
      <c r="O124" s="79">
        <v>444</v>
      </c>
      <c r="P124" s="79">
        <v>397</v>
      </c>
      <c r="Q124" s="72">
        <f t="shared" si="0"/>
        <v>5982</v>
      </c>
      <c r="R124" s="66">
        <v>439</v>
      </c>
      <c r="S124" s="134">
        <v>436</v>
      </c>
      <c r="T124" s="13">
        <v>669</v>
      </c>
      <c r="U124" s="13">
        <v>850</v>
      </c>
      <c r="V124" s="13">
        <v>509</v>
      </c>
      <c r="W124" s="13">
        <v>659</v>
      </c>
      <c r="X124" s="13">
        <v>581</v>
      </c>
      <c r="Y124" s="13">
        <v>631</v>
      </c>
      <c r="Z124" s="13">
        <v>714</v>
      </c>
      <c r="AA124" s="13">
        <v>763</v>
      </c>
      <c r="AB124" s="13">
        <v>678</v>
      </c>
      <c r="AC124" s="13">
        <v>507</v>
      </c>
      <c r="AD124" s="149">
        <f t="shared" si="1"/>
        <v>7436</v>
      </c>
      <c r="AE124" s="13">
        <v>619</v>
      </c>
      <c r="AF124" s="13">
        <v>487</v>
      </c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49">
        <f t="shared" si="2"/>
        <v>1106</v>
      </c>
      <c r="AR124" s="227"/>
      <c r="AS124" s="240"/>
      <c r="AT124" s="240"/>
    </row>
    <row r="125" spans="1:46" x14ac:dyDescent="0.25">
      <c r="A125" s="9" t="s">
        <v>21</v>
      </c>
      <c r="B125" s="15" t="s">
        <v>16</v>
      </c>
      <c r="C125" s="14">
        <v>1828</v>
      </c>
      <c r="D125" s="69">
        <v>1606</v>
      </c>
      <c r="E125" s="66">
        <v>160</v>
      </c>
      <c r="F125" s="14">
        <v>115</v>
      </c>
      <c r="G125" s="14">
        <v>115</v>
      </c>
      <c r="H125" s="14">
        <v>129</v>
      </c>
      <c r="I125" s="14">
        <v>146</v>
      </c>
      <c r="J125" s="14">
        <v>300</v>
      </c>
      <c r="K125" s="14">
        <v>124</v>
      </c>
      <c r="L125" s="14">
        <v>135</v>
      </c>
      <c r="M125" s="14">
        <v>209</v>
      </c>
      <c r="N125" s="79">
        <v>153</v>
      </c>
      <c r="O125" s="79">
        <v>138</v>
      </c>
      <c r="P125" s="79">
        <v>105</v>
      </c>
      <c r="Q125" s="72">
        <f t="shared" si="0"/>
        <v>1829</v>
      </c>
      <c r="R125" s="66">
        <v>178</v>
      </c>
      <c r="S125" s="134">
        <v>108</v>
      </c>
      <c r="T125" s="13">
        <v>172</v>
      </c>
      <c r="U125" s="13">
        <v>209</v>
      </c>
      <c r="V125" s="13">
        <v>160</v>
      </c>
      <c r="W125" s="13">
        <v>172</v>
      </c>
      <c r="X125" s="13">
        <v>179</v>
      </c>
      <c r="Y125" s="13">
        <v>158</v>
      </c>
      <c r="Z125" s="13">
        <v>187</v>
      </c>
      <c r="AA125" s="13">
        <v>228</v>
      </c>
      <c r="AB125" s="13">
        <v>177</v>
      </c>
      <c r="AC125" s="13">
        <v>142</v>
      </c>
      <c r="AD125" s="149">
        <f t="shared" si="1"/>
        <v>2070</v>
      </c>
      <c r="AE125" s="13">
        <v>165</v>
      </c>
      <c r="AF125" s="13">
        <v>145</v>
      </c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49">
        <f t="shared" si="2"/>
        <v>310</v>
      </c>
      <c r="AR125" s="227"/>
      <c r="AS125" s="135"/>
      <c r="AT125" s="135"/>
    </row>
    <row r="126" spans="1:46" x14ac:dyDescent="0.25">
      <c r="A126" s="9" t="s">
        <v>21</v>
      </c>
      <c r="B126" s="15" t="s">
        <v>17</v>
      </c>
      <c r="C126" s="14">
        <v>2243</v>
      </c>
      <c r="D126" s="69">
        <v>1946</v>
      </c>
      <c r="E126" s="66">
        <v>177</v>
      </c>
      <c r="F126" s="14">
        <v>157</v>
      </c>
      <c r="G126" s="14">
        <v>151</v>
      </c>
      <c r="H126" s="14">
        <v>152</v>
      </c>
      <c r="I126" s="14">
        <v>158</v>
      </c>
      <c r="J126" s="14">
        <v>185</v>
      </c>
      <c r="K126" s="14">
        <v>154</v>
      </c>
      <c r="L126" s="14">
        <v>178</v>
      </c>
      <c r="M126" s="14">
        <v>191</v>
      </c>
      <c r="N126" s="79">
        <v>169</v>
      </c>
      <c r="O126" s="79">
        <v>149</v>
      </c>
      <c r="P126" s="79">
        <v>212</v>
      </c>
      <c r="Q126" s="72">
        <f t="shared" si="0"/>
        <v>2033</v>
      </c>
      <c r="R126" s="66">
        <v>260</v>
      </c>
      <c r="S126" s="134">
        <v>250</v>
      </c>
      <c r="T126" s="13">
        <v>299</v>
      </c>
      <c r="U126" s="13">
        <v>293</v>
      </c>
      <c r="V126" s="13">
        <v>152</v>
      </c>
      <c r="W126" s="13">
        <v>219</v>
      </c>
      <c r="X126" s="13">
        <v>216</v>
      </c>
      <c r="Y126" s="13">
        <v>226</v>
      </c>
      <c r="Z126" s="13">
        <v>240</v>
      </c>
      <c r="AA126" s="13">
        <v>235</v>
      </c>
      <c r="AB126" s="13">
        <v>218</v>
      </c>
      <c r="AC126" s="13">
        <v>193</v>
      </c>
      <c r="AD126" s="149">
        <f t="shared" si="1"/>
        <v>2801</v>
      </c>
      <c r="AE126" s="13">
        <v>213</v>
      </c>
      <c r="AF126" s="13">
        <v>170</v>
      </c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49">
        <f t="shared" si="2"/>
        <v>383</v>
      </c>
      <c r="AR126" s="227"/>
      <c r="AS126" s="135"/>
      <c r="AT126" s="135"/>
    </row>
    <row r="127" spans="1:46" x14ac:dyDescent="0.25">
      <c r="A127" s="9" t="s">
        <v>21</v>
      </c>
      <c r="B127" s="15" t="s">
        <v>9</v>
      </c>
      <c r="C127" s="14">
        <v>2</v>
      </c>
      <c r="D127" s="69">
        <v>16</v>
      </c>
      <c r="E127" s="66">
        <v>1</v>
      </c>
      <c r="F127" s="14">
        <v>3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79">
        <v>1</v>
      </c>
      <c r="O127" s="79">
        <v>0</v>
      </c>
      <c r="P127" s="79">
        <v>0</v>
      </c>
      <c r="Q127" s="72">
        <f t="shared" si="0"/>
        <v>6</v>
      </c>
      <c r="R127" s="66">
        <v>1</v>
      </c>
      <c r="S127" s="134">
        <v>1</v>
      </c>
      <c r="T127" s="13">
        <v>0</v>
      </c>
      <c r="U127" s="13">
        <v>2</v>
      </c>
      <c r="V127" s="13">
        <v>1</v>
      </c>
      <c r="W127" s="13">
        <v>1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49">
        <f t="shared" si="1"/>
        <v>6</v>
      </c>
      <c r="AE127" s="13">
        <v>0</v>
      </c>
      <c r="AF127" s="13">
        <v>0</v>
      </c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49">
        <f t="shared" si="2"/>
        <v>0</v>
      </c>
      <c r="AR127" s="227"/>
      <c r="AS127" s="135"/>
      <c r="AT127" s="135"/>
    </row>
    <row r="128" spans="1:46" x14ac:dyDescent="0.25">
      <c r="A128" s="9"/>
      <c r="B128" s="15"/>
      <c r="C128" s="14"/>
      <c r="D128" s="69"/>
      <c r="E128" s="66"/>
      <c r="F128" s="14"/>
      <c r="G128" s="14"/>
      <c r="H128" s="14"/>
      <c r="I128" s="14"/>
      <c r="J128" s="14"/>
      <c r="K128" s="14"/>
      <c r="L128" s="14"/>
      <c r="M128" s="14"/>
      <c r="N128" s="79"/>
      <c r="O128" s="79"/>
      <c r="P128" s="79"/>
      <c r="Q128" s="72"/>
      <c r="R128" s="66"/>
      <c r="S128" s="134"/>
      <c r="T128" s="7"/>
      <c r="U128" s="7"/>
      <c r="V128" s="7"/>
      <c r="W128" s="7"/>
      <c r="X128" s="7"/>
      <c r="Y128" s="7"/>
      <c r="Z128" s="7"/>
      <c r="AA128" s="13"/>
      <c r="AB128" s="13"/>
      <c r="AC128" s="13"/>
      <c r="AD128" s="149"/>
      <c r="AE128" s="13"/>
      <c r="AQ128" s="70"/>
      <c r="AR128" s="13"/>
    </row>
    <row r="129" spans="1:46" x14ac:dyDescent="0.25">
      <c r="A129" s="9"/>
      <c r="B129" s="15"/>
      <c r="C129" s="14"/>
      <c r="D129" s="69"/>
      <c r="E129" s="66"/>
      <c r="F129" s="14"/>
      <c r="G129" s="14"/>
      <c r="H129" s="14"/>
      <c r="I129" s="14"/>
      <c r="J129" s="14"/>
      <c r="K129" s="14"/>
      <c r="L129" s="14"/>
      <c r="M129" s="14"/>
      <c r="N129" s="79"/>
      <c r="O129" s="79"/>
      <c r="P129" s="79"/>
      <c r="Q129" s="72"/>
      <c r="R129" s="66"/>
      <c r="S129" s="134"/>
      <c r="T129" s="7"/>
      <c r="U129" s="7"/>
      <c r="V129" s="7"/>
      <c r="W129" s="7"/>
      <c r="X129" s="7"/>
      <c r="Y129" s="7"/>
      <c r="Z129" s="7"/>
      <c r="AA129" s="13"/>
      <c r="AB129" s="13"/>
      <c r="AC129" s="13"/>
      <c r="AD129" s="149"/>
      <c r="AE129" s="13"/>
      <c r="AQ129" s="70"/>
      <c r="AR129" s="13"/>
    </row>
    <row r="130" spans="1:46" x14ac:dyDescent="0.25">
      <c r="A130" s="9" t="s">
        <v>22</v>
      </c>
      <c r="B130" s="15" t="s">
        <v>276</v>
      </c>
      <c r="C130" s="180">
        <v>0.62</v>
      </c>
      <c r="D130" s="181">
        <v>0</v>
      </c>
      <c r="E130" s="178">
        <v>0</v>
      </c>
      <c r="F130" s="180">
        <v>0</v>
      </c>
      <c r="G130" s="180">
        <v>0</v>
      </c>
      <c r="H130" s="180">
        <v>0</v>
      </c>
      <c r="I130" s="180">
        <v>0</v>
      </c>
      <c r="J130" s="180">
        <v>0</v>
      </c>
      <c r="K130" s="180">
        <v>0</v>
      </c>
      <c r="L130" s="180">
        <v>0</v>
      </c>
      <c r="M130" s="180">
        <v>0</v>
      </c>
      <c r="N130" s="182">
        <v>0</v>
      </c>
      <c r="O130" s="182">
        <v>0</v>
      </c>
      <c r="P130" s="182">
        <v>0</v>
      </c>
      <c r="Q130" s="183">
        <v>0.97</v>
      </c>
      <c r="R130" s="178">
        <v>0</v>
      </c>
      <c r="S130" s="179">
        <v>0</v>
      </c>
      <c r="T130" s="177">
        <v>0</v>
      </c>
      <c r="U130" s="177">
        <v>0</v>
      </c>
      <c r="V130" s="177">
        <v>0</v>
      </c>
      <c r="W130" s="177">
        <v>0</v>
      </c>
      <c r="X130" s="177">
        <v>8.5399999999999991</v>
      </c>
      <c r="Y130" s="177">
        <v>0</v>
      </c>
      <c r="Z130" s="177">
        <v>0</v>
      </c>
      <c r="AA130" s="177">
        <v>0</v>
      </c>
      <c r="AB130" s="177">
        <v>0</v>
      </c>
      <c r="AC130" s="177">
        <v>0</v>
      </c>
      <c r="AD130" s="183">
        <v>0.83</v>
      </c>
      <c r="AE130" s="177">
        <v>0</v>
      </c>
      <c r="AF130" s="177">
        <v>11.81</v>
      </c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83">
        <v>0.66</v>
      </c>
      <c r="AR130" s="241"/>
      <c r="AS130" s="135"/>
      <c r="AT130" s="135"/>
    </row>
    <row r="131" spans="1:46" x14ac:dyDescent="0.25">
      <c r="A131" s="9" t="s">
        <v>22</v>
      </c>
      <c r="B131" s="15" t="s">
        <v>277</v>
      </c>
      <c r="C131" s="180">
        <v>0</v>
      </c>
      <c r="D131" s="181">
        <v>0</v>
      </c>
      <c r="E131" s="178">
        <v>0</v>
      </c>
      <c r="F131" s="180">
        <v>0</v>
      </c>
      <c r="G131" s="180">
        <v>0</v>
      </c>
      <c r="H131" s="180">
        <v>0</v>
      </c>
      <c r="I131" s="180">
        <v>0</v>
      </c>
      <c r="J131" s="180">
        <v>0</v>
      </c>
      <c r="K131" s="180">
        <v>0</v>
      </c>
      <c r="L131" s="180">
        <v>0</v>
      </c>
      <c r="M131" s="180">
        <v>0</v>
      </c>
      <c r="N131" s="182">
        <v>0</v>
      </c>
      <c r="O131" s="182">
        <v>0</v>
      </c>
      <c r="P131" s="182">
        <v>0</v>
      </c>
      <c r="Q131" s="183">
        <v>0</v>
      </c>
      <c r="R131" s="178">
        <v>0</v>
      </c>
      <c r="S131" s="179">
        <v>0</v>
      </c>
      <c r="T131" s="177">
        <v>0</v>
      </c>
      <c r="U131" s="177">
        <v>0</v>
      </c>
      <c r="V131" s="177">
        <v>0</v>
      </c>
      <c r="W131" s="177">
        <v>0</v>
      </c>
      <c r="X131" s="177">
        <v>0</v>
      </c>
      <c r="Y131" s="177">
        <v>0</v>
      </c>
      <c r="Z131" s="177">
        <v>0</v>
      </c>
      <c r="AA131" s="177">
        <v>0</v>
      </c>
      <c r="AB131" s="177">
        <v>0</v>
      </c>
      <c r="AC131" s="177">
        <v>0</v>
      </c>
      <c r="AD131" s="183">
        <v>0</v>
      </c>
      <c r="AE131" s="177">
        <v>0</v>
      </c>
      <c r="AF131" s="177">
        <v>0</v>
      </c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83">
        <v>0</v>
      </c>
      <c r="AR131" s="241"/>
      <c r="AS131" s="135"/>
      <c r="AT131" s="135"/>
    </row>
    <row r="132" spans="1:46" x14ac:dyDescent="0.25">
      <c r="A132" s="9" t="s">
        <v>22</v>
      </c>
      <c r="B132" s="15" t="s">
        <v>6</v>
      </c>
      <c r="C132" s="14">
        <v>0</v>
      </c>
      <c r="D132" s="69">
        <v>0</v>
      </c>
      <c r="E132" s="66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79">
        <v>0</v>
      </c>
      <c r="O132" s="79">
        <v>0</v>
      </c>
      <c r="P132" s="79">
        <v>0</v>
      </c>
      <c r="Q132" s="72">
        <f t="shared" ref="Q132:Q139" si="3">SUM(E132:P132)</f>
        <v>0</v>
      </c>
      <c r="R132" s="66">
        <v>0</v>
      </c>
      <c r="S132" s="134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49">
        <f t="shared" si="1"/>
        <v>0</v>
      </c>
      <c r="AE132" s="13">
        <v>0</v>
      </c>
      <c r="AF132" s="13">
        <v>0</v>
      </c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49">
        <f>SUM(AE132:AP132)</f>
        <v>0</v>
      </c>
      <c r="AR132" s="227"/>
      <c r="AS132" s="135"/>
      <c r="AT132" s="135"/>
    </row>
    <row r="133" spans="1:46" x14ac:dyDescent="0.25">
      <c r="A133" s="9" t="s">
        <v>22</v>
      </c>
      <c r="B133" s="15" t="s">
        <v>7</v>
      </c>
      <c r="C133" s="14">
        <v>0</v>
      </c>
      <c r="D133" s="69">
        <v>0</v>
      </c>
      <c r="E133" s="66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79">
        <v>0</v>
      </c>
      <c r="O133" s="79">
        <v>0</v>
      </c>
      <c r="P133" s="79">
        <v>0</v>
      </c>
      <c r="Q133" s="72">
        <f t="shared" si="3"/>
        <v>0</v>
      </c>
      <c r="R133" s="66">
        <v>0</v>
      </c>
      <c r="S133" s="134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1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49">
        <f t="shared" si="1"/>
        <v>1</v>
      </c>
      <c r="AE133" s="13">
        <v>0</v>
      </c>
      <c r="AF133" s="13">
        <v>0</v>
      </c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49">
        <f t="shared" ref="AQ133:AQ137" si="4">SUM(AE133:AP133)</f>
        <v>0</v>
      </c>
      <c r="AR133" s="227"/>
      <c r="AS133" s="135"/>
      <c r="AT133" s="135"/>
    </row>
    <row r="134" spans="1:46" x14ac:dyDescent="0.25">
      <c r="A134" s="9" t="s">
        <v>22</v>
      </c>
      <c r="B134" s="15" t="s">
        <v>8</v>
      </c>
      <c r="C134" s="14">
        <v>3</v>
      </c>
      <c r="D134" s="69">
        <v>2</v>
      </c>
      <c r="E134" s="66">
        <v>0</v>
      </c>
      <c r="F134" s="14">
        <v>0</v>
      </c>
      <c r="G134" s="14">
        <v>1</v>
      </c>
      <c r="H134" s="14">
        <v>0</v>
      </c>
      <c r="I134" s="14">
        <v>0</v>
      </c>
      <c r="J134" s="14">
        <v>2</v>
      </c>
      <c r="K134" s="14">
        <v>1</v>
      </c>
      <c r="L134" s="14">
        <v>1</v>
      </c>
      <c r="M134" s="14">
        <v>1</v>
      </c>
      <c r="N134" s="79">
        <v>1</v>
      </c>
      <c r="O134" s="79">
        <v>0</v>
      </c>
      <c r="P134" s="79">
        <v>0</v>
      </c>
      <c r="Q134" s="72">
        <f t="shared" si="3"/>
        <v>7</v>
      </c>
      <c r="R134" s="66">
        <v>1</v>
      </c>
      <c r="S134" s="134">
        <v>0</v>
      </c>
      <c r="T134" s="13">
        <v>1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>
        <v>1</v>
      </c>
      <c r="AA134" s="13">
        <v>2</v>
      </c>
      <c r="AB134" s="13">
        <v>1</v>
      </c>
      <c r="AC134" s="13">
        <v>0</v>
      </c>
      <c r="AD134" s="149">
        <f t="shared" si="1"/>
        <v>7</v>
      </c>
      <c r="AE134" s="13">
        <v>1</v>
      </c>
      <c r="AF134" s="13">
        <v>1</v>
      </c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49">
        <f t="shared" si="4"/>
        <v>2</v>
      </c>
      <c r="AR134" s="227"/>
      <c r="AS134" s="135"/>
      <c r="AT134" s="135"/>
    </row>
    <row r="135" spans="1:46" x14ac:dyDescent="0.25">
      <c r="A135" s="9" t="s">
        <v>22</v>
      </c>
      <c r="B135" s="15" t="s">
        <v>18</v>
      </c>
      <c r="C135" s="14">
        <v>1</v>
      </c>
      <c r="D135" s="69">
        <v>2</v>
      </c>
      <c r="E135" s="66">
        <v>1</v>
      </c>
      <c r="F135" s="14">
        <v>1</v>
      </c>
      <c r="G135" s="14">
        <v>0</v>
      </c>
      <c r="H135" s="14">
        <v>1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79">
        <v>3</v>
      </c>
      <c r="O135" s="79">
        <v>0</v>
      </c>
      <c r="P135" s="79">
        <v>0</v>
      </c>
      <c r="Q135" s="72">
        <f t="shared" si="3"/>
        <v>6</v>
      </c>
      <c r="R135" s="66">
        <v>1</v>
      </c>
      <c r="S135" s="134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1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49">
        <f t="shared" si="1"/>
        <v>2</v>
      </c>
      <c r="AE135" s="13">
        <v>0</v>
      </c>
      <c r="AF135" s="13">
        <v>0</v>
      </c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49">
        <f t="shared" si="4"/>
        <v>0</v>
      </c>
      <c r="AR135" s="227"/>
      <c r="AS135" s="135"/>
      <c r="AT135" s="135"/>
    </row>
    <row r="136" spans="1:46" x14ac:dyDescent="0.25">
      <c r="A136" s="9" t="s">
        <v>22</v>
      </c>
      <c r="B136" s="15" t="s">
        <v>10</v>
      </c>
      <c r="C136" s="14">
        <v>0</v>
      </c>
      <c r="D136" s="69">
        <v>0</v>
      </c>
      <c r="E136" s="66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79">
        <v>0</v>
      </c>
      <c r="O136" s="79">
        <v>0</v>
      </c>
      <c r="P136" s="79">
        <v>0</v>
      </c>
      <c r="Q136" s="72">
        <f t="shared" si="3"/>
        <v>0</v>
      </c>
      <c r="R136" s="66">
        <v>0</v>
      </c>
      <c r="S136" s="134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49">
        <f t="shared" si="1"/>
        <v>0</v>
      </c>
      <c r="AE136" s="13">
        <v>0</v>
      </c>
      <c r="AF136" s="13">
        <v>1</v>
      </c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49">
        <f t="shared" si="4"/>
        <v>1</v>
      </c>
      <c r="AR136" s="227"/>
      <c r="AS136" s="135"/>
      <c r="AT136" s="135"/>
    </row>
    <row r="137" spans="1:46" x14ac:dyDescent="0.25">
      <c r="A137" s="9" t="s">
        <v>22</v>
      </c>
      <c r="B137" s="15" t="s">
        <v>11</v>
      </c>
      <c r="C137" s="14">
        <v>2</v>
      </c>
      <c r="D137" s="69">
        <v>1</v>
      </c>
      <c r="E137" s="66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79">
        <v>0</v>
      </c>
      <c r="O137" s="79">
        <v>0</v>
      </c>
      <c r="P137" s="79">
        <v>0</v>
      </c>
      <c r="Q137" s="72">
        <f t="shared" si="3"/>
        <v>1</v>
      </c>
      <c r="R137" s="66">
        <v>0</v>
      </c>
      <c r="S137" s="134">
        <v>0</v>
      </c>
      <c r="T137" s="13">
        <v>0</v>
      </c>
      <c r="U137" s="13">
        <v>0</v>
      </c>
      <c r="V137" s="13">
        <v>0</v>
      </c>
      <c r="W137" s="13">
        <v>1</v>
      </c>
      <c r="X137" s="13">
        <v>0</v>
      </c>
      <c r="Y137" s="13">
        <v>0</v>
      </c>
      <c r="Z137" s="13">
        <v>1</v>
      </c>
      <c r="AA137" s="13">
        <v>0</v>
      </c>
      <c r="AB137" s="13">
        <v>0</v>
      </c>
      <c r="AC137" s="13">
        <v>0</v>
      </c>
      <c r="AD137" s="149">
        <f t="shared" si="1"/>
        <v>2</v>
      </c>
      <c r="AE137" s="13">
        <v>1</v>
      </c>
      <c r="AF137" s="13">
        <v>0</v>
      </c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49">
        <f t="shared" si="4"/>
        <v>1</v>
      </c>
      <c r="AR137" s="227"/>
      <c r="AS137" s="135"/>
      <c r="AT137" s="135"/>
    </row>
    <row r="138" spans="1:46" x14ac:dyDescent="0.25">
      <c r="A138" s="9"/>
      <c r="D138" s="70"/>
      <c r="E138" s="67"/>
      <c r="Q138" s="72"/>
      <c r="R138" s="67"/>
      <c r="S138" s="51"/>
      <c r="T138" s="7"/>
      <c r="U138" s="7"/>
      <c r="V138" s="7"/>
      <c r="W138" s="7"/>
      <c r="X138" s="7"/>
      <c r="Y138" s="7"/>
      <c r="Z138" s="7"/>
      <c r="AA138" s="13"/>
      <c r="AB138" s="13"/>
      <c r="AC138" s="13"/>
      <c r="AD138" s="149"/>
      <c r="AE138" s="13"/>
      <c r="AF138" s="13"/>
      <c r="AQ138" s="70"/>
      <c r="AR138" s="13"/>
    </row>
    <row r="139" spans="1:46" ht="49.5" customHeight="1" x14ac:dyDescent="0.25">
      <c r="A139" s="9"/>
      <c r="B139" s="15" t="s">
        <v>12</v>
      </c>
      <c r="C139" s="14">
        <v>16</v>
      </c>
      <c r="D139" s="69">
        <v>17</v>
      </c>
      <c r="E139" s="66">
        <v>0</v>
      </c>
      <c r="F139" s="14">
        <v>1</v>
      </c>
      <c r="G139" s="14">
        <v>1</v>
      </c>
      <c r="H139" s="14">
        <v>2</v>
      </c>
      <c r="I139" s="14">
        <v>2</v>
      </c>
      <c r="J139" s="14">
        <v>1</v>
      </c>
      <c r="K139" s="14">
        <v>1</v>
      </c>
      <c r="L139" s="14">
        <v>3</v>
      </c>
      <c r="M139" s="14">
        <v>1</v>
      </c>
      <c r="N139" s="289" t="s">
        <v>176</v>
      </c>
      <c r="O139" s="289"/>
      <c r="P139" s="290"/>
      <c r="Q139" s="72">
        <f t="shared" si="3"/>
        <v>12</v>
      </c>
      <c r="R139" s="73">
        <v>3</v>
      </c>
      <c r="S139" s="134">
        <v>5</v>
      </c>
      <c r="T139" s="13">
        <v>2</v>
      </c>
      <c r="U139" s="13">
        <v>1</v>
      </c>
      <c r="V139" s="13">
        <v>2</v>
      </c>
      <c r="W139" s="13">
        <v>3</v>
      </c>
      <c r="X139" s="13">
        <v>0</v>
      </c>
      <c r="Y139" s="13">
        <v>1</v>
      </c>
      <c r="Z139" s="13">
        <v>3</v>
      </c>
      <c r="AA139" s="13">
        <v>2</v>
      </c>
      <c r="AB139" s="13">
        <v>1</v>
      </c>
      <c r="AC139" s="13">
        <v>0</v>
      </c>
      <c r="AD139" s="149">
        <f t="shared" si="1"/>
        <v>23</v>
      </c>
      <c r="AE139" s="13">
        <v>0</v>
      </c>
      <c r="AF139" s="13">
        <v>0</v>
      </c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242">
        <f>SUM(AG139:AP139)</f>
        <v>0</v>
      </c>
      <c r="AR139" s="227"/>
      <c r="AS139" s="135"/>
      <c r="AT139" s="135"/>
    </row>
    <row r="140" spans="1:46" x14ac:dyDescent="0.25">
      <c r="AF140" s="13"/>
    </row>
  </sheetData>
  <mergeCells count="1">
    <mergeCell ref="N139:P139"/>
  </mergeCells>
  <pageMargins left="0.7" right="0.7" top="0.75" bottom="0.75" header="0.3" footer="0.3"/>
  <pageSetup orientation="portrait" r:id="rId1"/>
  <ignoredErrors>
    <ignoredError sqref="Q128:Q129 Q121:Q127 Q132:Q137 Q139 AQ139" formulaRange="1"/>
    <ignoredError sqref="A34 A86 AD11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56"/>
  <sheetViews>
    <sheetView showGridLines="0" topLeftCell="X35" zoomScale="80" zoomScaleNormal="80" workbookViewId="0">
      <selection activeCell="AT35" sqref="AT35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177</v>
      </c>
    </row>
    <row r="3" spans="2:22" x14ac:dyDescent="0.25">
      <c r="C3" s="43"/>
    </row>
    <row r="4" spans="2:22" ht="4.5" customHeight="1" x14ac:dyDescent="0.25">
      <c r="B4" s="86"/>
      <c r="C4" s="88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x14ac:dyDescent="0.25">
      <c r="B5" s="87" t="s">
        <v>188</v>
      </c>
      <c r="C5" s="43"/>
      <c r="E5" s="102" t="s">
        <v>293</v>
      </c>
      <c r="F5" s="102"/>
      <c r="G5" s="102"/>
      <c r="H5" s="102"/>
      <c r="I5" s="102"/>
      <c r="J5" s="102"/>
    </row>
    <row r="6" spans="2:22" ht="45" x14ac:dyDescent="0.25">
      <c r="C6" s="2"/>
      <c r="D6" s="18" t="s">
        <v>179</v>
      </c>
      <c r="E6" s="18" t="s">
        <v>171</v>
      </c>
      <c r="F6" s="18" t="s">
        <v>180</v>
      </c>
      <c r="G6" s="18" t="s">
        <v>181</v>
      </c>
      <c r="H6" s="18" t="s">
        <v>182</v>
      </c>
      <c r="I6" s="18"/>
      <c r="J6" s="18" t="s">
        <v>189</v>
      </c>
      <c r="K6" s="18" t="s">
        <v>183</v>
      </c>
    </row>
    <row r="7" spans="2:22" x14ac:dyDescent="0.25">
      <c r="C7" s="1">
        <v>43009</v>
      </c>
      <c r="D7" s="75">
        <v>317.5</v>
      </c>
      <c r="E7" s="75">
        <v>1190.5</v>
      </c>
      <c r="F7" s="75">
        <v>0</v>
      </c>
      <c r="G7" s="75">
        <v>234</v>
      </c>
      <c r="H7" s="52">
        <f>J7/K7</f>
        <v>9.7079803834150685E-2</v>
      </c>
      <c r="J7" s="76">
        <f>SUM(D7:G7)</f>
        <v>1742</v>
      </c>
      <c r="K7" s="90">
        <f>'Input - Safety Data'!C18+'Input - Safety Data'!C70</f>
        <v>17944</v>
      </c>
    </row>
    <row r="8" spans="2:22" x14ac:dyDescent="0.25">
      <c r="C8" s="1">
        <v>43040</v>
      </c>
      <c r="D8" s="75">
        <v>260.5</v>
      </c>
      <c r="E8" s="75">
        <v>305</v>
      </c>
      <c r="F8" s="75">
        <v>21</v>
      </c>
      <c r="G8" s="75">
        <v>28</v>
      </c>
      <c r="H8" s="52">
        <f t="shared" ref="H8:H18" si="0">J8/K8</f>
        <v>3.8789294281025122E-2</v>
      </c>
      <c r="J8" s="76">
        <f t="shared" ref="J8:J18" si="1">SUM(D8:G8)</f>
        <v>614.5</v>
      </c>
      <c r="K8" s="90">
        <f>'Input - Safety Data'!C19+'Input - Safety Data'!C71</f>
        <v>15842</v>
      </c>
    </row>
    <row r="9" spans="2:22" x14ac:dyDescent="0.25">
      <c r="C9" s="60">
        <v>43070</v>
      </c>
      <c r="D9" s="193">
        <v>155</v>
      </c>
      <c r="E9" s="193">
        <v>1000.5</v>
      </c>
      <c r="F9" s="193">
        <v>0</v>
      </c>
      <c r="G9" s="193">
        <v>93.5</v>
      </c>
      <c r="H9" s="190">
        <f t="shared" si="0"/>
        <v>8.8581560283687938E-2</v>
      </c>
      <c r="I9" s="2"/>
      <c r="J9" s="191">
        <f t="shared" si="1"/>
        <v>1249</v>
      </c>
      <c r="K9" s="192">
        <f>'Input - Safety Data'!C20+'Input - Safety Data'!C72</f>
        <v>14100</v>
      </c>
    </row>
    <row r="10" spans="2:22" x14ac:dyDescent="0.25">
      <c r="C10" s="1">
        <v>43101</v>
      </c>
      <c r="D10" s="75">
        <v>263.5</v>
      </c>
      <c r="E10" s="75">
        <v>1280</v>
      </c>
      <c r="F10" s="75">
        <v>417</v>
      </c>
      <c r="G10" s="75">
        <v>292.5</v>
      </c>
      <c r="H10" s="52">
        <f t="shared" si="0"/>
        <v>0.11987230646448524</v>
      </c>
      <c r="J10" s="76">
        <f t="shared" si="1"/>
        <v>2253</v>
      </c>
      <c r="K10" s="90">
        <f>'Input - Safety Data'!C22+'Input - Safety Data'!C74</f>
        <v>18795</v>
      </c>
    </row>
    <row r="11" spans="2:22" x14ac:dyDescent="0.25">
      <c r="C11" s="1">
        <v>43132</v>
      </c>
      <c r="D11" s="130">
        <v>190.5</v>
      </c>
      <c r="E11" s="130">
        <v>1954.5</v>
      </c>
      <c r="F11" s="130">
        <v>77.5</v>
      </c>
      <c r="G11" s="130">
        <v>216.5</v>
      </c>
      <c r="H11" s="52">
        <f t="shared" si="0"/>
        <v>0.12980999520996328</v>
      </c>
      <c r="J11" s="76">
        <f t="shared" si="1"/>
        <v>2439</v>
      </c>
      <c r="K11" s="90">
        <f>'Input - Safety Data'!C23+'Input - Safety Data'!C75</f>
        <v>18789</v>
      </c>
    </row>
    <row r="12" spans="2:22" x14ac:dyDescent="0.25">
      <c r="C12" s="1">
        <v>43160</v>
      </c>
      <c r="D12" s="130">
        <v>406.5</v>
      </c>
      <c r="E12" s="130">
        <v>1362</v>
      </c>
      <c r="F12" s="130">
        <v>0</v>
      </c>
      <c r="G12" s="130">
        <v>130.5</v>
      </c>
      <c r="H12" s="52">
        <f t="shared" si="0"/>
        <v>8.8833793329279126E-2</v>
      </c>
      <c r="J12" s="76">
        <f t="shared" si="1"/>
        <v>1899</v>
      </c>
      <c r="K12" s="90">
        <f>'Input - Safety Data'!C24+'Input - Safety Data'!C76</f>
        <v>21377</v>
      </c>
    </row>
    <row r="13" spans="2:22" x14ac:dyDescent="0.25">
      <c r="C13" s="1">
        <v>43191</v>
      </c>
      <c r="D13" s="130">
        <v>439.5</v>
      </c>
      <c r="E13" s="130">
        <v>5081.5</v>
      </c>
      <c r="F13" s="130">
        <v>165</v>
      </c>
      <c r="G13" s="130">
        <v>1753.5</v>
      </c>
      <c r="H13" s="52">
        <f t="shared" si="0"/>
        <v>0.23233916302311056</v>
      </c>
      <c r="J13" s="76">
        <f t="shared" si="1"/>
        <v>7439.5</v>
      </c>
      <c r="K13" s="90">
        <f>'Input - Safety Data'!C25+'Input - Safety Data'!C77</f>
        <v>32020</v>
      </c>
    </row>
    <row r="14" spans="2:22" x14ac:dyDescent="0.25">
      <c r="C14" s="1">
        <v>43221</v>
      </c>
      <c r="D14" s="130">
        <v>440.5</v>
      </c>
      <c r="E14" s="130">
        <v>1086.5</v>
      </c>
      <c r="F14" s="130">
        <v>0</v>
      </c>
      <c r="G14" s="130">
        <v>938</v>
      </c>
      <c r="H14" s="52">
        <f t="shared" si="0"/>
        <v>0.11548913043478261</v>
      </c>
      <c r="J14" s="76">
        <f t="shared" si="1"/>
        <v>2465</v>
      </c>
      <c r="K14" s="90">
        <f>'Input - Safety Data'!C26+'Input - Safety Data'!C78</f>
        <v>21344</v>
      </c>
    </row>
    <row r="15" spans="2:22" x14ac:dyDescent="0.25">
      <c r="C15" s="1">
        <v>43252</v>
      </c>
      <c r="D15" s="130">
        <v>260.5</v>
      </c>
      <c r="E15" s="130">
        <v>1865</v>
      </c>
      <c r="F15" s="130">
        <v>59</v>
      </c>
      <c r="G15" s="130">
        <v>833.5</v>
      </c>
      <c r="H15" s="52">
        <f t="shared" si="0"/>
        <v>0.14348880330908573</v>
      </c>
      <c r="J15" s="76">
        <f t="shared" si="1"/>
        <v>3018</v>
      </c>
      <c r="K15" s="90">
        <f>'Input - Safety Data'!C27+'Input - Safety Data'!C79</f>
        <v>21033</v>
      </c>
    </row>
    <row r="16" spans="2:22" x14ac:dyDescent="0.25">
      <c r="C16" s="1">
        <v>43282</v>
      </c>
      <c r="D16" s="130">
        <v>666.5</v>
      </c>
      <c r="E16" s="130">
        <v>1842</v>
      </c>
      <c r="F16" s="130">
        <v>17</v>
      </c>
      <c r="G16" s="130">
        <v>1176.5</v>
      </c>
      <c r="H16" s="52">
        <f t="shared" si="0"/>
        <v>0.15816457318636248</v>
      </c>
      <c r="J16" s="76">
        <f t="shared" si="1"/>
        <v>3702</v>
      </c>
      <c r="K16" s="90">
        <f>'Input - Safety Data'!C28+'Input - Safety Data'!C80</f>
        <v>23406</v>
      </c>
    </row>
    <row r="17" spans="3:11" x14ac:dyDescent="0.25">
      <c r="C17" s="1">
        <v>43313</v>
      </c>
      <c r="D17" s="130">
        <v>324.5</v>
      </c>
      <c r="E17" s="130">
        <v>1433.5</v>
      </c>
      <c r="F17" s="130">
        <v>0</v>
      </c>
      <c r="G17" s="130">
        <v>255</v>
      </c>
      <c r="H17" s="52">
        <f t="shared" si="0"/>
        <v>8.3416210840377925E-2</v>
      </c>
      <c r="J17" s="76">
        <f t="shared" si="1"/>
        <v>2013</v>
      </c>
      <c r="K17" s="90">
        <f>'Input - Safety Data'!C29+'Input - Safety Data'!C81</f>
        <v>24132</v>
      </c>
    </row>
    <row r="18" spans="3:11" x14ac:dyDescent="0.25">
      <c r="C18" s="1">
        <v>43344</v>
      </c>
      <c r="D18" s="130">
        <v>502.5</v>
      </c>
      <c r="E18" s="130">
        <v>7871.5</v>
      </c>
      <c r="F18" s="130">
        <v>733.5</v>
      </c>
      <c r="G18" s="130">
        <v>2888</v>
      </c>
      <c r="H18" s="52">
        <f t="shared" si="0"/>
        <v>0.30936170212765957</v>
      </c>
      <c r="J18" s="76">
        <f t="shared" si="1"/>
        <v>11995.5</v>
      </c>
      <c r="K18" s="90">
        <f>'Input - Safety Data'!C30+'Input - Safety Data'!C82</f>
        <v>38775</v>
      </c>
    </row>
    <row r="19" spans="3:11" x14ac:dyDescent="0.25">
      <c r="C19" s="1">
        <v>43374</v>
      </c>
      <c r="D19" s="130">
        <v>262</v>
      </c>
      <c r="E19" s="130">
        <v>4752</v>
      </c>
      <c r="F19" s="130">
        <v>114.5</v>
      </c>
      <c r="G19" s="130">
        <v>1221</v>
      </c>
      <c r="H19" s="52">
        <f t="shared" ref="H19:H22" si="2">J19/K19</f>
        <v>0.20009138751457473</v>
      </c>
      <c r="J19" s="76">
        <f t="shared" ref="J19:J22" si="3">SUM(D19:G19)</f>
        <v>6349.5</v>
      </c>
      <c r="K19" s="90">
        <f>'Input - Safety Data'!C31+'Input - Safety Data'!C83</f>
        <v>31733</v>
      </c>
    </row>
    <row r="20" spans="3:11" x14ac:dyDescent="0.25">
      <c r="C20" s="1">
        <v>43405</v>
      </c>
      <c r="D20" s="130">
        <v>226.5</v>
      </c>
      <c r="E20" s="130">
        <v>1241</v>
      </c>
      <c r="F20" s="130">
        <v>4</v>
      </c>
      <c r="G20" s="130">
        <v>70.5</v>
      </c>
      <c r="H20" s="52">
        <f t="shared" si="2"/>
        <v>7.4774512656386377E-2</v>
      </c>
      <c r="J20" s="76">
        <f t="shared" si="3"/>
        <v>1542</v>
      </c>
      <c r="K20" s="90">
        <f>'Input - Safety Data'!C32+'Input - Safety Data'!C84</f>
        <v>20622</v>
      </c>
    </row>
    <row r="21" spans="3:11" x14ac:dyDescent="0.25">
      <c r="C21" s="60">
        <v>43435</v>
      </c>
      <c r="D21" s="197">
        <v>117.5</v>
      </c>
      <c r="E21" s="197">
        <v>1899.5</v>
      </c>
      <c r="F21" s="197">
        <v>3</v>
      </c>
      <c r="G21" s="197">
        <v>6.5</v>
      </c>
      <c r="H21" s="190">
        <f t="shared" si="2"/>
        <v>0.10310878192734303</v>
      </c>
      <c r="I21" s="2"/>
      <c r="J21" s="191">
        <f t="shared" si="3"/>
        <v>2026.5</v>
      </c>
      <c r="K21" s="192">
        <f>'Input - Safety Data'!C33+'Input - Safety Data'!C85</f>
        <v>19654</v>
      </c>
    </row>
    <row r="22" spans="3:11" x14ac:dyDescent="0.25">
      <c r="C22" s="189" t="s">
        <v>278</v>
      </c>
      <c r="D22" s="198">
        <f>SUM(D10:D21)</f>
        <v>4100.5</v>
      </c>
      <c r="E22" s="198">
        <f t="shared" ref="E22:G22" si="4">SUM(E10:E21)</f>
        <v>31669</v>
      </c>
      <c r="F22" s="198">
        <f t="shared" si="4"/>
        <v>1590.5</v>
      </c>
      <c r="G22" s="198">
        <f t="shared" si="4"/>
        <v>9782</v>
      </c>
      <c r="H22" s="190">
        <f t="shared" si="2"/>
        <v>0.16162232583653319</v>
      </c>
      <c r="I22" s="61"/>
      <c r="J22" s="191">
        <f t="shared" si="3"/>
        <v>47142</v>
      </c>
      <c r="K22" s="192">
        <f>'Input - Safety Data'!C34+'Input - Safety Data'!C86</f>
        <v>291680</v>
      </c>
    </row>
    <row r="23" spans="3:11" x14ac:dyDescent="0.25">
      <c r="C23" s="1">
        <v>43466</v>
      </c>
      <c r="D23" s="130">
        <v>74</v>
      </c>
      <c r="E23" s="130">
        <v>638</v>
      </c>
      <c r="F23" s="130">
        <v>0</v>
      </c>
      <c r="G23" s="130">
        <v>90</v>
      </c>
      <c r="H23" s="194">
        <f t="shared" ref="H23" si="5">J23/K23</f>
        <v>3.859666008951345E-2</v>
      </c>
      <c r="I23" s="195"/>
      <c r="J23" s="196">
        <f t="shared" ref="J23" si="6">SUM(D23:G23)</f>
        <v>802</v>
      </c>
      <c r="K23" s="90">
        <f>'Input - Safety Data'!C35+'Input - Safety Data'!C87</f>
        <v>20779</v>
      </c>
    </row>
    <row r="24" spans="3:11" x14ac:dyDescent="0.25">
      <c r="C24" s="1">
        <v>43497</v>
      </c>
      <c r="D24" s="130">
        <v>98.5</v>
      </c>
      <c r="E24" s="130">
        <v>275.5</v>
      </c>
      <c r="F24" s="130">
        <v>36</v>
      </c>
      <c r="G24" s="130">
        <v>8</v>
      </c>
      <c r="H24" s="52">
        <f t="shared" ref="H24:H38" si="7">J24/K24</f>
        <v>2.469281663516068E-2</v>
      </c>
      <c r="J24" s="76">
        <f t="shared" ref="J24" si="8">SUM(D24:G24)</f>
        <v>418</v>
      </c>
      <c r="K24" s="90">
        <f>'Input - Safety Data'!C36+'Input - Safety Data'!C88</f>
        <v>16928</v>
      </c>
    </row>
    <row r="25" spans="3:11" x14ac:dyDescent="0.25">
      <c r="C25" s="1">
        <v>43525</v>
      </c>
      <c r="D25" s="228"/>
      <c r="E25" s="228"/>
      <c r="F25" s="228"/>
      <c r="G25" s="228"/>
      <c r="H25" s="52" t="e">
        <f t="shared" si="7"/>
        <v>#DIV/0!</v>
      </c>
      <c r="J25" s="76">
        <f t="shared" ref="J25:J34" si="9">SUM(D25:G25)</f>
        <v>0</v>
      </c>
      <c r="K25" s="90">
        <f>'Input - Safety Data'!C37+'Input - Safety Data'!C89</f>
        <v>0</v>
      </c>
    </row>
    <row r="26" spans="3:11" x14ac:dyDescent="0.25">
      <c r="C26" s="1">
        <v>43556</v>
      </c>
      <c r="D26" s="228"/>
      <c r="E26" s="228"/>
      <c r="F26" s="228"/>
      <c r="G26" s="228"/>
      <c r="H26" s="52" t="e">
        <f t="shared" si="7"/>
        <v>#DIV/0!</v>
      </c>
      <c r="J26" s="76">
        <f t="shared" si="9"/>
        <v>0</v>
      </c>
      <c r="K26" s="90">
        <f>'Input - Safety Data'!C38+'Input - Safety Data'!C90</f>
        <v>0</v>
      </c>
    </row>
    <row r="27" spans="3:11" x14ac:dyDescent="0.25">
      <c r="C27" s="1">
        <v>43586</v>
      </c>
      <c r="D27" s="228"/>
      <c r="E27" s="228"/>
      <c r="F27" s="228"/>
      <c r="G27" s="228"/>
      <c r="H27" s="52" t="e">
        <f t="shared" si="7"/>
        <v>#DIV/0!</v>
      </c>
      <c r="J27" s="76">
        <f t="shared" si="9"/>
        <v>0</v>
      </c>
      <c r="K27" s="90">
        <f>'Input - Safety Data'!C39+'Input - Safety Data'!C91</f>
        <v>0</v>
      </c>
    </row>
    <row r="28" spans="3:11" x14ac:dyDescent="0.25">
      <c r="C28" s="1">
        <v>43617</v>
      </c>
      <c r="D28" s="228"/>
      <c r="E28" s="228"/>
      <c r="F28" s="228"/>
      <c r="G28" s="228"/>
      <c r="H28" s="52" t="e">
        <f t="shared" si="7"/>
        <v>#DIV/0!</v>
      </c>
      <c r="J28" s="76">
        <f t="shared" si="9"/>
        <v>0</v>
      </c>
      <c r="K28" s="90">
        <f>'Input - Safety Data'!C40+'Input - Safety Data'!C92</f>
        <v>0</v>
      </c>
    </row>
    <row r="29" spans="3:11" x14ac:dyDescent="0.25">
      <c r="C29" s="1">
        <v>43647</v>
      </c>
      <c r="D29" s="228"/>
      <c r="E29" s="228"/>
      <c r="F29" s="228"/>
      <c r="G29" s="228"/>
      <c r="H29" s="52" t="e">
        <f t="shared" si="7"/>
        <v>#DIV/0!</v>
      </c>
      <c r="J29" s="76">
        <f t="shared" si="9"/>
        <v>0</v>
      </c>
      <c r="K29" s="90">
        <f>'Input - Safety Data'!C41+'Input - Safety Data'!C93</f>
        <v>0</v>
      </c>
    </row>
    <row r="30" spans="3:11" x14ac:dyDescent="0.25">
      <c r="C30" s="1">
        <v>43678</v>
      </c>
      <c r="D30" s="228"/>
      <c r="E30" s="228"/>
      <c r="F30" s="228"/>
      <c r="G30" s="228"/>
      <c r="H30" s="52" t="e">
        <f t="shared" si="7"/>
        <v>#DIV/0!</v>
      </c>
      <c r="J30" s="76">
        <f t="shared" si="9"/>
        <v>0</v>
      </c>
      <c r="K30" s="90">
        <f>'Input - Safety Data'!C42+'Input - Safety Data'!C94</f>
        <v>0</v>
      </c>
    </row>
    <row r="31" spans="3:11" x14ac:dyDescent="0.25">
      <c r="C31" s="1">
        <v>43709</v>
      </c>
      <c r="D31" s="228"/>
      <c r="E31" s="228"/>
      <c r="F31" s="228"/>
      <c r="G31" s="228"/>
      <c r="H31" s="52" t="e">
        <f t="shared" si="7"/>
        <v>#DIV/0!</v>
      </c>
      <c r="J31" s="76">
        <f t="shared" si="9"/>
        <v>0</v>
      </c>
      <c r="K31" s="90">
        <f>'Input - Safety Data'!C43+'Input - Safety Data'!C95</f>
        <v>0</v>
      </c>
    </row>
    <row r="32" spans="3:11" x14ac:dyDescent="0.25">
      <c r="C32" s="1">
        <v>43739</v>
      </c>
      <c r="D32" s="228"/>
      <c r="E32" s="228"/>
      <c r="F32" s="228"/>
      <c r="G32" s="228"/>
      <c r="H32" s="52" t="e">
        <f t="shared" si="7"/>
        <v>#DIV/0!</v>
      </c>
      <c r="J32" s="76">
        <f t="shared" si="9"/>
        <v>0</v>
      </c>
      <c r="K32" s="90">
        <f>'Input - Safety Data'!C44+'Input - Safety Data'!C96</f>
        <v>0</v>
      </c>
    </row>
    <row r="33" spans="2:48" x14ac:dyDescent="0.25">
      <c r="C33" s="1">
        <v>43770</v>
      </c>
      <c r="D33" s="228"/>
      <c r="E33" s="228"/>
      <c r="F33" s="228"/>
      <c r="G33" s="228"/>
      <c r="H33" s="52" t="e">
        <f t="shared" si="7"/>
        <v>#DIV/0!</v>
      </c>
      <c r="J33" s="76">
        <f t="shared" si="9"/>
        <v>0</v>
      </c>
      <c r="K33" s="90">
        <f>'Input - Safety Data'!C45+'Input - Safety Data'!C97</f>
        <v>0</v>
      </c>
    </row>
    <row r="34" spans="2:48" x14ac:dyDescent="0.25">
      <c r="C34" s="60">
        <v>43800</v>
      </c>
      <c r="D34" s="229"/>
      <c r="E34" s="229"/>
      <c r="F34" s="229"/>
      <c r="G34" s="229"/>
      <c r="H34" s="190" t="e">
        <f t="shared" si="7"/>
        <v>#DIV/0!</v>
      </c>
      <c r="I34" s="2"/>
      <c r="J34" s="191">
        <f t="shared" si="9"/>
        <v>0</v>
      </c>
      <c r="K34" s="192">
        <f>'Input - Safety Data'!C46+'Input - Safety Data'!C98</f>
        <v>0</v>
      </c>
    </row>
    <row r="35" spans="2:48" x14ac:dyDescent="0.25">
      <c r="C35" s="189" t="s">
        <v>312</v>
      </c>
      <c r="D35" s="198">
        <f>SUM(D23:D34)</f>
        <v>172.5</v>
      </c>
      <c r="E35" s="198">
        <f t="shared" ref="E35:G35" si="10">SUM(E23:E34)</f>
        <v>913.5</v>
      </c>
      <c r="F35" s="198">
        <f t="shared" si="10"/>
        <v>36</v>
      </c>
      <c r="G35" s="198">
        <f t="shared" si="10"/>
        <v>98</v>
      </c>
      <c r="H35" s="190">
        <f t="shared" si="7"/>
        <v>3.2354735195056619E-2</v>
      </c>
      <c r="I35" s="61"/>
      <c r="J35" s="191">
        <f>SUM(D35:G35)</f>
        <v>1220</v>
      </c>
      <c r="K35" s="192">
        <f>'Input - Safety Data'!C47+'Input - Safety Data'!C99</f>
        <v>37707</v>
      </c>
    </row>
    <row r="36" spans="2:48" x14ac:dyDescent="0.25">
      <c r="C36" s="1">
        <v>43831</v>
      </c>
      <c r="D36" s="228"/>
      <c r="E36" s="228"/>
      <c r="F36" s="228"/>
      <c r="G36" s="228"/>
      <c r="H36" s="194" t="e">
        <f t="shared" si="7"/>
        <v>#DIV/0!</v>
      </c>
      <c r="I36" s="195"/>
      <c r="J36" s="196">
        <f t="shared" ref="J36" si="11">SUM(D36:G36)</f>
        <v>0</v>
      </c>
      <c r="K36" s="90">
        <f>'Input - Safety Data'!C48+'Input - Safety Data'!C100</f>
        <v>0</v>
      </c>
    </row>
    <row r="37" spans="2:48" x14ac:dyDescent="0.25">
      <c r="C37" s="1">
        <v>43862</v>
      </c>
      <c r="D37" s="228"/>
      <c r="E37" s="228"/>
      <c r="F37" s="228"/>
      <c r="G37" s="228"/>
      <c r="H37" s="244" t="e">
        <f t="shared" si="7"/>
        <v>#DIV/0!</v>
      </c>
      <c r="J37" s="243">
        <f t="shared" ref="J37:J38" si="12">SUM(D37:G37)</f>
        <v>0</v>
      </c>
      <c r="K37" s="90">
        <f>'Input - Safety Data'!C49+'Input - Safety Data'!C101</f>
        <v>0</v>
      </c>
    </row>
    <row r="38" spans="2:48" x14ac:dyDescent="0.25">
      <c r="C38" s="1">
        <v>43891</v>
      </c>
      <c r="D38" s="228"/>
      <c r="E38" s="228"/>
      <c r="F38" s="228"/>
      <c r="G38" s="228"/>
      <c r="H38" s="244" t="e">
        <f t="shared" si="7"/>
        <v>#DIV/0!</v>
      </c>
      <c r="J38" s="243">
        <f t="shared" si="12"/>
        <v>0</v>
      </c>
      <c r="K38" s="90">
        <f>'Input - Safety Data'!C50+'Input - Safety Data'!C102</f>
        <v>0</v>
      </c>
    </row>
    <row r="39" spans="2:48" x14ac:dyDescent="0.25">
      <c r="C39" s="1"/>
      <c r="D39" s="130"/>
      <c r="E39" s="130"/>
      <c r="F39" s="130"/>
      <c r="G39" s="130"/>
      <c r="H39" s="52"/>
      <c r="J39" s="76"/>
      <c r="K39" s="90"/>
    </row>
    <row r="40" spans="2:48" x14ac:dyDescent="0.25">
      <c r="C40" s="43"/>
    </row>
    <row r="41" spans="2:48" ht="5.25" customHeight="1" x14ac:dyDescent="0.25">
      <c r="B41" s="86"/>
      <c r="C41" s="88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</row>
    <row r="42" spans="2:48" x14ac:dyDescent="0.25">
      <c r="B42" s="43" t="s">
        <v>196</v>
      </c>
    </row>
    <row r="43" spans="2:48" x14ac:dyDescent="0.25">
      <c r="B43" s="126"/>
      <c r="C43" s="43"/>
    </row>
    <row r="44" spans="2:48" x14ac:dyDescent="0.25">
      <c r="C44" s="43"/>
    </row>
    <row r="45" spans="2:48" x14ac:dyDescent="0.25">
      <c r="C45" s="155"/>
      <c r="D45" s="2"/>
      <c r="E45" s="3">
        <v>2015</v>
      </c>
      <c r="F45" s="3">
        <v>2016</v>
      </c>
      <c r="G45" s="65">
        <v>42736</v>
      </c>
      <c r="H45" s="16">
        <v>42767</v>
      </c>
      <c r="I45" s="16">
        <v>42795</v>
      </c>
      <c r="J45" s="16">
        <v>42826</v>
      </c>
      <c r="K45" s="16">
        <v>42856</v>
      </c>
      <c r="L45" s="16">
        <v>42887</v>
      </c>
      <c r="M45" s="16">
        <v>42917</v>
      </c>
      <c r="N45" s="16">
        <v>42948</v>
      </c>
      <c r="O45" s="16">
        <v>42979</v>
      </c>
      <c r="P45" s="16">
        <v>43009</v>
      </c>
      <c r="Q45" s="16">
        <v>43040</v>
      </c>
      <c r="R45" s="16">
        <v>43070</v>
      </c>
      <c r="S45" s="150" t="s">
        <v>198</v>
      </c>
      <c r="T45" s="65">
        <v>43101</v>
      </c>
      <c r="U45" s="16">
        <v>43132</v>
      </c>
      <c r="V45" s="16">
        <v>43160</v>
      </c>
      <c r="W45" s="16">
        <v>43191</v>
      </c>
      <c r="X45" s="16">
        <v>43221</v>
      </c>
      <c r="Y45" s="16">
        <v>43252</v>
      </c>
      <c r="Z45" s="16">
        <v>43282</v>
      </c>
      <c r="AA45" s="16">
        <v>43313</v>
      </c>
      <c r="AB45" s="16">
        <v>43344</v>
      </c>
      <c r="AC45" s="16">
        <v>43374</v>
      </c>
      <c r="AD45" s="16">
        <v>43405</v>
      </c>
      <c r="AE45" s="16">
        <v>43435</v>
      </c>
      <c r="AF45" s="150" t="s">
        <v>270</v>
      </c>
      <c r="AG45" s="16">
        <v>43466</v>
      </c>
      <c r="AH45" s="16">
        <v>43497</v>
      </c>
      <c r="AI45" s="16">
        <v>43525</v>
      </c>
      <c r="AJ45" s="16">
        <v>43556</v>
      </c>
      <c r="AK45" s="16">
        <v>43586</v>
      </c>
      <c r="AL45" s="16">
        <v>43617</v>
      </c>
      <c r="AM45" s="16">
        <v>43647</v>
      </c>
      <c r="AN45" s="16">
        <v>43678</v>
      </c>
      <c r="AO45" s="16">
        <v>43709</v>
      </c>
      <c r="AP45" s="16">
        <v>43739</v>
      </c>
      <c r="AQ45" s="16">
        <v>43770</v>
      </c>
      <c r="AR45" s="16">
        <v>43800</v>
      </c>
      <c r="AS45" s="150" t="s">
        <v>313</v>
      </c>
      <c r="AT45" s="16">
        <v>43831</v>
      </c>
      <c r="AU45" s="16">
        <v>43862</v>
      </c>
      <c r="AV45" s="16">
        <v>43891</v>
      </c>
    </row>
    <row r="46" spans="2:48" x14ac:dyDescent="0.25">
      <c r="C46" s="126" t="s">
        <v>38</v>
      </c>
      <c r="D46" t="s">
        <v>39</v>
      </c>
      <c r="E46" s="136">
        <v>2714.72</v>
      </c>
      <c r="F46" s="136">
        <v>3125.68</v>
      </c>
      <c r="G46" s="143">
        <v>0</v>
      </c>
      <c r="H46" s="136">
        <v>0</v>
      </c>
      <c r="I46" s="136">
        <v>300</v>
      </c>
      <c r="J46" s="136">
        <v>0</v>
      </c>
      <c r="K46" s="136">
        <v>0</v>
      </c>
      <c r="L46" s="136">
        <v>1500</v>
      </c>
      <c r="M46" s="136">
        <v>0</v>
      </c>
      <c r="N46" s="136">
        <v>687.47</v>
      </c>
      <c r="O46" s="136">
        <v>0</v>
      </c>
      <c r="P46" s="136">
        <v>0</v>
      </c>
      <c r="Q46" s="136">
        <v>0</v>
      </c>
      <c r="R46" s="136">
        <v>0</v>
      </c>
      <c r="S46" s="146">
        <f>SUM(G46:R46)</f>
        <v>2487.4700000000003</v>
      </c>
      <c r="T46" s="143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46">
        <f>SUM(T46:AE46)</f>
        <v>0</v>
      </c>
      <c r="AG46" s="136">
        <v>0</v>
      </c>
      <c r="AH46" s="136">
        <v>0</v>
      </c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146">
        <f>SUM(AG46:AR46)</f>
        <v>0</v>
      </c>
      <c r="AT46" s="230"/>
      <c r="AU46" s="135"/>
      <c r="AV46" s="135"/>
    </row>
    <row r="47" spans="2:48" x14ac:dyDescent="0.25">
      <c r="C47" s="126" t="s">
        <v>40</v>
      </c>
      <c r="D47" t="s">
        <v>197</v>
      </c>
      <c r="E47" s="137">
        <v>7</v>
      </c>
      <c r="F47" s="137">
        <v>3</v>
      </c>
      <c r="G47" s="144">
        <v>0</v>
      </c>
      <c r="H47" s="137">
        <v>0</v>
      </c>
      <c r="I47" s="137">
        <v>1</v>
      </c>
      <c r="J47" s="137">
        <v>0</v>
      </c>
      <c r="K47" s="137">
        <v>2</v>
      </c>
      <c r="L47" s="137">
        <v>0</v>
      </c>
      <c r="M47" s="137">
        <v>1</v>
      </c>
      <c r="N47" s="137">
        <v>0</v>
      </c>
      <c r="O47" s="137">
        <v>0</v>
      </c>
      <c r="P47" s="137">
        <v>0</v>
      </c>
      <c r="Q47" s="137">
        <v>0</v>
      </c>
      <c r="R47" s="137">
        <v>1</v>
      </c>
      <c r="S47" s="147">
        <f>SUM(G47:R47)</f>
        <v>5</v>
      </c>
      <c r="T47" s="144">
        <v>0</v>
      </c>
      <c r="U47" s="137">
        <v>0</v>
      </c>
      <c r="V47" s="137">
        <v>0</v>
      </c>
      <c r="W47" s="137">
        <v>0</v>
      </c>
      <c r="X47" s="137">
        <v>1</v>
      </c>
      <c r="Y47" s="137">
        <v>1</v>
      </c>
      <c r="Z47" s="137">
        <v>0</v>
      </c>
      <c r="AA47" s="137">
        <v>0</v>
      </c>
      <c r="AB47" s="137">
        <v>0</v>
      </c>
      <c r="AC47" s="137">
        <v>0</v>
      </c>
      <c r="AD47" s="137">
        <v>0</v>
      </c>
      <c r="AE47" s="137">
        <v>0</v>
      </c>
      <c r="AF47" s="147">
        <f>SUM(T47:AE47)</f>
        <v>2</v>
      </c>
      <c r="AG47" s="137">
        <v>0</v>
      </c>
      <c r="AH47" s="137">
        <v>0</v>
      </c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147">
        <f>SUM(AG47:AR47)</f>
        <v>0</v>
      </c>
      <c r="AT47" s="231"/>
      <c r="AU47" s="135"/>
      <c r="AV47" s="135"/>
    </row>
    <row r="48" spans="2:48" x14ac:dyDescent="0.25">
      <c r="C48" s="126" t="s">
        <v>41</v>
      </c>
      <c r="D48" t="s">
        <v>42</v>
      </c>
      <c r="E48" s="142" t="s">
        <v>51</v>
      </c>
      <c r="F48" s="142" t="s">
        <v>51</v>
      </c>
      <c r="G48" s="145">
        <f>G50/G49</f>
        <v>7.3529411764705881E-3</v>
      </c>
      <c r="H48" s="93">
        <f t="shared" ref="H48:R48" si="13">H50/H49</f>
        <v>2.2099447513812154E-2</v>
      </c>
      <c r="I48" s="93">
        <f t="shared" si="13"/>
        <v>2.1052631578947368E-2</v>
      </c>
      <c r="J48" s="93">
        <f t="shared" si="13"/>
        <v>6.5789473684210523E-3</v>
      </c>
      <c r="K48" s="93">
        <f t="shared" si="13"/>
        <v>1.8518518518518517E-2</v>
      </c>
      <c r="L48" s="93">
        <f t="shared" si="13"/>
        <v>1.5384615384615385E-2</v>
      </c>
      <c r="M48" s="93">
        <f t="shared" si="13"/>
        <v>2.0618556701030927E-2</v>
      </c>
      <c r="N48" s="93">
        <f t="shared" si="13"/>
        <v>0</v>
      </c>
      <c r="O48" s="93">
        <f t="shared" si="13"/>
        <v>1.282051282051282E-2</v>
      </c>
      <c r="P48" s="93">
        <f t="shared" si="13"/>
        <v>0</v>
      </c>
      <c r="Q48" s="93">
        <f t="shared" si="13"/>
        <v>0</v>
      </c>
      <c r="R48" s="93">
        <f t="shared" si="13"/>
        <v>0</v>
      </c>
      <c r="S48" s="148">
        <f>S50/S49</f>
        <v>1.2842465753424657E-2</v>
      </c>
      <c r="T48" s="145">
        <f>T50/T49</f>
        <v>1.5151515151515152E-2</v>
      </c>
      <c r="U48" s="93">
        <f>U50/U49</f>
        <v>5.2631578947368418E-2</v>
      </c>
      <c r="V48" s="93">
        <f t="shared" ref="V48:AB48" si="14">V50/V49</f>
        <v>0</v>
      </c>
      <c r="W48" s="93">
        <f t="shared" si="14"/>
        <v>3.2679738562091505E-2</v>
      </c>
      <c r="X48" s="93">
        <f t="shared" si="14"/>
        <v>2.9411764705882353E-2</v>
      </c>
      <c r="Y48" s="93">
        <f t="shared" si="14"/>
        <v>0</v>
      </c>
      <c r="Z48" s="93">
        <f t="shared" si="14"/>
        <v>0</v>
      </c>
      <c r="AA48" s="93">
        <f t="shared" si="14"/>
        <v>9.0090090090090089E-3</v>
      </c>
      <c r="AB48" s="93">
        <f t="shared" si="14"/>
        <v>1.3245033112582781E-2</v>
      </c>
      <c r="AC48" s="93">
        <f t="shared" ref="AC48:AV48" si="15">AC50/AC49</f>
        <v>4.5714285714285714E-2</v>
      </c>
      <c r="AD48" s="93">
        <f t="shared" si="15"/>
        <v>1.1111111111111112E-2</v>
      </c>
      <c r="AE48" s="93">
        <f t="shared" si="15"/>
        <v>4.9180327868852458E-2</v>
      </c>
      <c r="AF48" s="148">
        <f>AF50/AF49</f>
        <v>2.461033634126333E-2</v>
      </c>
      <c r="AG48" s="93">
        <f t="shared" si="15"/>
        <v>8.8495575221238937E-3</v>
      </c>
      <c r="AH48" s="93">
        <f t="shared" si="15"/>
        <v>2.8089887640449437E-3</v>
      </c>
      <c r="AI48" s="93" t="e">
        <f t="shared" si="15"/>
        <v>#DIV/0!</v>
      </c>
      <c r="AJ48" s="93" t="e">
        <f t="shared" si="15"/>
        <v>#DIV/0!</v>
      </c>
      <c r="AK48" s="93" t="e">
        <f t="shared" si="15"/>
        <v>#DIV/0!</v>
      </c>
      <c r="AL48" s="93" t="e">
        <f t="shared" si="15"/>
        <v>#DIV/0!</v>
      </c>
      <c r="AM48" s="93" t="e">
        <f t="shared" si="15"/>
        <v>#DIV/0!</v>
      </c>
      <c r="AN48" s="93" t="e">
        <f t="shared" si="15"/>
        <v>#DIV/0!</v>
      </c>
      <c r="AO48" s="93" t="e">
        <f t="shared" si="15"/>
        <v>#DIV/0!</v>
      </c>
      <c r="AP48" s="93" t="e">
        <f t="shared" si="15"/>
        <v>#DIV/0!</v>
      </c>
      <c r="AQ48" s="93" t="e">
        <f t="shared" si="15"/>
        <v>#DIV/0!</v>
      </c>
      <c r="AR48" s="93" t="e">
        <f t="shared" si="15"/>
        <v>#DIV/0!</v>
      </c>
      <c r="AS48" s="148">
        <f t="shared" si="15"/>
        <v>5.1546391752577319E-3</v>
      </c>
      <c r="AT48" s="93" t="e">
        <f t="shared" si="15"/>
        <v>#DIV/0!</v>
      </c>
      <c r="AU48" s="93" t="e">
        <f t="shared" si="15"/>
        <v>#DIV/0!</v>
      </c>
      <c r="AV48" s="93" t="e">
        <f t="shared" si="15"/>
        <v>#DIV/0!</v>
      </c>
    </row>
    <row r="49" spans="2:48" x14ac:dyDescent="0.25">
      <c r="C49" s="126" t="s">
        <v>43</v>
      </c>
      <c r="D49" t="s">
        <v>45</v>
      </c>
      <c r="E49" s="137" t="s">
        <v>51</v>
      </c>
      <c r="F49" s="137" t="s">
        <v>51</v>
      </c>
      <c r="G49" s="144">
        <v>136</v>
      </c>
      <c r="H49" s="137">
        <v>181</v>
      </c>
      <c r="I49" s="137">
        <v>190</v>
      </c>
      <c r="J49" s="137">
        <v>152</v>
      </c>
      <c r="K49" s="137">
        <v>54</v>
      </c>
      <c r="L49" s="137">
        <v>65</v>
      </c>
      <c r="M49" s="137">
        <v>97</v>
      </c>
      <c r="N49" s="137">
        <v>100</v>
      </c>
      <c r="O49" s="137">
        <v>78</v>
      </c>
      <c r="P49" s="137">
        <v>38</v>
      </c>
      <c r="Q49" s="137">
        <v>35</v>
      </c>
      <c r="R49" s="137">
        <v>42</v>
      </c>
      <c r="S49" s="149">
        <f>SUM(G49:R49)</f>
        <v>1168</v>
      </c>
      <c r="T49" s="144">
        <v>66</v>
      </c>
      <c r="U49" s="137">
        <v>95</v>
      </c>
      <c r="V49" s="137">
        <v>111</v>
      </c>
      <c r="W49" s="137">
        <v>153</v>
      </c>
      <c r="X49" s="137">
        <v>34</v>
      </c>
      <c r="Y49" s="137">
        <v>50</v>
      </c>
      <c r="Z49" s="137">
        <v>61</v>
      </c>
      <c r="AA49" s="137">
        <v>111</v>
      </c>
      <c r="AB49" s="137">
        <v>151</v>
      </c>
      <c r="AC49" s="137">
        <v>175</v>
      </c>
      <c r="AD49" s="137">
        <v>90</v>
      </c>
      <c r="AE49" s="137">
        <v>122</v>
      </c>
      <c r="AF49" s="149">
        <f>SUM(T49:AE49)</f>
        <v>1219</v>
      </c>
      <c r="AG49" s="137">
        <v>226</v>
      </c>
      <c r="AH49" s="137">
        <v>356</v>
      </c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149">
        <f>SUM(AG49:AR49)</f>
        <v>582</v>
      </c>
      <c r="AT49" s="231"/>
      <c r="AU49" s="135"/>
      <c r="AV49" s="135"/>
    </row>
    <row r="50" spans="2:48" x14ac:dyDescent="0.25">
      <c r="C50" s="151" t="s">
        <v>44</v>
      </c>
      <c r="D50" s="2" t="s">
        <v>46</v>
      </c>
      <c r="E50" s="152" t="s">
        <v>51</v>
      </c>
      <c r="F50" s="152" t="s">
        <v>51</v>
      </c>
      <c r="G50" s="153">
        <v>1</v>
      </c>
      <c r="H50" s="152">
        <v>4</v>
      </c>
      <c r="I50" s="152">
        <v>4</v>
      </c>
      <c r="J50" s="152">
        <v>1</v>
      </c>
      <c r="K50" s="152">
        <v>1</v>
      </c>
      <c r="L50" s="152">
        <v>1</v>
      </c>
      <c r="M50" s="152">
        <v>2</v>
      </c>
      <c r="N50" s="152">
        <v>0</v>
      </c>
      <c r="O50" s="152">
        <v>1</v>
      </c>
      <c r="P50" s="152">
        <v>0</v>
      </c>
      <c r="Q50" s="152">
        <v>0</v>
      </c>
      <c r="R50" s="152">
        <v>0</v>
      </c>
      <c r="S50" s="154">
        <f>SUM(G50:R50)</f>
        <v>15</v>
      </c>
      <c r="T50" s="153">
        <v>1</v>
      </c>
      <c r="U50" s="152">
        <v>5</v>
      </c>
      <c r="V50" s="152">
        <v>0</v>
      </c>
      <c r="W50" s="152">
        <v>5</v>
      </c>
      <c r="X50" s="152">
        <v>1</v>
      </c>
      <c r="Y50" s="152">
        <v>0</v>
      </c>
      <c r="Z50" s="152">
        <v>0</v>
      </c>
      <c r="AA50" s="152">
        <v>1</v>
      </c>
      <c r="AB50" s="152">
        <v>2</v>
      </c>
      <c r="AC50" s="152">
        <v>8</v>
      </c>
      <c r="AD50" s="152">
        <v>1</v>
      </c>
      <c r="AE50" s="152">
        <v>6</v>
      </c>
      <c r="AF50" s="154">
        <f>SUM(T50:AE50)</f>
        <v>30</v>
      </c>
      <c r="AG50" s="152">
        <v>2</v>
      </c>
      <c r="AH50" s="152">
        <v>1</v>
      </c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154">
        <f t="shared" ref="AS50:AS53" si="16">SUM(AG50:AR50)</f>
        <v>3</v>
      </c>
      <c r="AT50" s="232"/>
      <c r="AU50" s="245"/>
      <c r="AV50" s="245"/>
    </row>
    <row r="51" spans="2:48" x14ac:dyDescent="0.25">
      <c r="C51" s="126" t="s">
        <v>48</v>
      </c>
      <c r="D51" s="291" t="s">
        <v>247</v>
      </c>
      <c r="E51" s="137">
        <v>313</v>
      </c>
      <c r="F51" s="137">
        <v>399</v>
      </c>
      <c r="G51" s="144">
        <v>4</v>
      </c>
      <c r="H51" s="137">
        <v>17</v>
      </c>
      <c r="I51" s="137">
        <v>32</v>
      </c>
      <c r="J51" s="137">
        <v>53</v>
      </c>
      <c r="K51" s="137">
        <v>65</v>
      </c>
      <c r="L51" s="137">
        <v>106</v>
      </c>
      <c r="M51" s="137">
        <v>144</v>
      </c>
      <c r="N51" s="137">
        <v>157</v>
      </c>
      <c r="O51" s="137">
        <v>241</v>
      </c>
      <c r="P51" s="137">
        <v>162</v>
      </c>
      <c r="Q51" s="137">
        <v>139</v>
      </c>
      <c r="R51" s="137">
        <v>155</v>
      </c>
      <c r="S51" s="149">
        <f>R51</f>
        <v>155</v>
      </c>
      <c r="T51" s="137">
        <v>4</v>
      </c>
      <c r="U51" s="137">
        <v>19</v>
      </c>
      <c r="V51" s="137">
        <v>27</v>
      </c>
      <c r="W51" s="137">
        <v>36</v>
      </c>
      <c r="X51" s="137">
        <v>53</v>
      </c>
      <c r="Y51" s="137">
        <v>50</v>
      </c>
      <c r="Z51" s="137">
        <v>84</v>
      </c>
      <c r="AA51" s="137">
        <v>93</v>
      </c>
      <c r="AB51" s="137">
        <v>133</v>
      </c>
      <c r="AC51" s="137">
        <v>159</v>
      </c>
      <c r="AD51" s="137">
        <v>161</v>
      </c>
      <c r="AE51" s="137">
        <v>196</v>
      </c>
      <c r="AF51" s="149">
        <f>AE51</f>
        <v>196</v>
      </c>
      <c r="AG51" s="137">
        <v>1</v>
      </c>
      <c r="AH51" s="137">
        <v>8</v>
      </c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149">
        <f t="shared" si="16"/>
        <v>9</v>
      </c>
      <c r="AT51" s="231"/>
      <c r="AU51" s="135"/>
      <c r="AV51" s="135"/>
    </row>
    <row r="52" spans="2:48" x14ac:dyDescent="0.25">
      <c r="C52" s="126" t="s">
        <v>49</v>
      </c>
      <c r="D52" s="291"/>
      <c r="E52" s="137">
        <v>27</v>
      </c>
      <c r="F52" s="137">
        <v>16</v>
      </c>
      <c r="G52" s="144">
        <v>0</v>
      </c>
      <c r="H52" s="137">
        <v>0</v>
      </c>
      <c r="I52" s="137">
        <v>4</v>
      </c>
      <c r="J52" s="137">
        <v>3</v>
      </c>
      <c r="K52" s="137">
        <v>4</v>
      </c>
      <c r="L52" s="137">
        <v>6</v>
      </c>
      <c r="M52" s="137">
        <v>8</v>
      </c>
      <c r="N52" s="137">
        <v>22</v>
      </c>
      <c r="O52" s="137">
        <v>10</v>
      </c>
      <c r="P52" s="137">
        <v>12</v>
      </c>
      <c r="Q52" s="137">
        <v>12</v>
      </c>
      <c r="R52" s="137">
        <v>11</v>
      </c>
      <c r="S52" s="149">
        <f t="shared" ref="S52:S53" si="17">R52</f>
        <v>11</v>
      </c>
      <c r="T52" s="137">
        <v>0</v>
      </c>
      <c r="U52" s="137">
        <v>2</v>
      </c>
      <c r="V52" s="137">
        <v>4</v>
      </c>
      <c r="W52" s="137">
        <v>11</v>
      </c>
      <c r="X52" s="137">
        <v>16</v>
      </c>
      <c r="Y52" s="137">
        <v>38</v>
      </c>
      <c r="Z52" s="137">
        <v>38</v>
      </c>
      <c r="AA52" s="137">
        <v>42</v>
      </c>
      <c r="AB52" s="137">
        <v>53</v>
      </c>
      <c r="AC52" s="137">
        <v>50</v>
      </c>
      <c r="AD52" s="137">
        <v>60</v>
      </c>
      <c r="AE52" s="137">
        <v>59</v>
      </c>
      <c r="AF52" s="149">
        <f t="shared" ref="AF52:AF53" si="18">AE52</f>
        <v>59</v>
      </c>
      <c r="AG52" s="137">
        <v>7</v>
      </c>
      <c r="AH52" s="137">
        <v>1</v>
      </c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149">
        <f t="shared" si="16"/>
        <v>8</v>
      </c>
      <c r="AT52" s="231"/>
      <c r="AU52" s="135"/>
      <c r="AV52" s="135"/>
    </row>
    <row r="53" spans="2:48" x14ac:dyDescent="0.25">
      <c r="C53" s="126" t="s">
        <v>50</v>
      </c>
      <c r="D53" s="291"/>
      <c r="E53" s="137">
        <v>225</v>
      </c>
      <c r="F53" s="137">
        <v>304</v>
      </c>
      <c r="G53" s="144">
        <v>0</v>
      </c>
      <c r="H53" s="137">
        <v>0</v>
      </c>
      <c r="I53" s="137">
        <v>0</v>
      </c>
      <c r="J53" s="137">
        <v>9</v>
      </c>
      <c r="K53" s="137">
        <v>18</v>
      </c>
      <c r="L53" s="137">
        <v>33</v>
      </c>
      <c r="M53" s="137">
        <v>38</v>
      </c>
      <c r="N53" s="137">
        <v>52</v>
      </c>
      <c r="O53" s="137">
        <v>84</v>
      </c>
      <c r="P53" s="137">
        <v>115</v>
      </c>
      <c r="Q53" s="137">
        <v>179</v>
      </c>
      <c r="R53" s="137">
        <v>186</v>
      </c>
      <c r="S53" s="149">
        <f t="shared" si="17"/>
        <v>186</v>
      </c>
      <c r="T53" s="137">
        <v>5</v>
      </c>
      <c r="U53" s="137">
        <v>19</v>
      </c>
      <c r="V53" s="137">
        <v>21</v>
      </c>
      <c r="W53" s="137">
        <v>27</v>
      </c>
      <c r="X53" s="137">
        <v>27</v>
      </c>
      <c r="Y53" s="137">
        <v>45</v>
      </c>
      <c r="Z53" s="137">
        <v>45</v>
      </c>
      <c r="AA53" s="137">
        <v>58</v>
      </c>
      <c r="AB53" s="137">
        <v>76</v>
      </c>
      <c r="AC53" s="137">
        <v>122</v>
      </c>
      <c r="AD53" s="137">
        <v>154</v>
      </c>
      <c r="AE53" s="137">
        <v>162</v>
      </c>
      <c r="AF53" s="149">
        <f t="shared" si="18"/>
        <v>162</v>
      </c>
      <c r="AG53" s="137">
        <v>3</v>
      </c>
      <c r="AH53" s="137">
        <v>6</v>
      </c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149">
        <f t="shared" si="16"/>
        <v>9</v>
      </c>
      <c r="AT53" s="231"/>
      <c r="AU53" s="135"/>
      <c r="AV53" s="135"/>
    </row>
    <row r="54" spans="2:48" x14ac:dyDescent="0.25">
      <c r="C54" s="43"/>
    </row>
    <row r="55" spans="2:48" x14ac:dyDescent="0.25">
      <c r="C55" s="43"/>
    </row>
    <row r="56" spans="2:48" ht="4.5" customHeight="1" x14ac:dyDescent="0.25">
      <c r="B56" s="86"/>
      <c r="C56" s="88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</row>
  </sheetData>
  <mergeCells count="1">
    <mergeCell ref="D51:D53"/>
  </mergeCells>
  <pageMargins left="0.7" right="0.7" top="0.75" bottom="0.75" header="0.3" footer="0.3"/>
  <pageSetup orientation="portrait" r:id="rId1"/>
  <ignoredErrors>
    <ignoredError sqref="J7:J11 D22:G22 J12:J24 J25:J34 J37:J38" formulaRange="1"/>
    <ignoredError sqref="S45 AS45 AF45:AF47" numberStoredAsText="1"/>
    <ignoredError sqref="S46:S47" numberStoredAsText="1" formulaRange="1"/>
    <ignoredError sqref="S48" numberStoredAsText="1" formula="1" formulaRange="1"/>
    <ignoredError sqref="H25:H35 H36:I36 K36 AI48:AR48 AT48 H37:H38 AU48:AV48" evalError="1"/>
    <ignoredError sqref="J36" evalError="1" formulaRange="1"/>
    <ignoredError sqref="AF48" numberStoredAsText="1" formula="1"/>
    <ignoredError sqref="AS48" evalError="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showGridLines="0" topLeftCell="A94" zoomScaleNormal="100" workbookViewId="0">
      <selection activeCell="J113" sqref="J113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5" x14ac:dyDescent="0.25">
      <c r="B3" s="87" t="s">
        <v>2</v>
      </c>
    </row>
    <row r="6" spans="2:15" x14ac:dyDescent="0.25">
      <c r="B6" s="2"/>
      <c r="C6" s="3" t="s">
        <v>20</v>
      </c>
      <c r="D6" s="3" t="s">
        <v>184</v>
      </c>
      <c r="E6" s="77"/>
    </row>
    <row r="7" spans="2:15" x14ac:dyDescent="0.25">
      <c r="B7">
        <v>2015</v>
      </c>
      <c r="C7" s="7">
        <f>'Input - Safety Data'!C7</f>
        <v>207536</v>
      </c>
      <c r="D7" s="7">
        <f>'Input - Safety Data'!C59</f>
        <v>23530</v>
      </c>
      <c r="E7" s="81"/>
    </row>
    <row r="8" spans="2:15" x14ac:dyDescent="0.25">
      <c r="B8">
        <v>2016</v>
      </c>
      <c r="C8" s="7">
        <f>'Input - Safety Data'!C8</f>
        <v>187194</v>
      </c>
      <c r="D8" s="7">
        <f>'Input - Safety Data'!C60</f>
        <v>23350</v>
      </c>
      <c r="E8" s="81"/>
    </row>
    <row r="9" spans="2:15" x14ac:dyDescent="0.25">
      <c r="B9">
        <v>2017</v>
      </c>
      <c r="C9" s="128">
        <f>'Input - Safety Data'!C21</f>
        <v>193983</v>
      </c>
      <c r="D9" s="128">
        <f>'Input - Safety Data'!C73</f>
        <v>20442</v>
      </c>
      <c r="E9" s="82"/>
      <c r="M9" s="48"/>
    </row>
    <row r="10" spans="2:15" x14ac:dyDescent="0.25">
      <c r="B10">
        <v>2018</v>
      </c>
      <c r="C10" s="128">
        <f>'Input - Safety Data'!C34</f>
        <v>264467</v>
      </c>
      <c r="D10" s="128">
        <f>'Input - Safety Data'!C86</f>
        <v>27213</v>
      </c>
      <c r="E10" s="82"/>
      <c r="M10" s="48"/>
    </row>
    <row r="11" spans="2:15" x14ac:dyDescent="0.25">
      <c r="B11" s="187" t="s">
        <v>313</v>
      </c>
      <c r="C11" s="128">
        <f>'Input - Safety Data'!C47</f>
        <v>34565</v>
      </c>
      <c r="D11" s="128">
        <f>'Input - Safety Data'!C99</f>
        <v>3142</v>
      </c>
      <c r="E11" s="82"/>
      <c r="M11" s="48"/>
    </row>
    <row r="12" spans="2:15" x14ac:dyDescent="0.25">
      <c r="B12" s="187">
        <v>43831</v>
      </c>
      <c r="C12" s="128">
        <f>'Input - Safety Data'!C48</f>
        <v>0</v>
      </c>
      <c r="D12" s="128">
        <f>'Input - Safety Data'!C100</f>
        <v>0</v>
      </c>
      <c r="E12" s="82"/>
      <c r="M12" s="48"/>
    </row>
    <row r="13" spans="2:15" x14ac:dyDescent="0.25">
      <c r="B13" s="187">
        <v>43862</v>
      </c>
      <c r="C13" s="128">
        <f>'Input - Safety Data'!C49</f>
        <v>0</v>
      </c>
      <c r="D13" s="128">
        <f>'Input - Safety Data'!C101</f>
        <v>0</v>
      </c>
      <c r="E13" s="82"/>
      <c r="M13" s="48"/>
    </row>
    <row r="14" spans="2:15" x14ac:dyDescent="0.25">
      <c r="B14" s="187">
        <v>43891</v>
      </c>
      <c r="C14" s="128">
        <f>'Input - Safety Data'!C50</f>
        <v>0</v>
      </c>
      <c r="D14" s="128">
        <f>'Input - Safety Data'!C102</f>
        <v>0</v>
      </c>
      <c r="E14" s="82"/>
      <c r="M14" s="48"/>
    </row>
    <row r="15" spans="2:15" x14ac:dyDescent="0.25">
      <c r="B15" s="188"/>
      <c r="C15" s="128"/>
      <c r="D15" s="128"/>
      <c r="E15" s="82"/>
      <c r="M15" s="48"/>
    </row>
    <row r="16" spans="2:15" x14ac:dyDescent="0.25">
      <c r="B16" s="188"/>
      <c r="C16" s="128"/>
      <c r="D16" s="128"/>
      <c r="E16" s="82"/>
      <c r="M16" s="48"/>
    </row>
    <row r="17" spans="2:21" x14ac:dyDescent="0.25">
      <c r="B17" s="188"/>
      <c r="C17" s="128"/>
      <c r="D17" s="128"/>
      <c r="E17" s="82"/>
      <c r="M17" s="48"/>
    </row>
    <row r="18" spans="2:21" x14ac:dyDescent="0.25">
      <c r="B18" s="188"/>
      <c r="C18" s="128"/>
      <c r="D18" s="128"/>
      <c r="E18" s="82"/>
      <c r="M18" s="48"/>
    </row>
    <row r="19" spans="2:21" x14ac:dyDescent="0.25">
      <c r="B19" s="188"/>
      <c r="C19" s="128"/>
      <c r="D19" s="128"/>
      <c r="E19" s="82"/>
      <c r="M19" s="48"/>
    </row>
    <row r="20" spans="2:21" x14ac:dyDescent="0.25">
      <c r="B20" s="188"/>
      <c r="C20" s="128"/>
      <c r="D20" s="128"/>
      <c r="E20" s="82"/>
      <c r="M20" s="48"/>
    </row>
    <row r="21" spans="2:21" x14ac:dyDescent="0.25">
      <c r="B21" s="95"/>
      <c r="C21" s="128"/>
      <c r="D21" s="128"/>
      <c r="E21" s="82"/>
      <c r="M21" s="48"/>
    </row>
    <row r="22" spans="2:21" x14ac:dyDescent="0.25">
      <c r="B22" s="95"/>
      <c r="C22" s="13"/>
      <c r="D22" s="13"/>
      <c r="E22" s="82"/>
      <c r="M22" s="48"/>
    </row>
    <row r="23" spans="2:21" x14ac:dyDescent="0.25">
      <c r="B23" s="95"/>
      <c r="C23" s="128"/>
      <c r="D23" s="128"/>
      <c r="E23" s="82"/>
      <c r="M23" s="48"/>
    </row>
    <row r="24" spans="2:21" x14ac:dyDescent="0.25">
      <c r="B24" s="51"/>
      <c r="C24" s="128"/>
      <c r="D24" s="128"/>
      <c r="E24" s="82"/>
      <c r="M24" s="48"/>
    </row>
    <row r="25" spans="2:21" x14ac:dyDescent="0.25">
      <c r="B25" s="74"/>
      <c r="C25" s="128"/>
      <c r="D25" s="128"/>
      <c r="E25" s="82"/>
      <c r="F25" s="13"/>
      <c r="G25" s="50"/>
      <c r="H25" s="79"/>
      <c r="M25" s="48"/>
    </row>
    <row r="26" spans="2:21" x14ac:dyDescent="0.25">
      <c r="B26" s="74"/>
      <c r="C26" s="128"/>
      <c r="D26" s="128"/>
      <c r="E26" s="82"/>
      <c r="F26" s="13"/>
      <c r="G26" s="50"/>
      <c r="H26" s="79"/>
      <c r="M26" s="48"/>
    </row>
    <row r="27" spans="2:21" x14ac:dyDescent="0.25">
      <c r="B27" s="74"/>
      <c r="C27" s="128"/>
      <c r="D27" s="128"/>
      <c r="E27" s="82"/>
      <c r="F27" s="13"/>
      <c r="G27" s="50"/>
      <c r="H27" s="79"/>
      <c r="M27" s="48"/>
    </row>
    <row r="28" spans="2:21" x14ac:dyDescent="0.25">
      <c r="B28" s="74"/>
      <c r="C28" s="128"/>
      <c r="D28" s="128"/>
      <c r="E28" s="82"/>
      <c r="F28" s="13"/>
      <c r="G28" s="50"/>
      <c r="H28" s="79"/>
      <c r="M28" s="48"/>
    </row>
    <row r="29" spans="2:21" ht="5.25" customHeight="1" x14ac:dyDescent="0.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80"/>
      <c r="R29" s="77"/>
      <c r="S29" s="77"/>
      <c r="T29" s="25"/>
      <c r="U29" s="25"/>
    </row>
    <row r="30" spans="2:21" ht="15" customHeight="1" x14ac:dyDescent="0.25">
      <c r="B30" s="87" t="s">
        <v>188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80"/>
      <c r="R30" s="77"/>
      <c r="S30" s="77"/>
      <c r="T30" s="25"/>
      <c r="U30" s="25"/>
    </row>
    <row r="31" spans="2:21" ht="15" customHeight="1" x14ac:dyDescent="0.25">
      <c r="B31" s="51"/>
      <c r="C31" s="102" t="s">
        <v>293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80"/>
      <c r="R31" s="77"/>
      <c r="S31" s="77"/>
      <c r="T31" s="25"/>
      <c r="U31" s="25"/>
    </row>
    <row r="32" spans="2:21" ht="50.25" customHeight="1" x14ac:dyDescent="0.25">
      <c r="B32" s="2"/>
      <c r="C32" s="10" t="s">
        <v>191</v>
      </c>
      <c r="D32" s="10" t="s">
        <v>190</v>
      </c>
      <c r="E32" s="10" t="s">
        <v>192</v>
      </c>
      <c r="F32" s="10" t="s">
        <v>193</v>
      </c>
      <c r="G32" s="10" t="s">
        <v>194</v>
      </c>
      <c r="H32" s="51"/>
      <c r="I32" s="51"/>
      <c r="J32" s="51"/>
      <c r="K32" s="51"/>
      <c r="L32" s="51"/>
      <c r="M32" s="51"/>
      <c r="N32" s="51"/>
      <c r="O32" s="51"/>
      <c r="P32" s="51"/>
      <c r="Q32" s="80"/>
      <c r="R32" s="77"/>
      <c r="S32" s="77"/>
      <c r="T32" s="25"/>
      <c r="U32" s="25"/>
    </row>
    <row r="33" spans="2:21" ht="15" customHeight="1" x14ac:dyDescent="0.25">
      <c r="B33" s="139">
        <v>2018</v>
      </c>
      <c r="C33" s="90">
        <f>SUM(C45:C56)</f>
        <v>4100.5</v>
      </c>
      <c r="D33" s="90">
        <f t="shared" ref="D33:F33" si="0">SUM(D45:D56)</f>
        <v>31669</v>
      </c>
      <c r="E33" s="90">
        <f t="shared" si="0"/>
        <v>1590.5</v>
      </c>
      <c r="F33" s="90">
        <f t="shared" si="0"/>
        <v>9782</v>
      </c>
      <c r="G33" s="247">
        <f>SUM(C33:F33)/'Input - Operational Raw Data'!K22</f>
        <v>0.16162232583653319</v>
      </c>
      <c r="H33" s="51"/>
      <c r="I33" s="51"/>
      <c r="J33" s="51"/>
      <c r="K33" s="51"/>
      <c r="L33" s="51"/>
      <c r="M33" s="51"/>
      <c r="N33" s="51"/>
      <c r="O33" s="51"/>
      <c r="P33" s="51"/>
      <c r="Q33" s="80"/>
      <c r="R33" s="77"/>
      <c r="S33" s="77"/>
      <c r="T33" s="25"/>
      <c r="U33" s="25"/>
    </row>
    <row r="34" spans="2:21" ht="15" customHeight="1" x14ac:dyDescent="0.25">
      <c r="B34" s="139" t="s">
        <v>274</v>
      </c>
      <c r="C34" s="90">
        <f>SUM(C57:C59)</f>
        <v>172.5</v>
      </c>
      <c r="D34" s="90">
        <f t="shared" ref="D34:F34" si="1">SUM(D57:D59)</f>
        <v>913.5</v>
      </c>
      <c r="E34" s="90">
        <f t="shared" si="1"/>
        <v>36</v>
      </c>
      <c r="F34" s="90">
        <f t="shared" si="1"/>
        <v>98</v>
      </c>
      <c r="G34" s="246">
        <f>SUM(C34:F34)/SUM('Input - Operational Raw Data'!K23:K25)</f>
        <v>3.2354735195056619E-2</v>
      </c>
      <c r="H34" s="51"/>
      <c r="I34" s="51"/>
      <c r="J34" s="51"/>
      <c r="K34" s="51"/>
      <c r="L34" s="51"/>
      <c r="M34" s="51"/>
      <c r="N34" s="51"/>
      <c r="O34" s="51"/>
      <c r="P34" s="51"/>
      <c r="Q34" s="80"/>
      <c r="R34" s="77"/>
      <c r="S34" s="77"/>
      <c r="T34" s="25"/>
      <c r="U34" s="25"/>
    </row>
    <row r="35" spans="2:21" ht="15" customHeight="1" x14ac:dyDescent="0.25">
      <c r="B35" s="140" t="s">
        <v>350</v>
      </c>
      <c r="C35" s="90">
        <f>SUM(C60:C62)</f>
        <v>0</v>
      </c>
      <c r="D35" s="90">
        <f t="shared" ref="D35:F35" si="2">SUM(D60:D62)</f>
        <v>0</v>
      </c>
      <c r="E35" s="90">
        <f t="shared" si="2"/>
        <v>0</v>
      </c>
      <c r="F35" s="90">
        <f t="shared" si="2"/>
        <v>0</v>
      </c>
      <c r="G35" s="246" t="e">
        <f>SUM(C35:F35)/SUM('Input - Operational Raw Data'!K26:K28)</f>
        <v>#DIV/0!</v>
      </c>
      <c r="H35" s="51"/>
      <c r="I35" s="51"/>
      <c r="J35" s="51"/>
      <c r="K35" s="51"/>
      <c r="L35" s="51"/>
      <c r="M35" s="51"/>
      <c r="N35" s="51"/>
      <c r="O35" s="51"/>
      <c r="P35" s="51"/>
      <c r="Q35" s="80"/>
      <c r="R35" s="77"/>
      <c r="S35" s="77"/>
      <c r="T35" s="25"/>
      <c r="U35" s="25"/>
    </row>
    <row r="36" spans="2:21" ht="15" customHeight="1" x14ac:dyDescent="0.25">
      <c r="B36" s="140" t="s">
        <v>351</v>
      </c>
      <c r="C36" s="90">
        <f>SUM(C63:C65)</f>
        <v>0</v>
      </c>
      <c r="D36" s="90">
        <f t="shared" ref="D36:F36" si="3">SUM(D63:D65)</f>
        <v>0</v>
      </c>
      <c r="E36" s="90">
        <f t="shared" si="3"/>
        <v>0</v>
      </c>
      <c r="F36" s="90">
        <f t="shared" si="3"/>
        <v>0</v>
      </c>
      <c r="G36" s="246" t="e">
        <f>SUM(C36:F36)/SUM('Input - Operational Raw Data'!K29:K31)</f>
        <v>#DIV/0!</v>
      </c>
      <c r="H36" s="51"/>
      <c r="I36" s="51"/>
      <c r="J36" s="51"/>
      <c r="K36" s="51"/>
      <c r="L36" s="51"/>
      <c r="M36" s="51"/>
      <c r="N36" s="51"/>
      <c r="O36" s="51"/>
      <c r="P36" s="51"/>
      <c r="Q36" s="80"/>
      <c r="R36" s="77"/>
      <c r="S36" s="77"/>
      <c r="T36" s="25"/>
      <c r="U36" s="25"/>
    </row>
    <row r="37" spans="2:21" ht="15" customHeight="1" x14ac:dyDescent="0.25">
      <c r="B37" s="140" t="s">
        <v>352</v>
      </c>
      <c r="C37" s="90">
        <f>SUM(C66:C68)</f>
        <v>0</v>
      </c>
      <c r="D37" s="90">
        <f t="shared" ref="D37:F37" si="4">SUM(D66:D68)</f>
        <v>0</v>
      </c>
      <c r="E37" s="90">
        <f t="shared" si="4"/>
        <v>0</v>
      </c>
      <c r="F37" s="90">
        <f t="shared" si="4"/>
        <v>0</v>
      </c>
      <c r="G37" s="246" t="e">
        <f>SUM(C37:F37)/SUM('Input - Operational Raw Data'!K32:K34)</f>
        <v>#DIV/0!</v>
      </c>
      <c r="H37" s="51"/>
      <c r="I37" s="51"/>
      <c r="J37" s="51"/>
      <c r="K37" s="51"/>
      <c r="L37" s="51"/>
      <c r="M37" s="51"/>
      <c r="N37" s="51"/>
      <c r="O37" s="51"/>
      <c r="P37" s="51"/>
      <c r="Q37" s="80"/>
      <c r="R37" s="77"/>
      <c r="S37" s="77"/>
      <c r="T37" s="25"/>
      <c r="U37" s="25"/>
    </row>
    <row r="38" spans="2:21" ht="15" customHeight="1" x14ac:dyDescent="0.25">
      <c r="B38" s="199" t="s">
        <v>353</v>
      </c>
      <c r="C38" s="90">
        <f>SUM(C69:C71)</f>
        <v>0</v>
      </c>
      <c r="D38" s="90">
        <f t="shared" ref="D38:F38" si="5">SUM(D69:D71)</f>
        <v>0</v>
      </c>
      <c r="E38" s="90">
        <f t="shared" si="5"/>
        <v>0</v>
      </c>
      <c r="F38" s="90">
        <f t="shared" si="5"/>
        <v>0</v>
      </c>
      <c r="G38" s="246" t="e">
        <f>SUM(C38:F38)/SUM('Input - Operational Raw Data'!K36:K38)</f>
        <v>#DIV/0!</v>
      </c>
      <c r="H38" s="51"/>
      <c r="I38" s="51"/>
      <c r="J38" s="51"/>
      <c r="K38" s="51"/>
      <c r="L38" s="51"/>
      <c r="M38" s="51"/>
      <c r="N38" s="51"/>
      <c r="O38" s="51"/>
      <c r="P38" s="51"/>
      <c r="Q38" s="80"/>
      <c r="R38" s="77"/>
      <c r="S38" s="77"/>
      <c r="T38" s="25"/>
      <c r="U38" s="25"/>
    </row>
    <row r="39" spans="2:21" ht="15" customHeight="1" x14ac:dyDescent="0.25">
      <c r="B39" s="199"/>
      <c r="C39" s="131"/>
      <c r="D39" s="90"/>
      <c r="E39" s="90"/>
      <c r="F39" s="90"/>
      <c r="G39" s="89"/>
      <c r="H39" s="51"/>
      <c r="I39" s="51"/>
      <c r="J39" s="51"/>
      <c r="K39" s="51"/>
      <c r="L39" s="51"/>
      <c r="M39" s="51"/>
      <c r="N39" s="51"/>
      <c r="O39" s="51"/>
      <c r="P39" s="51"/>
      <c r="Q39" s="80"/>
      <c r="R39" s="77"/>
      <c r="S39" s="77"/>
      <c r="T39" s="25"/>
      <c r="U39" s="25"/>
    </row>
    <row r="40" spans="2:21" ht="15" customHeight="1" x14ac:dyDescent="0.25">
      <c r="B40" s="199"/>
      <c r="C40" s="90"/>
      <c r="D40" s="90"/>
      <c r="E40" s="90"/>
      <c r="F40" s="90"/>
      <c r="G40" s="89"/>
      <c r="H40" s="51"/>
      <c r="I40" s="51"/>
      <c r="J40" s="51"/>
      <c r="K40" s="51"/>
      <c r="L40" s="51"/>
      <c r="M40" s="51"/>
      <c r="N40" s="51"/>
      <c r="O40" s="51"/>
      <c r="P40" s="51"/>
      <c r="Q40" s="80"/>
      <c r="R40" s="77"/>
      <c r="S40" s="77"/>
      <c r="T40" s="25"/>
      <c r="U40" s="25"/>
    </row>
    <row r="41" spans="2:21" ht="15" customHeight="1" x14ac:dyDescent="0.25">
      <c r="B41" s="25"/>
      <c r="C41" s="138"/>
      <c r="D41" s="138"/>
      <c r="E41" s="138"/>
      <c r="F41" s="138"/>
      <c r="G41" s="138"/>
      <c r="H41" s="51"/>
      <c r="I41" s="51"/>
      <c r="J41" s="51"/>
      <c r="K41" s="51"/>
      <c r="L41" s="51"/>
      <c r="M41" s="51"/>
      <c r="N41" s="51"/>
      <c r="O41" s="51"/>
      <c r="P41" s="51"/>
      <c r="Q41" s="80"/>
      <c r="R41" s="77"/>
      <c r="S41" s="77"/>
      <c r="T41" s="25"/>
      <c r="U41" s="25"/>
    </row>
    <row r="42" spans="2:21" ht="15" customHeight="1" x14ac:dyDescent="0.25">
      <c r="B42" s="1">
        <v>43009</v>
      </c>
      <c r="C42" s="90">
        <f>'Input - Operational Raw Data'!D7</f>
        <v>317.5</v>
      </c>
      <c r="D42" s="90">
        <f>'Input - Operational Raw Data'!E7</f>
        <v>1190.5</v>
      </c>
      <c r="E42" s="90">
        <f>'Input - Operational Raw Data'!F7</f>
        <v>0</v>
      </c>
      <c r="F42" s="90">
        <f>'Input - Operational Raw Data'!G7</f>
        <v>234</v>
      </c>
      <c r="G42" s="89">
        <f>'Input - Operational Raw Data'!H7</f>
        <v>9.7079803834150685E-2</v>
      </c>
      <c r="H42" s="51"/>
      <c r="I42" s="51"/>
      <c r="J42" s="51"/>
      <c r="K42" s="51"/>
      <c r="L42" s="51"/>
      <c r="M42" s="51"/>
      <c r="N42" s="51"/>
      <c r="O42" s="51"/>
      <c r="P42" s="51"/>
      <c r="Q42" s="80"/>
      <c r="R42" s="77"/>
      <c r="S42" s="77"/>
      <c r="T42" s="25"/>
      <c r="U42" s="25"/>
    </row>
    <row r="43" spans="2:21" ht="15" customHeight="1" x14ac:dyDescent="0.25">
      <c r="B43" s="1">
        <v>43040</v>
      </c>
      <c r="C43" s="90">
        <f>'Input - Operational Raw Data'!D8</f>
        <v>260.5</v>
      </c>
      <c r="D43" s="90">
        <f>'Input - Operational Raw Data'!E8</f>
        <v>305</v>
      </c>
      <c r="E43" s="90">
        <f>'Input - Operational Raw Data'!F8</f>
        <v>21</v>
      </c>
      <c r="F43" s="90">
        <f>'Input - Operational Raw Data'!G8</f>
        <v>28</v>
      </c>
      <c r="G43" s="89">
        <f>'Input - Operational Raw Data'!H8</f>
        <v>3.8789294281025122E-2</v>
      </c>
      <c r="H43" s="51"/>
      <c r="I43" s="51"/>
      <c r="J43" s="51"/>
      <c r="K43" s="51"/>
      <c r="L43" s="51"/>
      <c r="M43" s="51"/>
      <c r="N43" s="51"/>
      <c r="O43" s="51"/>
      <c r="P43" s="51"/>
      <c r="Q43" s="80"/>
      <c r="R43" s="77"/>
      <c r="S43" s="77"/>
      <c r="T43" s="25"/>
      <c r="U43" s="25"/>
    </row>
    <row r="44" spans="2:21" ht="15" customHeight="1" x14ac:dyDescent="0.25">
      <c r="B44" s="1">
        <v>43070</v>
      </c>
      <c r="C44" s="90">
        <f>'Input - Operational Raw Data'!D9</f>
        <v>155</v>
      </c>
      <c r="D44" s="90">
        <f>'Input - Operational Raw Data'!E9</f>
        <v>1000.5</v>
      </c>
      <c r="E44" s="90">
        <f>'Input - Operational Raw Data'!F9</f>
        <v>0</v>
      </c>
      <c r="F44" s="90">
        <f>'Input - Operational Raw Data'!G9</f>
        <v>93.5</v>
      </c>
      <c r="G44" s="89">
        <f>'Input - Operational Raw Data'!H9</f>
        <v>8.8581560283687938E-2</v>
      </c>
      <c r="H44" s="51"/>
      <c r="I44" s="51"/>
      <c r="J44" s="51"/>
      <c r="K44" s="51"/>
      <c r="L44" s="51"/>
      <c r="M44" s="51"/>
      <c r="N44" s="51"/>
      <c r="O44" s="51"/>
      <c r="P44" s="51"/>
      <c r="Q44" s="80"/>
      <c r="R44" s="77"/>
      <c r="S44" s="77"/>
      <c r="T44" s="25"/>
      <c r="U44" s="25"/>
    </row>
    <row r="45" spans="2:21" ht="15" customHeight="1" x14ac:dyDescent="0.25">
      <c r="B45" s="1">
        <v>43101</v>
      </c>
      <c r="C45" s="90">
        <f>'Input - Operational Raw Data'!D10</f>
        <v>263.5</v>
      </c>
      <c r="D45" s="90">
        <f>'Input - Operational Raw Data'!E10</f>
        <v>1280</v>
      </c>
      <c r="E45" s="90">
        <f>'Input - Operational Raw Data'!F10</f>
        <v>417</v>
      </c>
      <c r="F45" s="90">
        <f>'Input - Operational Raw Data'!G10</f>
        <v>292.5</v>
      </c>
      <c r="G45" s="89">
        <f>'Input - Operational Raw Data'!H10</f>
        <v>0.11987230646448524</v>
      </c>
      <c r="H45" s="51"/>
      <c r="I45" s="51"/>
      <c r="J45" s="51"/>
      <c r="K45" s="51"/>
      <c r="L45" s="51"/>
      <c r="M45" s="51"/>
      <c r="N45" s="51"/>
      <c r="O45" s="51"/>
      <c r="P45" s="51"/>
      <c r="Q45" s="80"/>
      <c r="R45" s="77"/>
      <c r="S45" s="77"/>
      <c r="T45" s="25"/>
      <c r="U45" s="25"/>
    </row>
    <row r="46" spans="2:21" ht="15" customHeight="1" x14ac:dyDescent="0.25">
      <c r="B46" s="1">
        <v>43132</v>
      </c>
      <c r="C46" s="131">
        <f>'Input - Operational Raw Data'!D11</f>
        <v>190.5</v>
      </c>
      <c r="D46" s="131">
        <f>'Input - Operational Raw Data'!E11</f>
        <v>1954.5</v>
      </c>
      <c r="E46" s="131">
        <f>'Input - Operational Raw Data'!F11</f>
        <v>77.5</v>
      </c>
      <c r="F46" s="131">
        <f>'Input - Operational Raw Data'!G11</f>
        <v>216.5</v>
      </c>
      <c r="G46" s="89">
        <f>'Input - Operational Raw Data'!H11</f>
        <v>0.12980999520996328</v>
      </c>
      <c r="H46" s="51"/>
      <c r="I46" s="51"/>
      <c r="J46" s="51"/>
      <c r="K46" s="51"/>
      <c r="L46" s="51"/>
      <c r="M46" s="51"/>
      <c r="N46" s="51"/>
      <c r="O46" s="51"/>
      <c r="P46" s="51"/>
      <c r="Q46" s="80"/>
      <c r="R46" s="77"/>
      <c r="S46" s="77"/>
      <c r="T46" s="25"/>
      <c r="U46" s="25"/>
    </row>
    <row r="47" spans="2:21" ht="15" customHeight="1" x14ac:dyDescent="0.25">
      <c r="B47" s="1">
        <v>43160</v>
      </c>
      <c r="C47" s="131">
        <f>'Input - Operational Raw Data'!D12</f>
        <v>406.5</v>
      </c>
      <c r="D47" s="131">
        <f>'Input - Operational Raw Data'!E12</f>
        <v>1362</v>
      </c>
      <c r="E47" s="131">
        <f>'Input - Operational Raw Data'!F12</f>
        <v>0</v>
      </c>
      <c r="F47" s="131">
        <f>'Input - Operational Raw Data'!G12</f>
        <v>130.5</v>
      </c>
      <c r="G47" s="89">
        <f>'Input - Operational Raw Data'!H12</f>
        <v>8.8833793329279126E-2</v>
      </c>
      <c r="H47" s="51"/>
      <c r="I47" s="51"/>
      <c r="J47" s="51"/>
      <c r="K47" s="51"/>
      <c r="L47" s="51"/>
      <c r="M47" s="51"/>
      <c r="N47" s="51"/>
      <c r="O47" s="51"/>
      <c r="P47" s="51"/>
      <c r="Q47" s="80"/>
      <c r="R47" s="77"/>
      <c r="S47" s="77"/>
      <c r="T47" s="25"/>
      <c r="U47" s="25"/>
    </row>
    <row r="48" spans="2:21" ht="15" customHeight="1" x14ac:dyDescent="0.25">
      <c r="B48" s="1">
        <v>43191</v>
      </c>
      <c r="C48" s="131">
        <f>'Input - Operational Raw Data'!D13</f>
        <v>439.5</v>
      </c>
      <c r="D48" s="131">
        <f>'Input - Operational Raw Data'!E13</f>
        <v>5081.5</v>
      </c>
      <c r="E48" s="131">
        <f>'Input - Operational Raw Data'!F13</f>
        <v>165</v>
      </c>
      <c r="F48" s="131">
        <f>'Input - Operational Raw Data'!G13</f>
        <v>1753.5</v>
      </c>
      <c r="G48" s="89">
        <f>'Input - Operational Raw Data'!H13</f>
        <v>0.23233916302311056</v>
      </c>
      <c r="H48" s="51"/>
      <c r="I48" s="51"/>
      <c r="J48" s="51"/>
      <c r="K48" s="51"/>
      <c r="L48" s="51"/>
      <c r="M48" s="51"/>
      <c r="N48" s="51"/>
      <c r="O48" s="51"/>
      <c r="P48" s="51"/>
      <c r="Q48" s="80"/>
      <c r="R48" s="77"/>
      <c r="S48" s="77"/>
      <c r="T48" s="25"/>
      <c r="U48" s="25"/>
    </row>
    <row r="49" spans="2:21" ht="15" customHeight="1" x14ac:dyDescent="0.25">
      <c r="B49" s="1">
        <v>43221</v>
      </c>
      <c r="C49" s="131">
        <f>'Input - Operational Raw Data'!D14</f>
        <v>440.5</v>
      </c>
      <c r="D49" s="131">
        <f>'Input - Operational Raw Data'!E14</f>
        <v>1086.5</v>
      </c>
      <c r="E49" s="131">
        <f>'Input - Operational Raw Data'!F14</f>
        <v>0</v>
      </c>
      <c r="F49" s="131">
        <f>'Input - Operational Raw Data'!G14</f>
        <v>938</v>
      </c>
      <c r="G49" s="89">
        <f>'Input - Operational Raw Data'!H14</f>
        <v>0.11548913043478261</v>
      </c>
      <c r="H49" s="51"/>
      <c r="I49" s="51"/>
      <c r="J49" s="51"/>
      <c r="K49" s="51"/>
      <c r="L49" s="51"/>
      <c r="M49" s="51"/>
      <c r="N49" s="51"/>
      <c r="O49" s="51"/>
      <c r="P49" s="51"/>
      <c r="Q49" s="80"/>
      <c r="R49" s="77"/>
      <c r="S49" s="77"/>
      <c r="T49" s="25"/>
      <c r="U49" s="25"/>
    </row>
    <row r="50" spans="2:21" ht="15" customHeight="1" x14ac:dyDescent="0.25">
      <c r="B50" s="1">
        <v>43252</v>
      </c>
      <c r="C50" s="131">
        <f>'Input - Operational Raw Data'!D15</f>
        <v>260.5</v>
      </c>
      <c r="D50" s="131">
        <f>'Input - Operational Raw Data'!E15</f>
        <v>1865</v>
      </c>
      <c r="E50" s="131">
        <f>'Input - Operational Raw Data'!F15</f>
        <v>59</v>
      </c>
      <c r="F50" s="131">
        <f>'Input - Operational Raw Data'!G15</f>
        <v>833.5</v>
      </c>
      <c r="G50" s="89">
        <f>'Input - Operational Raw Data'!H15</f>
        <v>0.14348880330908573</v>
      </c>
      <c r="H50" s="51"/>
      <c r="I50" s="51"/>
      <c r="J50" s="51"/>
      <c r="K50" s="51"/>
      <c r="L50" s="51"/>
      <c r="M50" s="51"/>
      <c r="N50" s="51"/>
      <c r="O50" s="51"/>
      <c r="P50" s="51"/>
      <c r="Q50" s="80"/>
      <c r="R50" s="77"/>
      <c r="S50" s="77"/>
      <c r="T50" s="25"/>
      <c r="U50" s="25"/>
    </row>
    <row r="51" spans="2:21" ht="15" customHeight="1" x14ac:dyDescent="0.25">
      <c r="B51" s="1">
        <v>43282</v>
      </c>
      <c r="C51" s="131">
        <f>'Input - Operational Raw Data'!D16</f>
        <v>666.5</v>
      </c>
      <c r="D51" s="131">
        <f>'Input - Operational Raw Data'!E16</f>
        <v>1842</v>
      </c>
      <c r="E51" s="131">
        <f>'Input - Operational Raw Data'!F16</f>
        <v>17</v>
      </c>
      <c r="F51" s="131">
        <f>'Input - Operational Raw Data'!G16</f>
        <v>1176.5</v>
      </c>
      <c r="G51" s="89">
        <f>'Input - Operational Raw Data'!H16</f>
        <v>0.15816457318636248</v>
      </c>
      <c r="H51" s="51"/>
      <c r="I51" s="51"/>
      <c r="J51" s="51"/>
      <c r="K51" s="51"/>
      <c r="L51" s="51"/>
      <c r="M51" s="51"/>
      <c r="N51" s="51"/>
      <c r="O51" s="51"/>
      <c r="P51" s="51"/>
      <c r="Q51" s="80"/>
      <c r="R51" s="77"/>
      <c r="S51" s="77"/>
      <c r="T51" s="25"/>
      <c r="U51" s="25"/>
    </row>
    <row r="52" spans="2:21" ht="15" customHeight="1" x14ac:dyDescent="0.25">
      <c r="B52" s="1">
        <v>43313</v>
      </c>
      <c r="C52" s="131">
        <f>'Input - Operational Raw Data'!D17</f>
        <v>324.5</v>
      </c>
      <c r="D52" s="131">
        <f>'Input - Operational Raw Data'!E17</f>
        <v>1433.5</v>
      </c>
      <c r="E52" s="131">
        <f>'Input - Operational Raw Data'!F17</f>
        <v>0</v>
      </c>
      <c r="F52" s="131">
        <f>'Input - Operational Raw Data'!G17</f>
        <v>255</v>
      </c>
      <c r="G52" s="89">
        <f>'Input - Operational Raw Data'!H17</f>
        <v>8.3416210840377925E-2</v>
      </c>
      <c r="H52" s="51"/>
      <c r="I52" s="51"/>
      <c r="J52" s="51"/>
      <c r="K52" s="51"/>
      <c r="L52" s="51"/>
      <c r="M52" s="51"/>
      <c r="N52" s="51"/>
      <c r="O52" s="51"/>
      <c r="P52" s="51"/>
      <c r="Q52" s="80"/>
      <c r="R52" s="77"/>
      <c r="S52" s="77"/>
      <c r="T52" s="25"/>
      <c r="U52" s="25"/>
    </row>
    <row r="53" spans="2:21" ht="15" customHeight="1" x14ac:dyDescent="0.25">
      <c r="B53" s="1">
        <v>43344</v>
      </c>
      <c r="C53" s="131">
        <f>'Input - Operational Raw Data'!D18</f>
        <v>502.5</v>
      </c>
      <c r="D53" s="131">
        <f>'Input - Operational Raw Data'!E18</f>
        <v>7871.5</v>
      </c>
      <c r="E53" s="131">
        <f>'Input - Operational Raw Data'!F18</f>
        <v>733.5</v>
      </c>
      <c r="F53" s="131">
        <f>'Input - Operational Raw Data'!G18</f>
        <v>2888</v>
      </c>
      <c r="G53" s="89">
        <f>'Input - Operational Raw Data'!H18</f>
        <v>0.30936170212765957</v>
      </c>
      <c r="H53" s="51"/>
      <c r="I53" s="51"/>
      <c r="J53" s="51"/>
      <c r="K53" s="51"/>
      <c r="L53" s="51"/>
      <c r="M53" s="51"/>
      <c r="N53" s="51"/>
      <c r="O53" s="51"/>
      <c r="P53" s="51"/>
      <c r="Q53" s="80"/>
      <c r="R53" s="77"/>
      <c r="S53" s="77"/>
      <c r="T53" s="25"/>
      <c r="U53" s="25"/>
    </row>
    <row r="54" spans="2:21" ht="15" customHeight="1" x14ac:dyDescent="0.25">
      <c r="B54" s="1">
        <v>43374</v>
      </c>
      <c r="C54" s="131">
        <f>'Input - Operational Raw Data'!D19</f>
        <v>262</v>
      </c>
      <c r="D54" s="131">
        <f>'Input - Operational Raw Data'!E19</f>
        <v>4752</v>
      </c>
      <c r="E54" s="131">
        <f>'Input - Operational Raw Data'!F19</f>
        <v>114.5</v>
      </c>
      <c r="F54" s="131">
        <f>'Input - Operational Raw Data'!G19</f>
        <v>1221</v>
      </c>
      <c r="G54" s="89">
        <f>'Input - Operational Raw Data'!H19</f>
        <v>0.20009138751457473</v>
      </c>
      <c r="H54" s="51"/>
      <c r="I54" s="51"/>
      <c r="J54" s="51"/>
      <c r="K54" s="51"/>
      <c r="L54" s="51"/>
      <c r="M54" s="51"/>
      <c r="N54" s="51"/>
      <c r="O54" s="51"/>
      <c r="P54" s="51"/>
      <c r="Q54" s="80"/>
      <c r="R54" s="77"/>
      <c r="S54" s="77"/>
      <c r="T54" s="25"/>
      <c r="U54" s="25"/>
    </row>
    <row r="55" spans="2:21" ht="15" customHeight="1" x14ac:dyDescent="0.25">
      <c r="B55" s="1">
        <v>43405</v>
      </c>
      <c r="C55" s="131">
        <f>'Input - Operational Raw Data'!D20</f>
        <v>226.5</v>
      </c>
      <c r="D55" s="131">
        <f>'Input - Operational Raw Data'!E20</f>
        <v>1241</v>
      </c>
      <c r="E55" s="131">
        <f>'Input - Operational Raw Data'!F20</f>
        <v>4</v>
      </c>
      <c r="F55" s="131">
        <f>'Input - Operational Raw Data'!G20</f>
        <v>70.5</v>
      </c>
      <c r="G55" s="89">
        <f>'Input - Operational Raw Data'!H20</f>
        <v>7.4774512656386377E-2</v>
      </c>
      <c r="H55" s="51"/>
      <c r="I55" s="51"/>
      <c r="J55" s="51"/>
      <c r="K55" s="51"/>
      <c r="L55" s="51"/>
      <c r="M55" s="51"/>
      <c r="N55" s="51"/>
      <c r="O55" s="51"/>
      <c r="P55" s="51"/>
      <c r="Q55" s="80"/>
      <c r="R55" s="77"/>
      <c r="S55" s="77"/>
      <c r="T55" s="25"/>
      <c r="U55" s="25"/>
    </row>
    <row r="56" spans="2:21" ht="15" customHeight="1" x14ac:dyDescent="0.25">
      <c r="B56" s="1">
        <v>43435</v>
      </c>
      <c r="C56" s="131">
        <f>'Input - Operational Raw Data'!D21</f>
        <v>117.5</v>
      </c>
      <c r="D56" s="131">
        <f>'Input - Operational Raw Data'!E21</f>
        <v>1899.5</v>
      </c>
      <c r="E56" s="131">
        <f>'Input - Operational Raw Data'!F21</f>
        <v>3</v>
      </c>
      <c r="F56" s="131">
        <f>'Input - Operational Raw Data'!G21</f>
        <v>6.5</v>
      </c>
      <c r="G56" s="89">
        <f>'Input - Operational Raw Data'!H21</f>
        <v>0.10310878192734303</v>
      </c>
      <c r="H56" s="51"/>
      <c r="I56" s="51"/>
      <c r="J56" s="51"/>
      <c r="K56" s="51"/>
      <c r="L56" s="51"/>
      <c r="M56" s="51"/>
      <c r="N56" s="51"/>
      <c r="O56" s="51"/>
      <c r="P56" s="51"/>
      <c r="Q56" s="80"/>
      <c r="R56" s="77"/>
      <c r="S56" s="77"/>
      <c r="T56" s="25"/>
      <c r="U56" s="25"/>
    </row>
    <row r="57" spans="2:21" ht="15" customHeight="1" x14ac:dyDescent="0.25">
      <c r="B57" s="1">
        <v>43466</v>
      </c>
      <c r="C57" s="131">
        <f>'Input - Operational Raw Data'!D23</f>
        <v>74</v>
      </c>
      <c r="D57" s="131">
        <f>'Input - Operational Raw Data'!E23</f>
        <v>638</v>
      </c>
      <c r="E57" s="131">
        <f>'Input - Operational Raw Data'!F23</f>
        <v>0</v>
      </c>
      <c r="F57" s="131">
        <f>'Input - Operational Raw Data'!G23</f>
        <v>90</v>
      </c>
      <c r="G57" s="89">
        <f>'Input - Operational Raw Data'!H23</f>
        <v>3.859666008951345E-2</v>
      </c>
      <c r="H57" s="51"/>
      <c r="I57" s="51"/>
      <c r="J57" s="51"/>
      <c r="K57" s="51"/>
      <c r="L57" s="51"/>
      <c r="M57" s="51"/>
      <c r="N57" s="51"/>
      <c r="O57" s="51"/>
      <c r="P57" s="51"/>
      <c r="Q57" s="80"/>
      <c r="R57" s="77"/>
      <c r="S57" s="77"/>
      <c r="T57" s="25"/>
      <c r="U57" s="25"/>
    </row>
    <row r="58" spans="2:21" ht="15" customHeight="1" x14ac:dyDescent="0.25">
      <c r="B58" s="1">
        <v>43497</v>
      </c>
      <c r="C58" s="131">
        <f>'Input - Operational Raw Data'!D24</f>
        <v>98.5</v>
      </c>
      <c r="D58" s="131">
        <f>'Input - Operational Raw Data'!E24</f>
        <v>275.5</v>
      </c>
      <c r="E58" s="131">
        <f>'Input - Operational Raw Data'!F24</f>
        <v>36</v>
      </c>
      <c r="F58" s="131">
        <f>'Input - Operational Raw Data'!G24</f>
        <v>8</v>
      </c>
      <c r="G58" s="89">
        <f>'Input - Operational Raw Data'!H24</f>
        <v>2.469281663516068E-2</v>
      </c>
      <c r="H58" s="51"/>
      <c r="I58" s="51"/>
      <c r="J58" s="51"/>
      <c r="K58" s="51"/>
      <c r="L58" s="51"/>
      <c r="M58" s="51"/>
      <c r="N58" s="51"/>
      <c r="O58" s="51"/>
      <c r="P58" s="51"/>
      <c r="Q58" s="80"/>
      <c r="R58" s="77"/>
      <c r="S58" s="77"/>
      <c r="T58" s="25"/>
      <c r="U58" s="25"/>
    </row>
    <row r="59" spans="2:21" ht="15" customHeight="1" x14ac:dyDescent="0.25">
      <c r="B59" s="1">
        <v>43525</v>
      </c>
      <c r="C59" s="131">
        <f>'Input - Operational Raw Data'!D25</f>
        <v>0</v>
      </c>
      <c r="D59" s="131">
        <f>'Input - Operational Raw Data'!E25</f>
        <v>0</v>
      </c>
      <c r="E59" s="131">
        <f>'Input - Operational Raw Data'!F25</f>
        <v>0</v>
      </c>
      <c r="F59" s="131">
        <f>'Input - Operational Raw Data'!G25</f>
        <v>0</v>
      </c>
      <c r="G59" s="89" t="e">
        <f>'Input - Operational Raw Data'!H25</f>
        <v>#DIV/0!</v>
      </c>
      <c r="H59" s="51"/>
      <c r="I59" s="51"/>
      <c r="J59" s="51"/>
      <c r="K59" s="51"/>
      <c r="L59" s="51"/>
      <c r="M59" s="51"/>
      <c r="N59" s="51"/>
      <c r="O59" s="51"/>
      <c r="P59" s="51"/>
      <c r="Q59" s="80"/>
      <c r="R59" s="77"/>
      <c r="S59" s="77"/>
      <c r="T59" s="25"/>
      <c r="U59" s="25"/>
    </row>
    <row r="60" spans="2:21" ht="15" customHeight="1" x14ac:dyDescent="0.25">
      <c r="B60" s="1">
        <v>43556</v>
      </c>
      <c r="C60" s="131">
        <f>'Input - Operational Raw Data'!D26</f>
        <v>0</v>
      </c>
      <c r="D60" s="131">
        <f>'Input - Operational Raw Data'!E26</f>
        <v>0</v>
      </c>
      <c r="E60" s="131">
        <f>'Input - Operational Raw Data'!F26</f>
        <v>0</v>
      </c>
      <c r="F60" s="131">
        <f>'Input - Operational Raw Data'!G26</f>
        <v>0</v>
      </c>
      <c r="G60" s="89" t="e">
        <f>'Input - Operational Raw Data'!H26</f>
        <v>#DIV/0!</v>
      </c>
      <c r="H60" s="51"/>
      <c r="I60" s="51"/>
      <c r="J60" s="51"/>
      <c r="K60" s="51"/>
      <c r="L60" s="51"/>
      <c r="M60" s="51"/>
      <c r="N60" s="51"/>
      <c r="O60" s="51"/>
      <c r="P60" s="51"/>
      <c r="Q60" s="80"/>
      <c r="R60" s="77"/>
      <c r="S60" s="77"/>
      <c r="T60" s="25"/>
      <c r="U60" s="25"/>
    </row>
    <row r="61" spans="2:21" ht="15" customHeight="1" x14ac:dyDescent="0.25">
      <c r="B61" s="1">
        <v>43586</v>
      </c>
      <c r="C61" s="131">
        <f>'Input - Operational Raw Data'!D27</f>
        <v>0</v>
      </c>
      <c r="D61" s="131">
        <f>'Input - Operational Raw Data'!E27</f>
        <v>0</v>
      </c>
      <c r="E61" s="131">
        <f>'Input - Operational Raw Data'!F27</f>
        <v>0</v>
      </c>
      <c r="F61" s="131">
        <f>'Input - Operational Raw Data'!G27</f>
        <v>0</v>
      </c>
      <c r="G61" s="89" t="e">
        <f>'Input - Operational Raw Data'!H27</f>
        <v>#DIV/0!</v>
      </c>
      <c r="H61" s="51"/>
      <c r="I61" s="51"/>
      <c r="J61" s="51"/>
      <c r="K61" s="51"/>
      <c r="L61" s="51"/>
      <c r="M61" s="51"/>
      <c r="N61" s="51"/>
      <c r="O61" s="51"/>
      <c r="P61" s="51"/>
      <c r="Q61" s="80"/>
      <c r="R61" s="77"/>
      <c r="S61" s="77"/>
      <c r="T61" s="25"/>
      <c r="U61" s="25"/>
    </row>
    <row r="62" spans="2:21" ht="15" customHeight="1" x14ac:dyDescent="0.25">
      <c r="B62" s="1">
        <v>43617</v>
      </c>
      <c r="C62" s="131">
        <f>'Input - Operational Raw Data'!D28</f>
        <v>0</v>
      </c>
      <c r="D62" s="131">
        <f>'Input - Operational Raw Data'!E28</f>
        <v>0</v>
      </c>
      <c r="E62" s="131">
        <f>'Input - Operational Raw Data'!F28</f>
        <v>0</v>
      </c>
      <c r="F62" s="131">
        <f>'Input - Operational Raw Data'!G28</f>
        <v>0</v>
      </c>
      <c r="G62" s="89" t="e">
        <f>'Input - Operational Raw Data'!H28</f>
        <v>#DIV/0!</v>
      </c>
      <c r="H62" s="51"/>
      <c r="I62" s="51"/>
      <c r="J62" s="51"/>
      <c r="K62" s="51"/>
      <c r="L62" s="51"/>
      <c r="M62" s="51"/>
      <c r="N62" s="51"/>
      <c r="O62" s="51"/>
      <c r="P62" s="51"/>
      <c r="Q62" s="80"/>
      <c r="R62" s="77"/>
      <c r="S62" s="77"/>
      <c r="T62" s="25"/>
      <c r="U62" s="25"/>
    </row>
    <row r="63" spans="2:21" ht="15" customHeight="1" x14ac:dyDescent="0.25">
      <c r="B63" s="1">
        <v>43647</v>
      </c>
      <c r="C63" s="131">
        <f>'Input - Operational Raw Data'!D29</f>
        <v>0</v>
      </c>
      <c r="D63" s="131">
        <f>'Input - Operational Raw Data'!E29</f>
        <v>0</v>
      </c>
      <c r="E63" s="131">
        <f>'Input - Operational Raw Data'!F29</f>
        <v>0</v>
      </c>
      <c r="F63" s="131">
        <f>'Input - Operational Raw Data'!G29</f>
        <v>0</v>
      </c>
      <c r="G63" s="89" t="e">
        <f>'Input - Operational Raw Data'!H29</f>
        <v>#DIV/0!</v>
      </c>
      <c r="H63" s="51"/>
      <c r="I63" s="51"/>
      <c r="J63" s="51"/>
      <c r="K63" s="51"/>
      <c r="L63" s="51"/>
      <c r="M63" s="51"/>
      <c r="N63" s="51"/>
      <c r="O63" s="51"/>
      <c r="P63" s="51"/>
      <c r="Q63" s="80"/>
      <c r="R63" s="77"/>
      <c r="S63" s="77"/>
      <c r="T63" s="25"/>
      <c r="U63" s="25"/>
    </row>
    <row r="64" spans="2:21" ht="15" customHeight="1" x14ac:dyDescent="0.25">
      <c r="B64" s="1">
        <v>43678</v>
      </c>
      <c r="C64" s="131">
        <f>'Input - Operational Raw Data'!D30</f>
        <v>0</v>
      </c>
      <c r="D64" s="131">
        <f>'Input - Operational Raw Data'!E30</f>
        <v>0</v>
      </c>
      <c r="E64" s="131">
        <f>'Input - Operational Raw Data'!F30</f>
        <v>0</v>
      </c>
      <c r="F64" s="131">
        <f>'Input - Operational Raw Data'!G30</f>
        <v>0</v>
      </c>
      <c r="G64" s="89" t="e">
        <f>'Input - Operational Raw Data'!H30</f>
        <v>#DIV/0!</v>
      </c>
      <c r="H64" s="51"/>
      <c r="I64" s="51"/>
      <c r="J64" s="51"/>
      <c r="K64" s="51"/>
      <c r="L64" s="51"/>
      <c r="M64" s="51"/>
      <c r="N64" s="51"/>
      <c r="O64" s="51"/>
      <c r="P64" s="51"/>
      <c r="Q64" s="80"/>
      <c r="R64" s="77"/>
      <c r="S64" s="77"/>
      <c r="T64" s="25"/>
      <c r="U64" s="25"/>
    </row>
    <row r="65" spans="2:21" ht="15" customHeight="1" x14ac:dyDescent="0.25">
      <c r="B65" s="1">
        <v>43709</v>
      </c>
      <c r="C65" s="131">
        <f>'Input - Operational Raw Data'!D31</f>
        <v>0</v>
      </c>
      <c r="D65" s="131">
        <f>'Input - Operational Raw Data'!E31</f>
        <v>0</v>
      </c>
      <c r="E65" s="131">
        <f>'Input - Operational Raw Data'!F31</f>
        <v>0</v>
      </c>
      <c r="F65" s="131">
        <f>'Input - Operational Raw Data'!G31</f>
        <v>0</v>
      </c>
      <c r="G65" s="89" t="e">
        <f>'Input - Operational Raw Data'!H31</f>
        <v>#DIV/0!</v>
      </c>
      <c r="H65" s="51"/>
      <c r="I65" s="51"/>
      <c r="J65" s="51"/>
      <c r="K65" s="51"/>
      <c r="L65" s="51"/>
      <c r="M65" s="51"/>
      <c r="N65" s="51"/>
      <c r="O65" s="51"/>
      <c r="P65" s="51"/>
      <c r="Q65" s="80"/>
      <c r="R65" s="77"/>
      <c r="S65" s="77"/>
      <c r="T65" s="25"/>
      <c r="U65" s="25"/>
    </row>
    <row r="66" spans="2:21" ht="15" customHeight="1" x14ac:dyDescent="0.25">
      <c r="B66" s="1">
        <v>43739</v>
      </c>
      <c r="C66" s="131">
        <f>'Input - Operational Raw Data'!D32</f>
        <v>0</v>
      </c>
      <c r="D66" s="131">
        <f>'Input - Operational Raw Data'!E32</f>
        <v>0</v>
      </c>
      <c r="E66" s="131">
        <f>'Input - Operational Raw Data'!F32</f>
        <v>0</v>
      </c>
      <c r="F66" s="131">
        <f>'Input - Operational Raw Data'!G32</f>
        <v>0</v>
      </c>
      <c r="G66" s="89" t="e">
        <f>'Input - Operational Raw Data'!H32</f>
        <v>#DIV/0!</v>
      </c>
      <c r="H66" s="51"/>
      <c r="I66" s="51"/>
      <c r="J66" s="51"/>
      <c r="K66" s="51"/>
      <c r="L66" s="51"/>
      <c r="M66" s="51"/>
      <c r="N66" s="51"/>
      <c r="O66" s="51"/>
      <c r="P66" s="51"/>
      <c r="Q66" s="80"/>
      <c r="R66" s="77"/>
      <c r="S66" s="77"/>
      <c r="T66" s="25"/>
      <c r="U66" s="25"/>
    </row>
    <row r="67" spans="2:21" ht="15" customHeight="1" x14ac:dyDescent="0.25">
      <c r="B67" s="1">
        <v>43770</v>
      </c>
      <c r="C67" s="131">
        <f>'Input - Operational Raw Data'!D33</f>
        <v>0</v>
      </c>
      <c r="D67" s="131">
        <f>'Input - Operational Raw Data'!E33</f>
        <v>0</v>
      </c>
      <c r="E67" s="131">
        <f>'Input - Operational Raw Data'!F33</f>
        <v>0</v>
      </c>
      <c r="F67" s="131">
        <f>'Input - Operational Raw Data'!G33</f>
        <v>0</v>
      </c>
      <c r="G67" s="89" t="e">
        <f>'Input - Operational Raw Data'!H33</f>
        <v>#DIV/0!</v>
      </c>
      <c r="H67" s="51"/>
      <c r="I67" s="51"/>
      <c r="J67" s="51"/>
      <c r="K67" s="51"/>
      <c r="L67" s="51"/>
      <c r="M67" s="51"/>
      <c r="N67" s="51"/>
      <c r="O67" s="51"/>
      <c r="P67" s="51"/>
      <c r="Q67" s="80"/>
      <c r="R67" s="77"/>
      <c r="S67" s="77"/>
      <c r="T67" s="25"/>
      <c r="U67" s="25"/>
    </row>
    <row r="68" spans="2:21" ht="15" customHeight="1" x14ac:dyDescent="0.25">
      <c r="B68" s="1">
        <v>43800</v>
      </c>
      <c r="C68" s="131">
        <f>'Input - Operational Raw Data'!D34</f>
        <v>0</v>
      </c>
      <c r="D68" s="131">
        <f>'Input - Operational Raw Data'!E34</f>
        <v>0</v>
      </c>
      <c r="E68" s="131">
        <f>'Input - Operational Raw Data'!F34</f>
        <v>0</v>
      </c>
      <c r="F68" s="131">
        <f>'Input - Operational Raw Data'!G34</f>
        <v>0</v>
      </c>
      <c r="G68" s="89" t="e">
        <f>'Input - Operational Raw Data'!H34</f>
        <v>#DIV/0!</v>
      </c>
      <c r="H68" s="51"/>
      <c r="I68" s="51"/>
      <c r="J68" s="51"/>
      <c r="K68" s="51"/>
      <c r="L68" s="51"/>
      <c r="M68" s="51"/>
      <c r="N68" s="51"/>
      <c r="O68" s="51"/>
      <c r="P68" s="51"/>
      <c r="Q68" s="80"/>
      <c r="R68" s="77"/>
      <c r="S68" s="77"/>
      <c r="T68" s="25"/>
      <c r="U68" s="25"/>
    </row>
    <row r="69" spans="2:21" ht="15" customHeight="1" x14ac:dyDescent="0.25">
      <c r="B69" s="1">
        <v>43831</v>
      </c>
      <c r="C69" s="131">
        <f>'Input - Operational Raw Data'!D36</f>
        <v>0</v>
      </c>
      <c r="D69" s="131">
        <f>'Input - Operational Raw Data'!E36</f>
        <v>0</v>
      </c>
      <c r="E69" s="131">
        <f>'Input - Operational Raw Data'!F36</f>
        <v>0</v>
      </c>
      <c r="F69" s="131">
        <f>'Input - Operational Raw Data'!G36</f>
        <v>0</v>
      </c>
      <c r="G69" s="89" t="e">
        <f>'Input - Operational Raw Data'!H36</f>
        <v>#DIV/0!</v>
      </c>
      <c r="H69" s="51"/>
      <c r="I69" s="51"/>
      <c r="J69" s="51"/>
      <c r="K69" s="51"/>
      <c r="L69" s="51"/>
      <c r="M69" s="51"/>
      <c r="N69" s="51"/>
      <c r="O69" s="51"/>
      <c r="P69" s="51"/>
      <c r="Q69" s="80"/>
      <c r="R69" s="77"/>
      <c r="S69" s="77"/>
      <c r="T69" s="25"/>
      <c r="U69" s="25"/>
    </row>
    <row r="70" spans="2:21" ht="15" customHeight="1" x14ac:dyDescent="0.25">
      <c r="B70" s="1">
        <v>43862</v>
      </c>
      <c r="C70" s="131">
        <f>'Input - Operational Raw Data'!D37</f>
        <v>0</v>
      </c>
      <c r="D70" s="131">
        <f>'Input - Operational Raw Data'!E37</f>
        <v>0</v>
      </c>
      <c r="E70" s="131">
        <f>'Input - Operational Raw Data'!F37</f>
        <v>0</v>
      </c>
      <c r="F70" s="131">
        <f>'Input - Operational Raw Data'!G37</f>
        <v>0</v>
      </c>
      <c r="G70" s="89" t="e">
        <f>'Input - Operational Raw Data'!H37</f>
        <v>#DIV/0!</v>
      </c>
      <c r="H70" s="51"/>
      <c r="I70" s="51"/>
      <c r="J70" s="51"/>
      <c r="K70" s="51"/>
      <c r="L70" s="51"/>
      <c r="M70" s="51"/>
      <c r="N70" s="51"/>
      <c r="O70" s="51"/>
      <c r="P70" s="51"/>
      <c r="Q70" s="80"/>
      <c r="R70" s="77"/>
      <c r="S70" s="77"/>
      <c r="T70" s="25"/>
      <c r="U70" s="25"/>
    </row>
    <row r="71" spans="2:21" ht="15" customHeight="1" x14ac:dyDescent="0.25">
      <c r="B71" s="1">
        <v>43891</v>
      </c>
      <c r="C71" s="131">
        <f>'Input - Operational Raw Data'!D38</f>
        <v>0</v>
      </c>
      <c r="D71" s="131">
        <f>'Input - Operational Raw Data'!E38</f>
        <v>0</v>
      </c>
      <c r="E71" s="131">
        <f>'Input - Operational Raw Data'!F38</f>
        <v>0</v>
      </c>
      <c r="F71" s="131">
        <f>'Input - Operational Raw Data'!G38</f>
        <v>0</v>
      </c>
      <c r="G71" s="89" t="e">
        <f>'Input - Operational Raw Data'!H38</f>
        <v>#DIV/0!</v>
      </c>
      <c r="H71" s="51"/>
      <c r="I71" s="51"/>
      <c r="J71" s="51"/>
      <c r="K71" s="51"/>
      <c r="L71" s="51"/>
      <c r="M71" s="51"/>
      <c r="N71" s="51"/>
      <c r="O71" s="51"/>
      <c r="P71" s="51"/>
      <c r="Q71" s="80"/>
      <c r="R71" s="77"/>
      <c r="S71" s="77"/>
      <c r="T71" s="25"/>
      <c r="U71" s="25"/>
    </row>
    <row r="72" spans="2:21" ht="15" customHeight="1" x14ac:dyDescent="0.25">
      <c r="B72" s="1"/>
      <c r="C72" s="131"/>
      <c r="D72" s="131"/>
      <c r="E72" s="131"/>
      <c r="F72" s="131"/>
      <c r="G72" s="89"/>
      <c r="H72" s="51"/>
      <c r="I72" s="51"/>
      <c r="J72" s="51"/>
      <c r="K72" s="51"/>
      <c r="L72" s="51"/>
      <c r="M72" s="51"/>
      <c r="N72" s="51"/>
      <c r="O72" s="51"/>
      <c r="P72" s="51"/>
      <c r="Q72" s="80"/>
      <c r="R72" s="77"/>
      <c r="S72" s="77"/>
      <c r="T72" s="25"/>
      <c r="U72" s="25"/>
    </row>
    <row r="73" spans="2:21" ht="15" customHeight="1" x14ac:dyDescent="0.2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80"/>
      <c r="R73" s="77"/>
      <c r="S73" s="77"/>
      <c r="T73" s="25"/>
      <c r="U73" s="25"/>
    </row>
    <row r="74" spans="2:21" ht="15" customHeight="1" x14ac:dyDescent="0.2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80"/>
      <c r="R74" s="77"/>
      <c r="S74" s="77"/>
      <c r="T74" s="25"/>
      <c r="U74" s="25"/>
    </row>
    <row r="75" spans="2:21" ht="15" customHeight="1" x14ac:dyDescent="0.2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80"/>
      <c r="R75" s="77"/>
      <c r="S75" s="77"/>
      <c r="T75" s="25"/>
      <c r="U75" s="25"/>
    </row>
    <row r="76" spans="2:21" ht="4.5" customHeight="1" x14ac:dyDescent="0.2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51"/>
      <c r="Q76" s="80"/>
      <c r="R76" s="77"/>
      <c r="S76" s="77"/>
      <c r="T76" s="25"/>
      <c r="U76" s="25"/>
    </row>
    <row r="77" spans="2:21" x14ac:dyDescent="0.25">
      <c r="B77" s="87" t="s">
        <v>187</v>
      </c>
      <c r="Q77" s="80"/>
      <c r="R77" s="77"/>
      <c r="S77" s="77"/>
      <c r="T77" s="25"/>
      <c r="U77" s="25"/>
    </row>
    <row r="78" spans="2:21" x14ac:dyDescent="0.25">
      <c r="Q78" s="11"/>
      <c r="R78" s="6"/>
      <c r="S78" s="6"/>
    </row>
    <row r="79" spans="2:21" x14ac:dyDescent="0.25">
      <c r="C79" s="51"/>
      <c r="D79" s="51"/>
      <c r="E79" s="51"/>
      <c r="F79" s="51"/>
      <c r="G79" s="51"/>
      <c r="H79" s="51"/>
      <c r="I79" s="51"/>
      <c r="J79" s="51"/>
      <c r="Q79" s="11"/>
      <c r="R79" s="6"/>
      <c r="S79" s="6"/>
    </row>
    <row r="80" spans="2:21" x14ac:dyDescent="0.25">
      <c r="B80" s="51"/>
      <c r="C80" s="102"/>
      <c r="D80" s="102"/>
      <c r="E80" s="102"/>
      <c r="F80" s="51"/>
      <c r="Q80" s="11"/>
      <c r="R80" s="6"/>
      <c r="S80" s="6"/>
    </row>
    <row r="81" spans="2:19" x14ac:dyDescent="0.25">
      <c r="D81" s="51"/>
      <c r="E81" s="51"/>
      <c r="F81" s="51"/>
      <c r="Q81" s="11"/>
      <c r="R81" s="6"/>
      <c r="S81" s="6"/>
    </row>
    <row r="82" spans="2:19" ht="51.75" customHeight="1" x14ac:dyDescent="0.25">
      <c r="C82" s="3"/>
      <c r="D82" s="84" t="s">
        <v>185</v>
      </c>
      <c r="E82" s="85" t="s">
        <v>186</v>
      </c>
      <c r="Q82" s="8"/>
    </row>
    <row r="83" spans="2:19" x14ac:dyDescent="0.25">
      <c r="C83" s="6">
        <v>2015</v>
      </c>
      <c r="D83" s="83">
        <f>'Input - Safety Data'!C7+'Input - Safety Data'!C59</f>
        <v>231066</v>
      </c>
      <c r="E83" s="79">
        <v>18760</v>
      </c>
    </row>
    <row r="84" spans="2:19" x14ac:dyDescent="0.25">
      <c r="C84" s="6">
        <v>2016</v>
      </c>
      <c r="D84" s="83">
        <f>'Input - Safety Data'!C8+'Input - Safety Data'!C60</f>
        <v>210544</v>
      </c>
      <c r="E84" s="79">
        <v>29652</v>
      </c>
    </row>
    <row r="85" spans="2:19" x14ac:dyDescent="0.25">
      <c r="C85" s="6">
        <v>2017</v>
      </c>
      <c r="D85" s="129">
        <f>'Input - Safety Data'!C21+'Input - Safety Data'!C73</f>
        <v>214425</v>
      </c>
      <c r="E85" s="79">
        <v>28993</v>
      </c>
    </row>
    <row r="86" spans="2:19" x14ac:dyDescent="0.25">
      <c r="C86" s="6">
        <v>2018</v>
      </c>
      <c r="D86" s="129">
        <f>'Input - Safety Data'!C34+'Input - Safety Data'!C86</f>
        <v>291680</v>
      </c>
      <c r="E86" s="78">
        <f>SUM(C45:F56)</f>
        <v>47142</v>
      </c>
    </row>
    <row r="87" spans="2:19" x14ac:dyDescent="0.25">
      <c r="C87" s="6">
        <v>2019</v>
      </c>
      <c r="D87" s="129">
        <f>'Input - Safety Data'!C47+'Input - Safety Data'!C99</f>
        <v>37707</v>
      </c>
      <c r="E87" s="78">
        <f>SUM(C57:F68)</f>
        <v>1220</v>
      </c>
    </row>
    <row r="88" spans="2:19" x14ac:dyDescent="0.25">
      <c r="C88" s="6" t="s">
        <v>353</v>
      </c>
      <c r="D88" s="129">
        <f>SUM('Input - Safety Data'!C48:C50)+SUM('Input - Safety Data'!C100:C102)</f>
        <v>0</v>
      </c>
      <c r="E88" s="78">
        <f>SUM(C69:F71)</f>
        <v>0</v>
      </c>
    </row>
    <row r="89" spans="2:19" x14ac:dyDescent="0.25">
      <c r="C89" s="6"/>
      <c r="D89" s="14"/>
      <c r="E89" s="14"/>
    </row>
    <row r="90" spans="2:19" x14ac:dyDescent="0.25">
      <c r="C90" s="6"/>
      <c r="D90" s="14"/>
      <c r="E90" s="14"/>
    </row>
    <row r="92" spans="2:19" ht="5.25" customHeight="1" x14ac:dyDescent="0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9" x14ac:dyDescent="0.25">
      <c r="B93" s="87" t="s">
        <v>195</v>
      </c>
      <c r="E93" s="51"/>
      <c r="F93" s="51"/>
      <c r="G93" s="51"/>
    </row>
    <row r="95" spans="2:19" ht="25.5" customHeight="1" x14ac:dyDescent="0.25">
      <c r="B95" s="17" t="s">
        <v>24</v>
      </c>
      <c r="C95" s="18">
        <v>2015</v>
      </c>
      <c r="D95" s="18">
        <v>2016</v>
      </c>
      <c r="E95" s="18">
        <v>2017</v>
      </c>
      <c r="F95" s="170" t="s">
        <v>270</v>
      </c>
      <c r="G95" s="233" t="s">
        <v>313</v>
      </c>
      <c r="H95" s="170">
        <v>43831</v>
      </c>
      <c r="I95" s="170">
        <v>43862</v>
      </c>
      <c r="J95" s="170">
        <v>43891</v>
      </c>
      <c r="L95" s="91"/>
      <c r="M95" s="91"/>
      <c r="N95" s="54"/>
    </row>
    <row r="96" spans="2:19" ht="12.75" customHeight="1" x14ac:dyDescent="0.25">
      <c r="B96" s="15" t="s">
        <v>5</v>
      </c>
      <c r="C96" s="20">
        <f>'Input - Safety Data'!C120</f>
        <v>231066</v>
      </c>
      <c r="D96" s="20">
        <f>'Input - Safety Data'!D120</f>
        <v>210544</v>
      </c>
      <c r="E96" s="127">
        <f>'Input - Safety Data'!Q120</f>
        <v>214425</v>
      </c>
      <c r="F96" s="83">
        <f>'Input - Safety Data'!AD120</f>
        <v>291324</v>
      </c>
      <c r="G96" s="78">
        <f>'Input - Safety Data'!AQ120</f>
        <v>37707</v>
      </c>
      <c r="H96" s="78">
        <f>'Input - Safety Data'!AR120</f>
        <v>0</v>
      </c>
      <c r="I96" s="78">
        <f>'Input - Safety Data'!AS120</f>
        <v>0</v>
      </c>
      <c r="J96" s="78">
        <f>'Input - Safety Data'!AT120</f>
        <v>0</v>
      </c>
      <c r="L96" s="55"/>
      <c r="M96" s="92"/>
      <c r="N96" s="92"/>
    </row>
    <row r="97" spans="1:14" ht="12.75" customHeight="1" x14ac:dyDescent="0.25">
      <c r="B97" s="15" t="s">
        <v>23</v>
      </c>
      <c r="C97" s="20">
        <f>'Input - Safety Data'!C121</f>
        <v>843</v>
      </c>
      <c r="D97" s="20">
        <f>'Input - Safety Data'!D121</f>
        <v>935</v>
      </c>
      <c r="E97" s="127">
        <f>'Input - Safety Data'!Q121</f>
        <v>1267</v>
      </c>
      <c r="F97" s="83">
        <f>'Input - Safety Data'!AD121</f>
        <v>1414</v>
      </c>
      <c r="G97" s="78">
        <f>'Input - Safety Data'!AQ121</f>
        <v>235</v>
      </c>
      <c r="H97" s="78">
        <f>'Input - Safety Data'!AR121</f>
        <v>0</v>
      </c>
      <c r="I97" s="78">
        <f>'Input - Safety Data'!AS121</f>
        <v>0</v>
      </c>
      <c r="J97" s="78">
        <f>'Input - Safety Data'!AT121</f>
        <v>0</v>
      </c>
      <c r="L97" s="55"/>
      <c r="M97" s="92"/>
      <c r="N97" s="92"/>
    </row>
    <row r="98" spans="1:14" ht="12.75" customHeight="1" x14ac:dyDescent="0.25">
      <c r="B98" s="15" t="s">
        <v>13</v>
      </c>
      <c r="C98" s="20">
        <f>'Input - Safety Data'!C122</f>
        <v>15</v>
      </c>
      <c r="D98" s="20">
        <f>'Input - Safety Data'!D122</f>
        <v>15</v>
      </c>
      <c r="E98" s="127">
        <f>'Input - Safety Data'!Q122</f>
        <v>18</v>
      </c>
      <c r="F98" s="83">
        <f>'Input - Safety Data'!AD122</f>
        <v>15</v>
      </c>
      <c r="G98" s="78">
        <f>'Input - Safety Data'!AQ122</f>
        <v>2</v>
      </c>
      <c r="H98" s="78">
        <f>'Input - Safety Data'!AR122</f>
        <v>0</v>
      </c>
      <c r="I98" s="78">
        <f>'Input - Safety Data'!AS122</f>
        <v>0</v>
      </c>
      <c r="J98" s="78">
        <f>'Input - Safety Data'!AT122</f>
        <v>0</v>
      </c>
      <c r="L98" s="55"/>
      <c r="M98" s="92"/>
      <c r="N98" s="92"/>
    </row>
    <row r="99" spans="1:14" ht="12.75" customHeight="1" x14ac:dyDescent="0.25">
      <c r="B99" s="15" t="s">
        <v>14</v>
      </c>
      <c r="C99" s="20">
        <f>'Input - Safety Data'!C123</f>
        <v>289</v>
      </c>
      <c r="D99" s="20">
        <f>'Input - Safety Data'!D123</f>
        <v>265</v>
      </c>
      <c r="E99" s="127">
        <f>'Input - Safety Data'!Q123</f>
        <v>336</v>
      </c>
      <c r="F99" s="83">
        <f>'Input - Safety Data'!AD123</f>
        <v>573</v>
      </c>
      <c r="G99" s="78">
        <f>'Input - Safety Data'!AQ123</f>
        <v>55</v>
      </c>
      <c r="H99" s="78">
        <f>'Input - Safety Data'!AR123</f>
        <v>0</v>
      </c>
      <c r="I99" s="78">
        <f>'Input - Safety Data'!AS123</f>
        <v>0</v>
      </c>
      <c r="J99" s="78">
        <f>'Input - Safety Data'!AT123</f>
        <v>0</v>
      </c>
      <c r="L99" s="55"/>
      <c r="M99" s="92"/>
      <c r="N99" s="92"/>
    </row>
    <row r="100" spans="1:14" ht="12.75" customHeight="1" x14ac:dyDescent="0.25">
      <c r="A100" s="12"/>
      <c r="B100" s="15" t="s">
        <v>15</v>
      </c>
      <c r="C100" s="20">
        <f>'Input - Safety Data'!C124</f>
        <v>7770</v>
      </c>
      <c r="D100" s="20">
        <f>'Input - Safety Data'!D124</f>
        <v>6373</v>
      </c>
      <c r="E100" s="127">
        <f>'Input - Safety Data'!Q124</f>
        <v>5982</v>
      </c>
      <c r="F100" s="83">
        <f>'Input - Safety Data'!AD124</f>
        <v>7436</v>
      </c>
      <c r="G100" s="78">
        <f>'Input - Safety Data'!AQ124</f>
        <v>1106</v>
      </c>
      <c r="H100" s="78">
        <f>'Input - Safety Data'!AR124</f>
        <v>0</v>
      </c>
      <c r="I100" s="78">
        <f>'Input - Safety Data'!AS124</f>
        <v>0</v>
      </c>
      <c r="J100" s="78">
        <f>'Input - Safety Data'!AT124</f>
        <v>0</v>
      </c>
      <c r="L100" s="55"/>
      <c r="M100" s="92"/>
      <c r="N100" s="92"/>
    </row>
    <row r="101" spans="1:14" ht="12.75" customHeight="1" x14ac:dyDescent="0.25">
      <c r="A101" s="13"/>
      <c r="B101" s="15" t="s">
        <v>16</v>
      </c>
      <c r="C101" s="20">
        <f>'Input - Safety Data'!C125</f>
        <v>1828</v>
      </c>
      <c r="D101" s="20">
        <f>'Input - Safety Data'!D125</f>
        <v>1606</v>
      </c>
      <c r="E101" s="127">
        <f>'Input - Safety Data'!Q125</f>
        <v>1829</v>
      </c>
      <c r="F101" s="83">
        <f>'Input - Safety Data'!AD125</f>
        <v>2070</v>
      </c>
      <c r="G101" s="78">
        <f>'Input - Safety Data'!AQ125</f>
        <v>310</v>
      </c>
      <c r="H101" s="78">
        <f>'Input - Safety Data'!AR125</f>
        <v>0</v>
      </c>
      <c r="I101" s="78">
        <f>'Input - Safety Data'!AS125</f>
        <v>0</v>
      </c>
      <c r="J101" s="78">
        <f>'Input - Safety Data'!AT125</f>
        <v>0</v>
      </c>
      <c r="L101" s="55"/>
      <c r="M101" s="92"/>
      <c r="N101" s="92"/>
    </row>
    <row r="102" spans="1:14" ht="12.75" customHeight="1" x14ac:dyDescent="0.25">
      <c r="A102" s="13"/>
      <c r="B102" s="15" t="s">
        <v>25</v>
      </c>
      <c r="C102" s="20">
        <f>'Input - Safety Data'!C126</f>
        <v>2243</v>
      </c>
      <c r="D102" s="20">
        <f>'Input - Safety Data'!D126</f>
        <v>1946</v>
      </c>
      <c r="E102" s="127">
        <f>'Input - Safety Data'!Q126</f>
        <v>2033</v>
      </c>
      <c r="F102" s="83">
        <f>'Input - Safety Data'!AD126</f>
        <v>2801</v>
      </c>
      <c r="G102" s="78">
        <f>'Input - Safety Data'!AQ126</f>
        <v>383</v>
      </c>
      <c r="H102" s="78">
        <f>'Input - Safety Data'!AR126</f>
        <v>0</v>
      </c>
      <c r="I102" s="78">
        <f>'Input - Safety Data'!AS126</f>
        <v>0</v>
      </c>
      <c r="J102" s="78">
        <f>'Input - Safety Data'!AT126</f>
        <v>0</v>
      </c>
      <c r="K102" s="25"/>
      <c r="L102" s="55"/>
      <c r="M102" s="92"/>
      <c r="N102" s="92"/>
    </row>
    <row r="103" spans="1:14" ht="11.25" customHeight="1" x14ac:dyDescent="0.25">
      <c r="A103" s="13"/>
      <c r="B103" s="15" t="s">
        <v>9</v>
      </c>
      <c r="C103" s="20">
        <f>'Input - Safety Data'!C127</f>
        <v>2</v>
      </c>
      <c r="D103" s="20">
        <f>'Input - Safety Data'!D127</f>
        <v>16</v>
      </c>
      <c r="E103" s="127">
        <f>'Input - Safety Data'!Q127</f>
        <v>6</v>
      </c>
      <c r="F103" s="83">
        <f>'Input - Safety Data'!AD127</f>
        <v>6</v>
      </c>
      <c r="G103" s="78">
        <f>'Input - Safety Data'!AQ127</f>
        <v>0</v>
      </c>
      <c r="H103" s="78">
        <f>'Input - Safety Data'!AR127</f>
        <v>0</v>
      </c>
      <c r="I103" s="78">
        <f>'Input - Safety Data'!AS127</f>
        <v>0</v>
      </c>
      <c r="J103" s="78">
        <f>'Input - Safety Data'!AT127</f>
        <v>0</v>
      </c>
      <c r="K103" s="25"/>
      <c r="L103" s="55"/>
      <c r="M103" s="92"/>
      <c r="N103" s="92"/>
    </row>
    <row r="104" spans="1:14" x14ac:dyDescent="0.25">
      <c r="A104" s="13"/>
      <c r="B104" s="13"/>
      <c r="C104" s="13"/>
      <c r="D104" s="13"/>
      <c r="E104" s="13"/>
      <c r="I104" s="82"/>
      <c r="J104" s="82"/>
      <c r="K104" s="25"/>
      <c r="L104" s="82"/>
      <c r="M104" s="82"/>
      <c r="N104" s="82"/>
    </row>
    <row r="105" spans="1:14" x14ac:dyDescent="0.25">
      <c r="A105" s="13"/>
      <c r="B105" s="17" t="s">
        <v>26</v>
      </c>
      <c r="C105" s="18">
        <v>2015</v>
      </c>
      <c r="D105" s="18">
        <v>2016</v>
      </c>
      <c r="E105" s="18">
        <v>2017</v>
      </c>
      <c r="F105" s="19" t="str">
        <f>F95</f>
        <v>2018</v>
      </c>
      <c r="G105" s="19" t="str">
        <f>G95</f>
        <v>2019</v>
      </c>
      <c r="H105" s="19">
        <f t="shared" ref="H105:J105" si="6">H95</f>
        <v>43831</v>
      </c>
      <c r="I105" s="19">
        <f t="shared" si="6"/>
        <v>43862</v>
      </c>
      <c r="J105" s="19">
        <f t="shared" si="6"/>
        <v>43891</v>
      </c>
      <c r="K105" s="91"/>
      <c r="L105" s="91"/>
      <c r="M105" s="91"/>
      <c r="N105" s="54"/>
    </row>
    <row r="106" spans="1:14" x14ac:dyDescent="0.25">
      <c r="A106" s="13"/>
      <c r="B106" s="15" t="s">
        <v>27</v>
      </c>
      <c r="C106" s="55">
        <f>'Input - Safety Data'!C130</f>
        <v>0.62</v>
      </c>
      <c r="D106" s="20">
        <f>'Input - Safety Data'!D130</f>
        <v>0</v>
      </c>
      <c r="E106" s="127">
        <f>'Input - Safety Data'!Q130</f>
        <v>0.97</v>
      </c>
      <c r="F106" s="83">
        <f>'Input - Safety Data'!AD130</f>
        <v>0.83</v>
      </c>
      <c r="G106" s="234">
        <f>'Input - Safety Data'!AQ130</f>
        <v>0.66</v>
      </c>
      <c r="H106" s="234">
        <f>'Input - Safety Data'!AR130</f>
        <v>0</v>
      </c>
      <c r="I106" s="234">
        <f>'Input - Safety Data'!AS130</f>
        <v>0</v>
      </c>
      <c r="J106" s="234">
        <f>'Input - Safety Data'!AT130</f>
        <v>0</v>
      </c>
      <c r="K106" s="25"/>
      <c r="L106" s="55"/>
      <c r="M106" s="92"/>
      <c r="N106" s="92"/>
    </row>
    <row r="107" spans="1:14" x14ac:dyDescent="0.25">
      <c r="A107" s="13"/>
      <c r="B107" s="15" t="s">
        <v>28</v>
      </c>
      <c r="C107" s="55">
        <f>'Input - Safety Data'!C131</f>
        <v>0</v>
      </c>
      <c r="D107" s="20">
        <f>'Input - Safety Data'!D131</f>
        <v>0</v>
      </c>
      <c r="E107" s="127">
        <f>'Input - Safety Data'!Q131</f>
        <v>0</v>
      </c>
      <c r="F107" s="83">
        <f>'Input - Safety Data'!AD131</f>
        <v>0</v>
      </c>
      <c r="G107" s="234">
        <f>'Input - Safety Data'!AQ131</f>
        <v>0</v>
      </c>
      <c r="H107" s="234">
        <f>'Input - Safety Data'!AR131</f>
        <v>0</v>
      </c>
      <c r="I107" s="234">
        <f>'Input - Safety Data'!AS131</f>
        <v>0</v>
      </c>
      <c r="J107" s="234">
        <f>'Input - Safety Data'!AT131</f>
        <v>0</v>
      </c>
      <c r="K107" s="25"/>
      <c r="L107" s="55"/>
      <c r="M107" s="92"/>
      <c r="N107" s="92"/>
    </row>
    <row r="108" spans="1:14" x14ac:dyDescent="0.25">
      <c r="A108" s="13"/>
      <c r="B108" s="15" t="s">
        <v>6</v>
      </c>
      <c r="C108" s="20">
        <f>'Input - Safety Data'!C132</f>
        <v>0</v>
      </c>
      <c r="D108" s="20">
        <f>'Input - Safety Data'!D132</f>
        <v>0</v>
      </c>
      <c r="E108" s="127">
        <f>'Input - Safety Data'!Q132</f>
        <v>0</v>
      </c>
      <c r="F108" s="83">
        <f>'Input - Safety Data'!AD132</f>
        <v>0</v>
      </c>
      <c r="G108" s="78">
        <f>'Input - Safety Data'!AQ132</f>
        <v>0</v>
      </c>
      <c r="H108" s="78">
        <f>'Input - Safety Data'!AR132</f>
        <v>0</v>
      </c>
      <c r="I108" s="78">
        <f>'Input - Safety Data'!AS132</f>
        <v>0</v>
      </c>
      <c r="J108" s="78">
        <f>'Input - Safety Data'!AT132</f>
        <v>0</v>
      </c>
      <c r="K108" s="25"/>
      <c r="L108" s="55"/>
      <c r="M108" s="92"/>
      <c r="N108" s="92"/>
    </row>
    <row r="109" spans="1:14" x14ac:dyDescent="0.25">
      <c r="A109" s="13"/>
      <c r="B109" s="15" t="s">
        <v>7</v>
      </c>
      <c r="C109" s="20">
        <f>'Input - Safety Data'!C133</f>
        <v>0</v>
      </c>
      <c r="D109" s="20">
        <f>'Input - Safety Data'!D133</f>
        <v>0</v>
      </c>
      <c r="E109" s="127">
        <f>'Input - Safety Data'!Q133</f>
        <v>0</v>
      </c>
      <c r="F109" s="83">
        <f>'Input - Safety Data'!AD133</f>
        <v>1</v>
      </c>
      <c r="G109" s="78">
        <f>'Input - Safety Data'!AQ133</f>
        <v>0</v>
      </c>
      <c r="H109" s="78">
        <f>'Input - Safety Data'!AR133</f>
        <v>0</v>
      </c>
      <c r="I109" s="78">
        <f>'Input - Safety Data'!AS133</f>
        <v>0</v>
      </c>
      <c r="J109" s="78">
        <f>'Input - Safety Data'!AT133</f>
        <v>0</v>
      </c>
      <c r="K109" s="25"/>
      <c r="L109" s="55"/>
      <c r="M109" s="92"/>
      <c r="N109" s="92"/>
    </row>
    <row r="110" spans="1:14" x14ac:dyDescent="0.25">
      <c r="A110" s="13"/>
      <c r="B110" s="15" t="s">
        <v>8</v>
      </c>
      <c r="C110" s="20">
        <f>'Input - Safety Data'!C134</f>
        <v>3</v>
      </c>
      <c r="D110" s="20">
        <f>'Input - Safety Data'!D134</f>
        <v>2</v>
      </c>
      <c r="E110" s="127">
        <f>'Input - Safety Data'!Q134</f>
        <v>7</v>
      </c>
      <c r="F110" s="83">
        <f>'Input - Safety Data'!AD134</f>
        <v>7</v>
      </c>
      <c r="G110" s="78">
        <f>'Input - Safety Data'!AQ134</f>
        <v>2</v>
      </c>
      <c r="H110" s="78">
        <f>'Input - Safety Data'!AR134</f>
        <v>0</v>
      </c>
      <c r="I110" s="78">
        <f>'Input - Safety Data'!AS134</f>
        <v>0</v>
      </c>
      <c r="J110" s="78">
        <f>'Input - Safety Data'!AT134</f>
        <v>0</v>
      </c>
      <c r="K110" s="25"/>
      <c r="L110" s="55"/>
      <c r="M110" s="92"/>
      <c r="N110" s="92"/>
    </row>
    <row r="111" spans="1:14" x14ac:dyDescent="0.25">
      <c r="A111" s="13"/>
      <c r="B111" s="15" t="s">
        <v>18</v>
      </c>
      <c r="C111" s="20">
        <f>'Input - Safety Data'!C135</f>
        <v>1</v>
      </c>
      <c r="D111" s="20">
        <f>'Input - Safety Data'!D135</f>
        <v>2</v>
      </c>
      <c r="E111" s="127">
        <f>'Input - Safety Data'!Q135</f>
        <v>6</v>
      </c>
      <c r="F111" s="83">
        <f>'Input - Safety Data'!AD135</f>
        <v>2</v>
      </c>
      <c r="G111" s="78">
        <f>'Input - Safety Data'!AQ135</f>
        <v>0</v>
      </c>
      <c r="H111" s="78">
        <f>'Input - Safety Data'!AR135</f>
        <v>0</v>
      </c>
      <c r="I111" s="78">
        <f>'Input - Safety Data'!AS135</f>
        <v>0</v>
      </c>
      <c r="J111" s="78">
        <f>'Input - Safety Data'!AT135</f>
        <v>0</v>
      </c>
      <c r="K111" s="25"/>
      <c r="L111" s="55"/>
      <c r="M111" s="92"/>
      <c r="N111" s="92"/>
    </row>
    <row r="112" spans="1:14" x14ac:dyDescent="0.25">
      <c r="B112" s="15" t="s">
        <v>10</v>
      </c>
      <c r="C112" s="20">
        <f>'Input - Safety Data'!C136</f>
        <v>0</v>
      </c>
      <c r="D112" s="20">
        <f>'Input - Safety Data'!D136</f>
        <v>0</v>
      </c>
      <c r="E112" s="127">
        <f>'Input - Safety Data'!Q136</f>
        <v>0</v>
      </c>
      <c r="F112" s="83">
        <f>'Input - Safety Data'!AD136</f>
        <v>0</v>
      </c>
      <c r="G112" s="78">
        <f>'Input - Safety Data'!AQ136</f>
        <v>1</v>
      </c>
      <c r="H112" s="78">
        <f>'Input - Safety Data'!AR136</f>
        <v>0</v>
      </c>
      <c r="I112" s="78">
        <f>'Input - Safety Data'!AS136</f>
        <v>0</v>
      </c>
      <c r="J112" s="78">
        <f>'Input - Safety Data'!AT136</f>
        <v>0</v>
      </c>
      <c r="K112" s="25"/>
      <c r="L112" s="55"/>
      <c r="M112" s="92"/>
      <c r="N112" s="92"/>
    </row>
    <row r="113" spans="2:17" x14ac:dyDescent="0.25">
      <c r="B113" s="15" t="s">
        <v>11</v>
      </c>
      <c r="C113" s="20">
        <f>'Input - Safety Data'!C137</f>
        <v>2</v>
      </c>
      <c r="D113" s="20">
        <f>'Input - Safety Data'!D137</f>
        <v>1</v>
      </c>
      <c r="E113" s="127">
        <f>'Input - Safety Data'!Q137</f>
        <v>1</v>
      </c>
      <c r="F113" s="83">
        <f>'Input - Safety Data'!AD137</f>
        <v>2</v>
      </c>
      <c r="G113" s="78">
        <f>'Input - Safety Data'!AQ137</f>
        <v>1</v>
      </c>
      <c r="H113" s="78">
        <f>'Input - Safety Data'!AR137</f>
        <v>0</v>
      </c>
      <c r="I113" s="78">
        <f>'Input - Safety Data'!AS137</f>
        <v>0</v>
      </c>
      <c r="J113" s="78">
        <f>'Input - Safety Data'!AT137</f>
        <v>0</v>
      </c>
      <c r="L113" s="55"/>
      <c r="M113" s="92"/>
      <c r="N113" s="92"/>
    </row>
    <row r="114" spans="2:17" x14ac:dyDescent="0.25">
      <c r="H114" s="25"/>
    </row>
    <row r="115" spans="2:17" x14ac:dyDescent="0.25">
      <c r="H115" s="25"/>
    </row>
    <row r="116" spans="2:17" x14ac:dyDescent="0.25">
      <c r="B116" s="26" t="s">
        <v>29</v>
      </c>
      <c r="C116" s="27" t="s">
        <v>30</v>
      </c>
      <c r="H116" s="25"/>
    </row>
    <row r="119" spans="2:17" ht="6" customHeight="1" x14ac:dyDescent="0.2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7" ht="15" customHeight="1" x14ac:dyDescent="0.25">
      <c r="B120" s="87" t="s">
        <v>178</v>
      </c>
    </row>
    <row r="121" spans="2:17" ht="15" customHeight="1" x14ac:dyDescent="0.25"/>
    <row r="122" spans="2:17" ht="33.75" customHeight="1" x14ac:dyDescent="0.25">
      <c r="B122" s="3" t="s">
        <v>32</v>
      </c>
      <c r="C122" s="3" t="s">
        <v>37</v>
      </c>
      <c r="D122" s="3">
        <v>2015</v>
      </c>
      <c r="E122" s="3">
        <v>2016</v>
      </c>
      <c r="F122" s="3">
        <v>2017</v>
      </c>
      <c r="G122" s="175" t="s">
        <v>270</v>
      </c>
      <c r="H122" s="235">
        <v>2019</v>
      </c>
      <c r="I122" s="175" t="s">
        <v>314</v>
      </c>
      <c r="J122" s="175" t="s">
        <v>315</v>
      </c>
      <c r="K122" s="175" t="s">
        <v>316</v>
      </c>
      <c r="N122" s="48"/>
      <c r="O122" s="6"/>
      <c r="P122" s="6"/>
      <c r="Q122" s="6"/>
    </row>
    <row r="123" spans="2:17" ht="24" x14ac:dyDescent="0.25">
      <c r="B123" s="40" t="s">
        <v>38</v>
      </c>
      <c r="C123" s="39" t="s">
        <v>39</v>
      </c>
      <c r="D123" s="156">
        <f>'Input - Operational Raw Data'!E46</f>
        <v>2714.72</v>
      </c>
      <c r="E123" s="156">
        <f>'Input - Operational Raw Data'!F46</f>
        <v>3125.68</v>
      </c>
      <c r="F123" s="156">
        <f>'Input - Operational Raw Data'!S46</f>
        <v>2487.4700000000003</v>
      </c>
      <c r="G123" s="156">
        <f>'Input - Operational Raw Data'!AF46</f>
        <v>0</v>
      </c>
      <c r="H123" s="156">
        <f>'Input - Operational Raw Data'!AT46</f>
        <v>0</v>
      </c>
      <c r="I123" s="156">
        <f>'Input - Operational Raw Data'!AU46</f>
        <v>0</v>
      </c>
      <c r="J123" s="156">
        <f>'Input - Operational Raw Data'!AV46</f>
        <v>0</v>
      </c>
      <c r="K123" s="156">
        <f>'Input - Operational Raw Data'!AW46</f>
        <v>0</v>
      </c>
      <c r="N123" s="48"/>
      <c r="Q123" s="44"/>
    </row>
    <row r="124" spans="2:17" ht="24" x14ac:dyDescent="0.25">
      <c r="B124" s="40" t="s">
        <v>40</v>
      </c>
      <c r="C124" s="39" t="s">
        <v>47</v>
      </c>
      <c r="D124" s="97">
        <f>'Input - Operational Raw Data'!E47</f>
        <v>7</v>
      </c>
      <c r="E124" s="97">
        <f>'Input - Operational Raw Data'!F47</f>
        <v>3</v>
      </c>
      <c r="F124" s="97">
        <f>'Input - Operational Raw Data'!S47</f>
        <v>5</v>
      </c>
      <c r="G124" s="97">
        <f>'Input - Operational Raw Data'!AF47</f>
        <v>2</v>
      </c>
      <c r="H124" s="97">
        <f>'Input - Operational Raw Data'!AT47</f>
        <v>0</v>
      </c>
      <c r="I124" s="97">
        <f>'Input - Operational Raw Data'!AU47</f>
        <v>0</v>
      </c>
      <c r="J124" s="97">
        <f>'Input - Operational Raw Data'!AV47</f>
        <v>0</v>
      </c>
      <c r="K124" s="97">
        <f>'Input - Operational Raw Data'!AW47</f>
        <v>0</v>
      </c>
      <c r="N124" s="48"/>
      <c r="Q124" s="44"/>
    </row>
    <row r="125" spans="2:17" ht="24" x14ac:dyDescent="0.25">
      <c r="B125" s="40" t="s">
        <v>41</v>
      </c>
      <c r="C125" s="39" t="s">
        <v>42</v>
      </c>
      <c r="D125" s="93" t="str">
        <f>'Input - Operational Raw Data'!E48</f>
        <v>No Data</v>
      </c>
      <c r="E125" s="93" t="str">
        <f>'Input - Operational Raw Data'!F48</f>
        <v>No Data</v>
      </c>
      <c r="F125" s="93">
        <f>F127/F126</f>
        <v>1.2842465753424657E-2</v>
      </c>
      <c r="G125" s="93">
        <f>'Input - Operational Raw Data'!AF48</f>
        <v>2.461033634126333E-2</v>
      </c>
      <c r="H125" s="93" t="e">
        <f>'Input - Operational Raw Data'!AT48</f>
        <v>#DIV/0!</v>
      </c>
      <c r="I125" s="93" t="e">
        <f>'Input - Operational Raw Data'!AU48</f>
        <v>#DIV/0!</v>
      </c>
      <c r="J125" s="93" t="e">
        <f>'Input - Operational Raw Data'!AV48</f>
        <v>#DIV/0!</v>
      </c>
      <c r="K125" s="93">
        <f>'Input - Operational Raw Data'!AW48</f>
        <v>0</v>
      </c>
      <c r="N125" s="48"/>
      <c r="Q125" s="44"/>
    </row>
    <row r="126" spans="2:17" ht="24" x14ac:dyDescent="0.25">
      <c r="B126" s="40" t="s">
        <v>43</v>
      </c>
      <c r="C126" s="39" t="s">
        <v>45</v>
      </c>
      <c r="D126" s="97" t="str">
        <f>'Input - Operational Raw Data'!E49</f>
        <v>No Data</v>
      </c>
      <c r="E126" s="97" t="str">
        <f>'Input - Operational Raw Data'!F49</f>
        <v>No Data</v>
      </c>
      <c r="F126" s="97">
        <f>'Input - Operational Raw Data'!S49</f>
        <v>1168</v>
      </c>
      <c r="G126" s="97">
        <f>'Input - Operational Raw Data'!AF49</f>
        <v>1219</v>
      </c>
      <c r="H126" s="97">
        <f>'Input - Operational Raw Data'!AT49</f>
        <v>0</v>
      </c>
      <c r="I126" s="97">
        <f>'Input - Operational Raw Data'!AU49</f>
        <v>0</v>
      </c>
      <c r="J126" s="97">
        <f>'Input - Operational Raw Data'!AV49</f>
        <v>0</v>
      </c>
      <c r="K126" s="97">
        <f>'Input - Operational Raw Data'!AW49</f>
        <v>0</v>
      </c>
      <c r="N126" s="48"/>
      <c r="Q126" s="44"/>
    </row>
    <row r="127" spans="2:17" ht="24" x14ac:dyDescent="0.25">
      <c r="B127" s="158" t="s">
        <v>44</v>
      </c>
      <c r="C127" s="159" t="s">
        <v>46</v>
      </c>
      <c r="D127" s="157" t="str">
        <f>'Input - Operational Raw Data'!E50</f>
        <v>No Data</v>
      </c>
      <c r="E127" s="157" t="str">
        <f>'Input - Operational Raw Data'!F50</f>
        <v>No Data</v>
      </c>
      <c r="F127" s="157">
        <f>'Input - Operational Raw Data'!S50</f>
        <v>15</v>
      </c>
      <c r="G127" s="157">
        <f>'Input - Operational Raw Data'!AF50</f>
        <v>30</v>
      </c>
      <c r="H127" s="157">
        <f>'Input - Operational Raw Data'!AT50</f>
        <v>0</v>
      </c>
      <c r="I127" s="157">
        <f>'Input - Operational Raw Data'!AU50</f>
        <v>0</v>
      </c>
      <c r="J127" s="157">
        <f>'Input - Operational Raw Data'!AV50</f>
        <v>0</v>
      </c>
      <c r="K127" s="157">
        <f>'Input - Operational Raw Data'!AW50</f>
        <v>0</v>
      </c>
      <c r="N127" s="48"/>
      <c r="Q127" s="44"/>
    </row>
    <row r="128" spans="2:17" x14ac:dyDescent="0.25">
      <c r="B128" s="41" t="s">
        <v>48</v>
      </c>
      <c r="C128" s="39" t="s">
        <v>52</v>
      </c>
      <c r="D128" s="97">
        <f>'Input - Operational Raw Data'!E51</f>
        <v>313</v>
      </c>
      <c r="E128" s="97">
        <f>'Input - Operational Raw Data'!F51</f>
        <v>399</v>
      </c>
      <c r="F128" s="97">
        <f>'Input - Operational Raw Data'!S51</f>
        <v>155</v>
      </c>
      <c r="G128" s="97">
        <f>'Input - Operational Raw Data'!AF51</f>
        <v>196</v>
      </c>
      <c r="H128" s="97">
        <f>'Input - Operational Raw Data'!AT51</f>
        <v>0</v>
      </c>
      <c r="I128" s="97">
        <f>'Input - Operational Raw Data'!AU51</f>
        <v>0</v>
      </c>
      <c r="J128" s="97">
        <f>'Input - Operational Raw Data'!AV51</f>
        <v>0</v>
      </c>
      <c r="K128" s="97">
        <f>'Input - Operational Raw Data'!AW51</f>
        <v>0</v>
      </c>
      <c r="N128" s="48"/>
      <c r="Q128" s="7"/>
    </row>
    <row r="129" spans="2:17" x14ac:dyDescent="0.25">
      <c r="B129" s="42" t="s">
        <v>49</v>
      </c>
      <c r="C129" s="39" t="s">
        <v>52</v>
      </c>
      <c r="D129" s="97">
        <f>'Input - Operational Raw Data'!E52</f>
        <v>27</v>
      </c>
      <c r="E129" s="97">
        <f>'Input - Operational Raw Data'!F52</f>
        <v>16</v>
      </c>
      <c r="F129" s="97">
        <f>'Input - Operational Raw Data'!S52</f>
        <v>11</v>
      </c>
      <c r="G129" s="97">
        <f>'Input - Operational Raw Data'!AF52</f>
        <v>59</v>
      </c>
      <c r="H129" s="97">
        <f>'Input - Operational Raw Data'!AT52</f>
        <v>0</v>
      </c>
      <c r="I129" s="97">
        <f>'Input - Operational Raw Data'!AU52</f>
        <v>0</v>
      </c>
      <c r="J129" s="97">
        <f>'Input - Operational Raw Data'!AV52</f>
        <v>0</v>
      </c>
      <c r="K129" s="97">
        <f>'Input - Operational Raw Data'!AW52</f>
        <v>0</v>
      </c>
      <c r="N129" s="48"/>
      <c r="Q129" s="7"/>
    </row>
    <row r="130" spans="2:17" ht="30" x14ac:dyDescent="0.25">
      <c r="B130" s="42" t="s">
        <v>50</v>
      </c>
      <c r="C130" s="39" t="s">
        <v>52</v>
      </c>
      <c r="D130" s="97">
        <f>'Input - Operational Raw Data'!E53</f>
        <v>225</v>
      </c>
      <c r="E130" s="97">
        <f>'Input - Operational Raw Data'!F53</f>
        <v>304</v>
      </c>
      <c r="F130" s="97">
        <f>'Input - Operational Raw Data'!S53</f>
        <v>186</v>
      </c>
      <c r="G130" s="97">
        <f>'Input - Operational Raw Data'!AF53</f>
        <v>162</v>
      </c>
      <c r="H130" s="97">
        <f>'Input - Operational Raw Data'!AT53</f>
        <v>0</v>
      </c>
      <c r="I130" s="97">
        <f>'Input - Operational Raw Data'!AU53</f>
        <v>0</v>
      </c>
      <c r="J130" s="97">
        <f>'Input - Operational Raw Data'!AV53</f>
        <v>0</v>
      </c>
      <c r="K130" s="97">
        <f>'Input - Operational Raw Data'!AW53</f>
        <v>0</v>
      </c>
      <c r="N130" s="48"/>
      <c r="Q130" s="7"/>
    </row>
    <row r="131" spans="2:17" x14ac:dyDescent="0.25">
      <c r="J131" s="25"/>
      <c r="K131" s="48"/>
      <c r="L131" s="48"/>
      <c r="M131" s="48"/>
      <c r="N131" s="48"/>
    </row>
    <row r="132" spans="2:17" x14ac:dyDescent="0.25">
      <c r="J132" s="25"/>
    </row>
  </sheetData>
  <pageMargins left="0.7" right="0.7" top="0.75" bottom="0.75" header="0.3" footer="0.3"/>
  <pageSetup orientation="portrait" r:id="rId1"/>
  <ignoredErrors>
    <ignoredError sqref="B11 F95:G95 G122" numberStoredAsText="1"/>
    <ignoredError sqref="H125 G35:G38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77"/>
  <sheetViews>
    <sheetView showGridLines="0" tabSelected="1" topLeftCell="A19" workbookViewId="0">
      <selection activeCell="N34" sqref="N34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177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199</v>
      </c>
    </row>
    <row r="5" spans="3:7" x14ac:dyDescent="0.25">
      <c r="C5" s="1">
        <v>42979</v>
      </c>
      <c r="D5" s="98">
        <v>24000</v>
      </c>
      <c r="E5" s="98">
        <v>0</v>
      </c>
      <c r="F5" s="100">
        <f>SUM(D5:E5)</f>
        <v>24000</v>
      </c>
      <c r="G5" t="s">
        <v>235</v>
      </c>
    </row>
    <row r="6" spans="3:7" x14ac:dyDescent="0.25">
      <c r="C6" s="1">
        <v>43009</v>
      </c>
      <c r="D6" s="98">
        <v>0</v>
      </c>
      <c r="E6" s="98">
        <v>0</v>
      </c>
      <c r="F6" s="100">
        <f t="shared" ref="F6:F21" si="0">SUM(D6:E6)</f>
        <v>0</v>
      </c>
    </row>
    <row r="7" spans="3:7" x14ac:dyDescent="0.25">
      <c r="C7" s="1">
        <v>43040</v>
      </c>
      <c r="D7" s="98">
        <v>0</v>
      </c>
      <c r="E7" s="98">
        <v>0</v>
      </c>
      <c r="F7" s="100">
        <f t="shared" si="0"/>
        <v>0</v>
      </c>
    </row>
    <row r="8" spans="3:7" ht="15.75" thickBot="1" x14ac:dyDescent="0.3">
      <c r="C8" s="94">
        <v>43070</v>
      </c>
      <c r="D8" s="99">
        <v>0</v>
      </c>
      <c r="E8" s="99">
        <v>0</v>
      </c>
      <c r="F8" s="100">
        <f t="shared" si="0"/>
        <v>0</v>
      </c>
    </row>
    <row r="9" spans="3:7" ht="15.75" thickBot="1" x14ac:dyDescent="0.3">
      <c r="C9" s="96" t="s">
        <v>198</v>
      </c>
      <c r="D9" s="101">
        <f>SUM(D5:D8)</f>
        <v>24000</v>
      </c>
      <c r="E9" s="101">
        <f>SUM(E5:E8)</f>
        <v>0</v>
      </c>
      <c r="F9" s="101">
        <f t="shared" si="0"/>
        <v>24000</v>
      </c>
    </row>
    <row r="10" spans="3:7" x14ac:dyDescent="0.25">
      <c r="C10" s="1">
        <v>43101</v>
      </c>
      <c r="D10" s="98">
        <v>0</v>
      </c>
      <c r="E10" s="98">
        <v>0</v>
      </c>
      <c r="F10" s="100">
        <f t="shared" si="0"/>
        <v>0</v>
      </c>
    </row>
    <row r="11" spans="3:7" x14ac:dyDescent="0.25">
      <c r="C11" s="1">
        <v>43132</v>
      </c>
      <c r="D11" s="98">
        <v>0</v>
      </c>
      <c r="E11" s="98">
        <v>0</v>
      </c>
      <c r="F11" s="100">
        <f t="shared" si="0"/>
        <v>0</v>
      </c>
    </row>
    <row r="12" spans="3:7" x14ac:dyDescent="0.25">
      <c r="C12" s="1">
        <v>43160</v>
      </c>
      <c r="D12" s="98">
        <v>0</v>
      </c>
      <c r="E12" s="98">
        <v>0</v>
      </c>
      <c r="F12" s="100">
        <f t="shared" si="0"/>
        <v>0</v>
      </c>
    </row>
    <row r="13" spans="3:7" x14ac:dyDescent="0.25">
      <c r="C13" s="1">
        <v>43191</v>
      </c>
      <c r="D13" s="98">
        <v>0</v>
      </c>
      <c r="E13" s="98">
        <v>0</v>
      </c>
      <c r="F13" s="100">
        <f t="shared" si="0"/>
        <v>0</v>
      </c>
    </row>
    <row r="14" spans="3:7" x14ac:dyDescent="0.25">
      <c r="C14" s="1">
        <v>43221</v>
      </c>
      <c r="D14" s="98">
        <v>0</v>
      </c>
      <c r="E14" s="98">
        <v>0</v>
      </c>
      <c r="F14" s="100">
        <f t="shared" si="0"/>
        <v>0</v>
      </c>
    </row>
    <row r="15" spans="3:7" x14ac:dyDescent="0.25">
      <c r="C15" s="1">
        <v>43252</v>
      </c>
      <c r="D15" s="98">
        <v>0</v>
      </c>
      <c r="E15" s="98">
        <v>0</v>
      </c>
      <c r="F15" s="100">
        <f t="shared" si="0"/>
        <v>0</v>
      </c>
    </row>
    <row r="16" spans="3:7" x14ac:dyDescent="0.25">
      <c r="C16" s="1">
        <v>43282</v>
      </c>
      <c r="D16" s="98">
        <v>0</v>
      </c>
      <c r="E16" s="98">
        <v>0</v>
      </c>
      <c r="F16" s="100">
        <f t="shared" si="0"/>
        <v>0</v>
      </c>
    </row>
    <row r="17" spans="3:7" x14ac:dyDescent="0.25">
      <c r="C17" s="1">
        <v>43313</v>
      </c>
      <c r="D17" s="98">
        <v>0</v>
      </c>
      <c r="E17" s="98">
        <v>0</v>
      </c>
      <c r="F17" s="100">
        <f t="shared" si="0"/>
        <v>0</v>
      </c>
    </row>
    <row r="18" spans="3:7" x14ac:dyDescent="0.25">
      <c r="C18" s="1">
        <v>43344</v>
      </c>
      <c r="D18" s="98">
        <v>10236.42</v>
      </c>
      <c r="E18" s="98">
        <v>0</v>
      </c>
      <c r="F18" s="100">
        <f t="shared" si="0"/>
        <v>10236.42</v>
      </c>
    </row>
    <row r="19" spans="3:7" x14ac:dyDescent="0.25">
      <c r="C19" s="1">
        <v>43374</v>
      </c>
      <c r="D19" s="98">
        <v>0</v>
      </c>
      <c r="E19" s="98">
        <v>0</v>
      </c>
      <c r="F19" s="100">
        <f t="shared" si="0"/>
        <v>0</v>
      </c>
    </row>
    <row r="20" spans="3:7" x14ac:dyDescent="0.25">
      <c r="C20" s="1">
        <v>43405</v>
      </c>
      <c r="D20" s="237">
        <v>0</v>
      </c>
      <c r="E20" s="237">
        <v>128676</v>
      </c>
      <c r="F20" s="100">
        <f t="shared" si="0"/>
        <v>128676</v>
      </c>
    </row>
    <row r="21" spans="3:7" ht="15.75" thickBot="1" x14ac:dyDescent="0.3">
      <c r="C21" s="1">
        <v>43435</v>
      </c>
      <c r="D21" s="237">
        <v>0</v>
      </c>
      <c r="E21" s="237">
        <v>0</v>
      </c>
      <c r="F21" s="100">
        <f t="shared" si="0"/>
        <v>0</v>
      </c>
    </row>
    <row r="22" spans="3:7" ht="15.75" thickBot="1" x14ac:dyDescent="0.3">
      <c r="C22" s="96" t="s">
        <v>270</v>
      </c>
      <c r="D22" s="236">
        <f>SUM(D10:D21)</f>
        <v>10236.42</v>
      </c>
      <c r="E22" s="236">
        <f t="shared" ref="E22:F22" si="1">SUM(E10:E21)</f>
        <v>128676</v>
      </c>
      <c r="F22" s="236">
        <f t="shared" si="1"/>
        <v>138912.42000000001</v>
      </c>
    </row>
    <row r="23" spans="3:7" x14ac:dyDescent="0.25">
      <c r="C23" s="1">
        <v>43466</v>
      </c>
      <c r="D23" s="166"/>
      <c r="E23" s="166"/>
      <c r="F23" s="100">
        <f>D23+E23</f>
        <v>0</v>
      </c>
    </row>
    <row r="24" spans="3:7" x14ac:dyDescent="0.25">
      <c r="C24" s="1">
        <v>43497</v>
      </c>
      <c r="D24" s="166"/>
      <c r="E24" s="166"/>
      <c r="F24" s="100">
        <f>D24+E24</f>
        <v>0</v>
      </c>
    </row>
    <row r="25" spans="3:7" x14ac:dyDescent="0.25">
      <c r="C25" s="1">
        <v>43525</v>
      </c>
      <c r="D25" s="166"/>
      <c r="E25" s="166"/>
      <c r="F25" s="100">
        <f t="shared" ref="F25:F34" si="2">D25+E25</f>
        <v>0</v>
      </c>
    </row>
    <row r="26" spans="3:7" x14ac:dyDescent="0.25">
      <c r="C26" s="1">
        <v>43556</v>
      </c>
      <c r="D26" s="166"/>
      <c r="E26" s="166"/>
      <c r="F26" s="100">
        <f t="shared" si="2"/>
        <v>0</v>
      </c>
    </row>
    <row r="27" spans="3:7" x14ac:dyDescent="0.25">
      <c r="C27" s="1">
        <v>43586</v>
      </c>
      <c r="D27" s="166"/>
      <c r="E27" s="166"/>
      <c r="F27" s="100">
        <f t="shared" si="2"/>
        <v>0</v>
      </c>
    </row>
    <row r="28" spans="3:7" x14ac:dyDescent="0.25">
      <c r="C28" s="1">
        <v>43617</v>
      </c>
      <c r="D28" s="166"/>
      <c r="E28" s="166"/>
      <c r="F28" s="100">
        <f t="shared" si="2"/>
        <v>0</v>
      </c>
    </row>
    <row r="29" spans="3:7" x14ac:dyDescent="0.25">
      <c r="C29" s="1">
        <v>43647</v>
      </c>
      <c r="D29" s="166"/>
      <c r="E29" s="166"/>
      <c r="F29" s="100">
        <f t="shared" si="2"/>
        <v>0</v>
      </c>
      <c r="G29" t="s">
        <v>317</v>
      </c>
    </row>
    <row r="30" spans="3:7" x14ac:dyDescent="0.25">
      <c r="C30" s="1">
        <v>43678</v>
      </c>
      <c r="D30" s="166"/>
      <c r="E30" s="166"/>
      <c r="F30" s="100">
        <f t="shared" si="2"/>
        <v>0</v>
      </c>
    </row>
    <row r="31" spans="3:7" x14ac:dyDescent="0.25">
      <c r="C31" s="1">
        <v>43709</v>
      </c>
      <c r="D31" s="166"/>
      <c r="E31" s="166"/>
      <c r="F31" s="100">
        <f t="shared" si="2"/>
        <v>0</v>
      </c>
    </row>
    <row r="32" spans="3:7" x14ac:dyDescent="0.25">
      <c r="C32" s="1">
        <v>43739</v>
      </c>
      <c r="D32" s="166"/>
      <c r="E32" s="166"/>
      <c r="F32" s="100">
        <f t="shared" si="2"/>
        <v>0</v>
      </c>
    </row>
    <row r="33" spans="2:15" x14ac:dyDescent="0.25">
      <c r="C33" s="1">
        <v>43770</v>
      </c>
      <c r="D33" s="166"/>
      <c r="E33" s="166"/>
      <c r="F33" s="100">
        <f t="shared" si="2"/>
        <v>0</v>
      </c>
    </row>
    <row r="34" spans="2:15" ht="15.75" thickBot="1" x14ac:dyDescent="0.3">
      <c r="C34" s="1">
        <v>43800</v>
      </c>
      <c r="D34" s="166"/>
      <c r="E34" s="166"/>
      <c r="F34" s="100">
        <f t="shared" si="2"/>
        <v>0</v>
      </c>
    </row>
    <row r="35" spans="2:15" ht="15.75" thickBot="1" x14ac:dyDescent="0.3">
      <c r="C35" s="96" t="s">
        <v>313</v>
      </c>
      <c r="D35" s="236">
        <f>SUM(D23:D34)</f>
        <v>0</v>
      </c>
      <c r="E35" s="236">
        <f t="shared" ref="E35" si="3">SUM(E23:E34)</f>
        <v>0</v>
      </c>
      <c r="F35" s="236">
        <f t="shared" ref="F35" si="4">SUM(F23:F34)</f>
        <v>0</v>
      </c>
    </row>
    <row r="36" spans="2:15" x14ac:dyDescent="0.25">
      <c r="C36" s="238">
        <v>43831</v>
      </c>
      <c r="D36" s="166"/>
      <c r="E36" s="166"/>
      <c r="F36" s="239">
        <f>D36+E36</f>
        <v>0</v>
      </c>
    </row>
    <row r="37" spans="2:15" x14ac:dyDescent="0.25">
      <c r="C37" s="238">
        <v>43862</v>
      </c>
      <c r="D37" s="166"/>
      <c r="E37" s="166"/>
      <c r="F37" s="239">
        <f t="shared" ref="F37:F38" si="5">D37+E37</f>
        <v>0</v>
      </c>
    </row>
    <row r="38" spans="2:15" x14ac:dyDescent="0.25">
      <c r="C38" s="238">
        <v>43891</v>
      </c>
      <c r="D38" s="166">
        <v>360000</v>
      </c>
      <c r="E38" s="166"/>
      <c r="F38" s="239">
        <f t="shared" si="5"/>
        <v>360000</v>
      </c>
      <c r="G38" t="s">
        <v>361</v>
      </c>
    </row>
    <row r="39" spans="2:15" x14ac:dyDescent="0.25">
      <c r="C39" s="199"/>
      <c r="D39" s="237"/>
      <c r="E39" s="237"/>
      <c r="F39" s="239"/>
    </row>
    <row r="40" spans="2:15" x14ac:dyDescent="0.25">
      <c r="C40" s="199"/>
      <c r="D40" s="237"/>
      <c r="E40" s="237"/>
      <c r="F40" s="239"/>
    </row>
    <row r="41" spans="2:15" x14ac:dyDescent="0.25">
      <c r="C41" s="199"/>
      <c r="D41" s="237"/>
      <c r="E41" s="237"/>
      <c r="F41" s="239"/>
    </row>
    <row r="42" spans="2:15" x14ac:dyDescent="0.25">
      <c r="C42" s="74"/>
      <c r="D42" s="237"/>
      <c r="E42" s="237"/>
      <c r="F42" s="239"/>
    </row>
    <row r="43" spans="2:15" x14ac:dyDescent="0.25">
      <c r="C43" s="1"/>
      <c r="E43" s="38"/>
      <c r="F43" s="38"/>
    </row>
    <row r="44" spans="2:15" ht="3" customHeight="1" x14ac:dyDescent="0.2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 s="51" customFormat="1" ht="15" customHeight="1" x14ac:dyDescent="0.25">
      <c r="B45" s="102" t="s">
        <v>200</v>
      </c>
    </row>
    <row r="46" spans="2:15" s="51" customFormat="1" ht="15" customHeight="1" x14ac:dyDescent="0.25"/>
    <row r="47" spans="2:15" s="51" customFormat="1" ht="15" customHeight="1" x14ac:dyDescent="0.25"/>
    <row r="48" spans="2:15" x14ac:dyDescent="0.25">
      <c r="D48" t="s">
        <v>35</v>
      </c>
      <c r="E48" t="s">
        <v>36</v>
      </c>
    </row>
    <row r="49" spans="3:5" x14ac:dyDescent="0.25">
      <c r="C49">
        <v>2017</v>
      </c>
      <c r="D49" s="56">
        <f>D9</f>
        <v>24000</v>
      </c>
      <c r="E49" s="56">
        <f>E9</f>
        <v>0</v>
      </c>
    </row>
    <row r="50" spans="3:5" x14ac:dyDescent="0.25">
      <c r="C50" s="1">
        <v>43101</v>
      </c>
      <c r="D50" s="56">
        <f t="shared" ref="D50:E50" si="6">D10</f>
        <v>0</v>
      </c>
      <c r="E50" s="56">
        <f t="shared" si="6"/>
        <v>0</v>
      </c>
    </row>
    <row r="51" spans="3:5" x14ac:dyDescent="0.25">
      <c r="C51" s="1">
        <v>43132</v>
      </c>
      <c r="D51" s="56">
        <f t="shared" ref="D51:E51" si="7">D11</f>
        <v>0</v>
      </c>
      <c r="E51" s="56">
        <f t="shared" si="7"/>
        <v>0</v>
      </c>
    </row>
    <row r="52" spans="3:5" x14ac:dyDescent="0.25">
      <c r="C52" s="1">
        <v>43160</v>
      </c>
      <c r="D52" s="56">
        <f t="shared" ref="D52:E52" si="8">D12</f>
        <v>0</v>
      </c>
      <c r="E52" s="56">
        <f t="shared" si="8"/>
        <v>0</v>
      </c>
    </row>
    <row r="53" spans="3:5" x14ac:dyDescent="0.25">
      <c r="C53" s="1">
        <v>43191</v>
      </c>
      <c r="D53" s="56">
        <f t="shared" ref="D53:E53" si="9">D13</f>
        <v>0</v>
      </c>
      <c r="E53" s="56">
        <f t="shared" si="9"/>
        <v>0</v>
      </c>
    </row>
    <row r="54" spans="3:5" x14ac:dyDescent="0.25">
      <c r="C54" s="1">
        <v>43221</v>
      </c>
      <c r="D54" s="56">
        <f t="shared" ref="D54:E54" si="10">D14</f>
        <v>0</v>
      </c>
      <c r="E54" s="56">
        <f t="shared" si="10"/>
        <v>0</v>
      </c>
    </row>
    <row r="55" spans="3:5" x14ac:dyDescent="0.25">
      <c r="C55" s="1">
        <v>43252</v>
      </c>
      <c r="D55" s="56">
        <f t="shared" ref="D55:E55" si="11">D15</f>
        <v>0</v>
      </c>
      <c r="E55" s="56">
        <f t="shared" si="11"/>
        <v>0</v>
      </c>
    </row>
    <row r="56" spans="3:5" x14ac:dyDescent="0.25">
      <c r="C56" s="1">
        <v>43282</v>
      </c>
      <c r="D56" s="56">
        <f t="shared" ref="D56:E56" si="12">D16</f>
        <v>0</v>
      </c>
      <c r="E56" s="56">
        <f t="shared" si="12"/>
        <v>0</v>
      </c>
    </row>
    <row r="57" spans="3:5" x14ac:dyDescent="0.25">
      <c r="C57" s="1">
        <v>43313</v>
      </c>
      <c r="D57" s="56">
        <f t="shared" ref="D57:E57" si="13">D17</f>
        <v>0</v>
      </c>
      <c r="E57" s="56">
        <f t="shared" si="13"/>
        <v>0</v>
      </c>
    </row>
    <row r="58" spans="3:5" x14ac:dyDescent="0.25">
      <c r="C58" s="1">
        <v>43344</v>
      </c>
      <c r="D58" s="56">
        <f t="shared" ref="D58:E58" si="14">D18</f>
        <v>10236.42</v>
      </c>
      <c r="E58" s="56">
        <f t="shared" si="14"/>
        <v>0</v>
      </c>
    </row>
    <row r="59" spans="3:5" x14ac:dyDescent="0.25">
      <c r="C59" s="1">
        <v>43374</v>
      </c>
      <c r="D59" s="56">
        <f t="shared" ref="D59:E59" si="15">D19</f>
        <v>0</v>
      </c>
      <c r="E59" s="56">
        <f t="shared" si="15"/>
        <v>0</v>
      </c>
    </row>
    <row r="60" spans="3:5" x14ac:dyDescent="0.25">
      <c r="C60" s="1">
        <v>43405</v>
      </c>
      <c r="D60" s="56">
        <f t="shared" ref="D60:E61" si="16">D20</f>
        <v>0</v>
      </c>
      <c r="E60" s="56">
        <f t="shared" si="16"/>
        <v>128676</v>
      </c>
    </row>
    <row r="61" spans="3:5" x14ac:dyDescent="0.25">
      <c r="C61" s="1">
        <v>43435</v>
      </c>
      <c r="D61" s="56">
        <f t="shared" si="16"/>
        <v>0</v>
      </c>
      <c r="E61" s="56">
        <f t="shared" si="16"/>
        <v>0</v>
      </c>
    </row>
    <row r="62" spans="3:5" x14ac:dyDescent="0.25">
      <c r="C62" s="1">
        <v>43466</v>
      </c>
      <c r="D62" s="56">
        <f>D23</f>
        <v>0</v>
      </c>
      <c r="E62" s="56">
        <f>E23</f>
        <v>0</v>
      </c>
    </row>
    <row r="63" spans="3:5" x14ac:dyDescent="0.25">
      <c r="C63" s="1">
        <v>43497</v>
      </c>
      <c r="D63" s="56">
        <f t="shared" ref="D63:E63" si="17">D24</f>
        <v>0</v>
      </c>
      <c r="E63" s="56">
        <f t="shared" si="17"/>
        <v>0</v>
      </c>
    </row>
    <row r="64" spans="3:5" x14ac:dyDescent="0.25">
      <c r="C64" s="1">
        <v>43525</v>
      </c>
      <c r="D64" s="56">
        <f t="shared" ref="D64:E64" si="18">D25</f>
        <v>0</v>
      </c>
      <c r="E64" s="56">
        <f t="shared" si="18"/>
        <v>0</v>
      </c>
    </row>
    <row r="65" spans="3:5" x14ac:dyDescent="0.25">
      <c r="C65" s="1">
        <v>43556</v>
      </c>
      <c r="D65" s="56">
        <f t="shared" ref="D65:E65" si="19">D26</f>
        <v>0</v>
      </c>
      <c r="E65" s="56">
        <f t="shared" si="19"/>
        <v>0</v>
      </c>
    </row>
    <row r="66" spans="3:5" x14ac:dyDescent="0.25">
      <c r="C66" s="1">
        <v>43586</v>
      </c>
      <c r="D66" s="56">
        <f t="shared" ref="D66:E66" si="20">D27</f>
        <v>0</v>
      </c>
      <c r="E66" s="56">
        <f t="shared" si="20"/>
        <v>0</v>
      </c>
    </row>
    <row r="67" spans="3:5" x14ac:dyDescent="0.25">
      <c r="C67" s="1">
        <v>43617</v>
      </c>
      <c r="D67" s="56">
        <f t="shared" ref="D67:E67" si="21">D28</f>
        <v>0</v>
      </c>
      <c r="E67" s="56">
        <f t="shared" si="21"/>
        <v>0</v>
      </c>
    </row>
    <row r="68" spans="3:5" x14ac:dyDescent="0.25">
      <c r="C68" s="1">
        <v>43647</v>
      </c>
      <c r="D68" s="56">
        <f t="shared" ref="D68:E68" si="22">D29</f>
        <v>0</v>
      </c>
      <c r="E68" s="56">
        <f t="shared" si="22"/>
        <v>0</v>
      </c>
    </row>
    <row r="69" spans="3:5" x14ac:dyDescent="0.25">
      <c r="C69" s="1">
        <v>43678</v>
      </c>
      <c r="D69" s="56">
        <f t="shared" ref="D69:E69" si="23">D30</f>
        <v>0</v>
      </c>
      <c r="E69" s="56">
        <f t="shared" si="23"/>
        <v>0</v>
      </c>
    </row>
    <row r="70" spans="3:5" x14ac:dyDescent="0.25">
      <c r="C70" s="1">
        <v>43709</v>
      </c>
      <c r="D70" s="56">
        <f t="shared" ref="D70:E70" si="24">D31</f>
        <v>0</v>
      </c>
      <c r="E70" s="56">
        <f t="shared" si="24"/>
        <v>0</v>
      </c>
    </row>
    <row r="71" spans="3:5" x14ac:dyDescent="0.25">
      <c r="C71" s="1">
        <v>43739</v>
      </c>
      <c r="D71" s="56">
        <f t="shared" ref="D71:E71" si="25">D32</f>
        <v>0</v>
      </c>
      <c r="E71" s="56">
        <f t="shared" si="25"/>
        <v>0</v>
      </c>
    </row>
    <row r="72" spans="3:5" x14ac:dyDescent="0.25">
      <c r="C72" s="1">
        <v>43770</v>
      </c>
      <c r="D72" s="56">
        <f t="shared" ref="D72:E72" si="26">D33</f>
        <v>0</v>
      </c>
      <c r="E72" s="56">
        <f t="shared" si="26"/>
        <v>0</v>
      </c>
    </row>
    <row r="73" spans="3:5" x14ac:dyDescent="0.25">
      <c r="C73" s="1">
        <v>43800</v>
      </c>
      <c r="D73" s="56">
        <f t="shared" ref="D73:E73" si="27">D34</f>
        <v>0</v>
      </c>
      <c r="E73" s="56">
        <f t="shared" si="27"/>
        <v>0</v>
      </c>
    </row>
    <row r="74" spans="3:5" x14ac:dyDescent="0.25">
      <c r="C74" s="1">
        <v>43831</v>
      </c>
      <c r="D74" s="56">
        <f>D36</f>
        <v>0</v>
      </c>
      <c r="E74" s="56">
        <f>E36</f>
        <v>0</v>
      </c>
    </row>
    <row r="75" spans="3:5" x14ac:dyDescent="0.25">
      <c r="C75" s="1"/>
    </row>
    <row r="76" spans="3:5" x14ac:dyDescent="0.25">
      <c r="C76" s="1"/>
    </row>
    <row r="77" spans="3:5" x14ac:dyDescent="0.25">
      <c r="C77" s="1"/>
      <c r="E77" s="103" t="s">
        <v>318</v>
      </c>
    </row>
  </sheetData>
  <pageMargins left="0.7" right="0.7" top="0.75" bottom="0.75" header="0.3" footer="0.3"/>
  <ignoredErrors>
    <ignoredError sqref="C9 C22 C35" numberStoredAsText="1"/>
    <ignoredError sqref="F5:F21" formulaRange="1"/>
    <ignoredError sqref="F35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zoomScale="80" zoomScaleNormal="80" workbookViewId="0">
      <selection activeCell="B2" sqref="B2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10" width="14.140625" customWidth="1"/>
  </cols>
  <sheetData>
    <row r="1" spans="2:18" x14ac:dyDescent="0.25">
      <c r="N1" s="51"/>
      <c r="O1" s="51"/>
      <c r="P1" s="51"/>
      <c r="Q1" s="51"/>
      <c r="R1" s="51"/>
    </row>
    <row r="2" spans="2:18" x14ac:dyDescent="0.25">
      <c r="N2" s="51"/>
      <c r="O2" s="51"/>
      <c r="P2" s="51"/>
      <c r="Q2" s="51"/>
      <c r="R2" s="51"/>
    </row>
    <row r="5" spans="2:18" x14ac:dyDescent="0.25">
      <c r="H5" t="s">
        <v>349</v>
      </c>
    </row>
    <row r="6" spans="2:18" ht="30" customHeight="1" x14ac:dyDescent="0.25">
      <c r="C6" s="18">
        <v>2015</v>
      </c>
      <c r="D6" s="18">
        <v>2016</v>
      </c>
      <c r="E6" s="18">
        <v>2017</v>
      </c>
      <c r="F6" s="18">
        <v>2018</v>
      </c>
      <c r="G6" s="18">
        <v>2019</v>
      </c>
      <c r="H6" s="170" t="s">
        <v>314</v>
      </c>
      <c r="I6" s="170" t="s">
        <v>315</v>
      </c>
      <c r="J6" s="248" t="s">
        <v>316</v>
      </c>
    </row>
    <row r="7" spans="2:18" x14ac:dyDescent="0.25">
      <c r="B7" s="8" t="s">
        <v>172</v>
      </c>
      <c r="C7" s="38">
        <v>11747566</v>
      </c>
      <c r="D7" s="38">
        <v>7578731</v>
      </c>
      <c r="E7" s="38">
        <v>10749239.810000002</v>
      </c>
      <c r="F7" s="98">
        <v>8663752</v>
      </c>
      <c r="G7" s="98">
        <v>11409371</v>
      </c>
      <c r="H7" s="98">
        <v>1032653.66</v>
      </c>
      <c r="I7" s="98">
        <v>838128.86</v>
      </c>
      <c r="J7" s="200"/>
    </row>
    <row r="8" spans="2:18" x14ac:dyDescent="0.25">
      <c r="B8" s="8" t="s">
        <v>170</v>
      </c>
      <c r="C8" s="38">
        <v>2342418</v>
      </c>
      <c r="D8" s="38">
        <v>2780334</v>
      </c>
      <c r="E8" s="38">
        <v>1428636.48</v>
      </c>
      <c r="F8" s="98">
        <v>4307384</v>
      </c>
      <c r="G8" s="98">
        <v>3474429</v>
      </c>
      <c r="H8" s="98">
        <v>51128.66</v>
      </c>
      <c r="I8" s="98">
        <v>170488.01</v>
      </c>
      <c r="J8" s="200"/>
    </row>
    <row r="9" spans="2:18" x14ac:dyDescent="0.25">
      <c r="B9" s="8" t="s">
        <v>360</v>
      </c>
      <c r="C9" s="38">
        <v>2801087</v>
      </c>
      <c r="D9" s="38">
        <v>3586352</v>
      </c>
      <c r="E9" s="38">
        <v>3234566.46</v>
      </c>
      <c r="F9" s="98">
        <v>5938895</v>
      </c>
      <c r="G9" s="98">
        <v>4367340</v>
      </c>
      <c r="H9" s="98">
        <v>283234.65000000002</v>
      </c>
      <c r="I9" s="98">
        <v>220750.93</v>
      </c>
      <c r="J9" s="200"/>
    </row>
    <row r="10" spans="2:18" ht="15.75" thickBot="1" x14ac:dyDescent="0.3">
      <c r="C10" s="57">
        <f>SUM(C7:C9)</f>
        <v>16891071</v>
      </c>
      <c r="D10" s="57">
        <f t="shared" ref="D10:I10" si="0">SUM(D7:D9)</f>
        <v>13945417</v>
      </c>
      <c r="E10" s="57">
        <f t="shared" si="0"/>
        <v>15412442.750000004</v>
      </c>
      <c r="F10" s="109">
        <f t="shared" si="0"/>
        <v>18910031</v>
      </c>
      <c r="G10" s="109">
        <f t="shared" si="0"/>
        <v>19251140</v>
      </c>
      <c r="H10" s="109">
        <f t="shared" si="0"/>
        <v>1367016.9700000002</v>
      </c>
      <c r="I10" s="109">
        <f t="shared" si="0"/>
        <v>1229367.8</v>
      </c>
      <c r="J10" s="109"/>
    </row>
    <row r="11" spans="2:18" x14ac:dyDescent="0.25">
      <c r="J11" s="25"/>
    </row>
    <row r="12" spans="2:18" x14ac:dyDescent="0.25">
      <c r="B12" s="51"/>
      <c r="C12" s="51"/>
      <c r="D12" s="51"/>
      <c r="E12" s="51"/>
      <c r="F12" s="51"/>
      <c r="G12" s="51"/>
      <c r="H12" s="51"/>
      <c r="I12" s="51"/>
      <c r="J12" s="25"/>
    </row>
    <row r="13" spans="2:18" ht="33" customHeight="1" x14ac:dyDescent="0.25">
      <c r="B13" s="51"/>
      <c r="C13" s="123">
        <f>C6</f>
        <v>2015</v>
      </c>
      <c r="D13" s="123">
        <f t="shared" ref="D13:I13" si="1">D6</f>
        <v>2016</v>
      </c>
      <c r="E13" s="123">
        <f t="shared" si="1"/>
        <v>2017</v>
      </c>
      <c r="F13" s="123">
        <f t="shared" si="1"/>
        <v>2018</v>
      </c>
      <c r="G13" s="123">
        <f t="shared" si="1"/>
        <v>2019</v>
      </c>
      <c r="H13" s="123" t="str">
        <f t="shared" si="1"/>
        <v>Jan 2020</v>
      </c>
      <c r="I13" s="123" t="str">
        <f t="shared" si="1"/>
        <v>Feb 2020</v>
      </c>
      <c r="J13" s="123" t="str">
        <f t="shared" ref="J13" si="2">J6</f>
        <v>Mar 2020</v>
      </c>
    </row>
    <row r="14" spans="2:18" x14ac:dyDescent="0.25">
      <c r="B14" s="95" t="s">
        <v>175</v>
      </c>
      <c r="C14" s="201">
        <f>C10</f>
        <v>16891071</v>
      </c>
      <c r="D14" s="201">
        <f t="shared" ref="D14:I14" si="3">D10</f>
        <v>13945417</v>
      </c>
      <c r="E14" s="201">
        <f t="shared" si="3"/>
        <v>15412442.750000004</v>
      </c>
      <c r="F14" s="201">
        <f t="shared" si="3"/>
        <v>18910031</v>
      </c>
      <c r="G14" s="201">
        <f t="shared" si="3"/>
        <v>19251140</v>
      </c>
      <c r="H14" s="201">
        <f t="shared" si="3"/>
        <v>1367016.9700000002</v>
      </c>
      <c r="I14" s="201">
        <f t="shared" si="3"/>
        <v>1229367.8</v>
      </c>
      <c r="J14" s="201">
        <f t="shared" ref="J14" si="4">J10</f>
        <v>0</v>
      </c>
    </row>
    <row r="15" spans="2:18" x14ac:dyDescent="0.25">
      <c r="J15" s="25"/>
    </row>
    <row r="16" spans="2:18" x14ac:dyDescent="0.25">
      <c r="J16" s="25"/>
    </row>
    <row r="17" spans="10:17" x14ac:dyDescent="0.25">
      <c r="J17" s="25"/>
    </row>
    <row r="18" spans="10:17" x14ac:dyDescent="0.25">
      <c r="J18" s="25"/>
    </row>
    <row r="19" spans="10:17" x14ac:dyDescent="0.25">
      <c r="J19" s="25"/>
    </row>
    <row r="24" spans="10:17" x14ac:dyDescent="0.25">
      <c r="K24" s="51"/>
      <c r="L24" s="51"/>
      <c r="M24" s="51"/>
      <c r="N24" s="51"/>
      <c r="O24" s="51"/>
      <c r="P24" s="51"/>
      <c r="Q24" s="51"/>
    </row>
    <row r="25" spans="10:17" x14ac:dyDescent="0.25">
      <c r="K25" s="51"/>
      <c r="L25" s="51"/>
      <c r="M25" s="51"/>
      <c r="N25" s="51"/>
      <c r="O25" s="51"/>
      <c r="P25" s="51"/>
      <c r="Q25" s="51"/>
    </row>
    <row r="26" spans="10:17" x14ac:dyDescent="0.25">
      <c r="K26" s="51"/>
      <c r="L26" s="51"/>
      <c r="M26" s="51"/>
      <c r="N26" s="51"/>
      <c r="O26" s="51"/>
      <c r="P26" s="51"/>
      <c r="Q26" s="51"/>
    </row>
    <row r="27" spans="10:17" x14ac:dyDescent="0.25">
      <c r="K27" s="51"/>
      <c r="L27" s="51"/>
      <c r="M27" s="51"/>
      <c r="N27" s="51"/>
      <c r="O27" s="51"/>
      <c r="P27" s="51"/>
      <c r="Q27" s="51"/>
    </row>
  </sheetData>
  <pageMargins left="0.7" right="0.7" top="0.75" bottom="0.75" header="0.3" footer="0.3"/>
  <ignoredErrors>
    <ignoredError sqref="C10:E10 F10:G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"/>
  <sheetViews>
    <sheetView topLeftCell="A17" workbookViewId="0">
      <selection activeCell="G27" sqref="G27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7" max="7" width="13.5703125" bestFit="1" customWidth="1"/>
    <col min="8" max="8" width="19.5703125" customWidth="1"/>
    <col min="9" max="9" width="14.28515625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359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358</v>
      </c>
    </row>
    <row r="17" spans="1:11" s="25" customFormat="1" x14ac:dyDescent="0.25">
      <c r="F17" s="249"/>
      <c r="I17" s="249"/>
    </row>
    <row r="18" spans="1:11" s="25" customFormat="1" x14ac:dyDescent="0.25">
      <c r="F18" s="249"/>
      <c r="J18" s="249"/>
    </row>
    <row r="19" spans="1:11" s="25" customFormat="1" x14ac:dyDescent="0.25">
      <c r="A19"/>
      <c r="B19"/>
      <c r="C19"/>
      <c r="D19"/>
      <c r="E19"/>
      <c r="F19" t="s">
        <v>204</v>
      </c>
      <c r="G19">
        <v>2020</v>
      </c>
      <c r="H19">
        <v>2020</v>
      </c>
      <c r="I19"/>
      <c r="J19"/>
    </row>
    <row r="20" spans="1:11" s="25" customFormat="1" x14ac:dyDescent="0.25">
      <c r="A20" t="s">
        <v>205</v>
      </c>
      <c r="B20" t="s">
        <v>59</v>
      </c>
      <c r="C20" t="s">
        <v>60</v>
      </c>
      <c r="D20" t="s">
        <v>206</v>
      </c>
      <c r="E20" t="s">
        <v>56</v>
      </c>
      <c r="F20" t="s">
        <v>175</v>
      </c>
      <c r="G20" t="s">
        <v>207</v>
      </c>
      <c r="H20" t="s">
        <v>263</v>
      </c>
      <c r="I20"/>
      <c r="J20"/>
      <c r="K20" s="249"/>
    </row>
    <row r="21" spans="1:11" s="25" customFormat="1" x14ac:dyDescent="0.25">
      <c r="A21" t="s">
        <v>211</v>
      </c>
      <c r="B21" t="s">
        <v>338</v>
      </c>
      <c r="C21" t="s">
        <v>339</v>
      </c>
      <c r="D21">
        <v>25272</v>
      </c>
      <c r="E21" t="s">
        <v>61</v>
      </c>
      <c r="F21" s="105">
        <v>1718.38</v>
      </c>
      <c r="G21" s="105">
        <v>1718.38</v>
      </c>
      <c r="H21"/>
      <c r="I21"/>
      <c r="J21"/>
      <c r="K21" s="249"/>
    </row>
    <row r="22" spans="1:11" s="25" customFormat="1" x14ac:dyDescent="0.25">
      <c r="A22" t="s">
        <v>216</v>
      </c>
      <c r="B22" t="s">
        <v>163</v>
      </c>
      <c r="C22" t="s">
        <v>164</v>
      </c>
      <c r="D22">
        <v>25272</v>
      </c>
      <c r="E22" t="s">
        <v>61</v>
      </c>
      <c r="F22" s="105">
        <v>1353.56</v>
      </c>
      <c r="G22" s="105">
        <v>1353.56</v>
      </c>
      <c r="H22"/>
      <c r="I22"/>
      <c r="J22"/>
      <c r="K22" s="249"/>
    </row>
    <row r="23" spans="1:11" s="25" customFormat="1" x14ac:dyDescent="0.25">
      <c r="A23" t="s">
        <v>217</v>
      </c>
      <c r="B23" t="s">
        <v>89</v>
      </c>
      <c r="C23" t="s">
        <v>90</v>
      </c>
      <c r="D23">
        <v>25272</v>
      </c>
      <c r="E23" t="s">
        <v>61</v>
      </c>
      <c r="F23" s="105">
        <v>167337.09</v>
      </c>
      <c r="G23" s="105">
        <v>167337.09</v>
      </c>
      <c r="H23"/>
      <c r="I23"/>
      <c r="J23"/>
      <c r="K23" s="249"/>
    </row>
    <row r="24" spans="1:11" s="25" customFormat="1" x14ac:dyDescent="0.25">
      <c r="A24" t="s">
        <v>218</v>
      </c>
      <c r="B24" t="s">
        <v>285</v>
      </c>
      <c r="C24" t="s">
        <v>286</v>
      </c>
      <c r="D24">
        <v>25272</v>
      </c>
      <c r="E24" t="s">
        <v>61</v>
      </c>
      <c r="F24" s="105">
        <v>78.98</v>
      </c>
      <c r="G24" s="105">
        <v>78.98</v>
      </c>
      <c r="H24"/>
      <c r="I24"/>
      <c r="J24"/>
      <c r="K24" s="249"/>
    </row>
    <row r="25" spans="1:11" s="25" customFormat="1" ht="15.75" thickBot="1" x14ac:dyDescent="0.3">
      <c r="A25"/>
      <c r="B25"/>
      <c r="C25"/>
      <c r="D25"/>
      <c r="E25"/>
      <c r="F25" s="106">
        <f>SUM(F21:F24)</f>
        <v>170488.01</v>
      </c>
      <c r="G25" s="106">
        <f t="shared" ref="G25:H25" si="0">SUM(G21:G24)</f>
        <v>170488.01</v>
      </c>
      <c r="H25" s="106">
        <f t="shared" si="0"/>
        <v>0</v>
      </c>
      <c r="I25"/>
      <c r="J25"/>
      <c r="K25" s="249"/>
    </row>
    <row r="26" spans="1:11" s="25" customFormat="1" x14ac:dyDescent="0.25">
      <c r="A26"/>
      <c r="B26"/>
      <c r="C26"/>
      <c r="D26"/>
      <c r="E26"/>
      <c r="F26" s="105"/>
      <c r="G26" s="105"/>
      <c r="H26"/>
      <c r="I26"/>
      <c r="J26"/>
      <c r="K26" s="249"/>
    </row>
    <row r="27" spans="1:11" s="25" customFormat="1" ht="15.75" thickBot="1" x14ac:dyDescent="0.3">
      <c r="A27" t="s">
        <v>219</v>
      </c>
      <c r="B27" t="s">
        <v>99</v>
      </c>
      <c r="C27" t="s">
        <v>100</v>
      </c>
      <c r="D27">
        <v>25272</v>
      </c>
      <c r="E27" t="s">
        <v>61</v>
      </c>
      <c r="F27" s="106">
        <v>220750.93</v>
      </c>
      <c r="G27" s="106">
        <v>220750.93</v>
      </c>
      <c r="H27" s="250"/>
      <c r="I27"/>
      <c r="J27"/>
    </row>
    <row r="28" spans="1:11" s="25" customFormat="1" x14ac:dyDescent="0.25">
      <c r="A28"/>
      <c r="B28"/>
      <c r="C28"/>
      <c r="D28"/>
      <c r="E28"/>
      <c r="F28" s="105"/>
      <c r="G28" s="105"/>
      <c r="H28"/>
      <c r="I28"/>
      <c r="J28"/>
    </row>
    <row r="29" spans="1:11" s="25" customFormat="1" x14ac:dyDescent="0.25">
      <c r="A29"/>
      <c r="B29"/>
      <c r="C29"/>
      <c r="D29"/>
      <c r="E29"/>
      <c r="F29" s="105"/>
      <c r="G29" s="105"/>
      <c r="H29"/>
      <c r="I29"/>
      <c r="J29"/>
    </row>
    <row r="30" spans="1:11" s="25" customFormat="1" x14ac:dyDescent="0.25">
      <c r="A30" t="s">
        <v>220</v>
      </c>
      <c r="B30" t="s">
        <v>150</v>
      </c>
      <c r="C30" t="s">
        <v>149</v>
      </c>
      <c r="D30">
        <v>25272</v>
      </c>
      <c r="E30" t="s">
        <v>61</v>
      </c>
      <c r="F30" s="105">
        <v>6487.78</v>
      </c>
      <c r="G30" s="105">
        <v>6487.78</v>
      </c>
      <c r="H30"/>
      <c r="I30"/>
      <c r="J30"/>
    </row>
    <row r="31" spans="1:11" x14ac:dyDescent="0.25">
      <c r="A31" t="s">
        <v>221</v>
      </c>
      <c r="B31" t="s">
        <v>102</v>
      </c>
      <c r="C31" t="s">
        <v>103</v>
      </c>
      <c r="D31">
        <v>25272</v>
      </c>
      <c r="E31" t="s">
        <v>61</v>
      </c>
      <c r="F31" s="105">
        <v>3617.32</v>
      </c>
      <c r="G31" s="105">
        <v>3617.32</v>
      </c>
    </row>
    <row r="32" spans="1:11" x14ac:dyDescent="0.25">
      <c r="A32" t="s">
        <v>221</v>
      </c>
      <c r="B32" t="s">
        <v>173</v>
      </c>
      <c r="C32" t="s">
        <v>174</v>
      </c>
      <c r="D32">
        <v>25272</v>
      </c>
      <c r="E32" t="s">
        <v>61</v>
      </c>
      <c r="F32" s="105">
        <v>8128.95</v>
      </c>
      <c r="H32" s="105">
        <v>8128.95</v>
      </c>
    </row>
    <row r="33" spans="1:8" x14ac:dyDescent="0.25">
      <c r="A33" t="s">
        <v>222</v>
      </c>
      <c r="B33" t="s">
        <v>107</v>
      </c>
      <c r="C33" t="s">
        <v>108</v>
      </c>
      <c r="D33">
        <v>25272</v>
      </c>
      <c r="E33" t="s">
        <v>61</v>
      </c>
      <c r="F33" s="105">
        <v>4224.87</v>
      </c>
      <c r="G33" s="105">
        <v>113.12</v>
      </c>
      <c r="H33" s="105">
        <v>4111.75</v>
      </c>
    </row>
    <row r="34" spans="1:8" x14ac:dyDescent="0.25">
      <c r="A34" t="s">
        <v>223</v>
      </c>
      <c r="B34" t="s">
        <v>112</v>
      </c>
      <c r="C34" t="s">
        <v>111</v>
      </c>
      <c r="D34">
        <v>25272</v>
      </c>
      <c r="E34" t="s">
        <v>61</v>
      </c>
      <c r="F34" s="105">
        <v>827910.74</v>
      </c>
      <c r="G34" s="105">
        <v>827910.74</v>
      </c>
    </row>
    <row r="35" spans="1:8" ht="15.75" thickBot="1" x14ac:dyDescent="0.3">
      <c r="F35" s="106">
        <f>SUM(F30:F34)</f>
        <v>850369.66</v>
      </c>
      <c r="G35" s="106">
        <f t="shared" ref="G35:H35" si="1">SUM(G30:G34)</f>
        <v>838128.96</v>
      </c>
      <c r="H35" s="106">
        <f t="shared" si="1"/>
        <v>12240.7</v>
      </c>
    </row>
    <row r="36" spans="1:8" x14ac:dyDescent="0.25">
      <c r="F36" s="105"/>
      <c r="G36" s="105"/>
    </row>
    <row r="37" spans="1:8" x14ac:dyDescent="0.25">
      <c r="F37" s="105"/>
      <c r="G37" s="105"/>
    </row>
    <row r="38" spans="1:8" ht="15.75" thickBot="1" x14ac:dyDescent="0.3">
      <c r="A38" t="s">
        <v>204</v>
      </c>
      <c r="B38" t="s">
        <v>175</v>
      </c>
      <c r="C38" t="s">
        <v>175</v>
      </c>
      <c r="D38" t="s">
        <v>175</v>
      </c>
      <c r="E38" t="s">
        <v>175</v>
      </c>
      <c r="F38" s="106">
        <v>1241608.6000000001</v>
      </c>
      <c r="G38" s="106">
        <v>1229367.8999999999</v>
      </c>
      <c r="H38" s="106">
        <v>12240.7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1"/>
  <sheetViews>
    <sheetView topLeftCell="A19" workbookViewId="0">
      <selection activeCell="G36" sqref="G36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7" max="7" width="13.5703125" bestFit="1" customWidth="1"/>
    <col min="8" max="8" width="19.5703125" customWidth="1"/>
    <col min="9" max="9" width="14.28515625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357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358</v>
      </c>
    </row>
    <row r="18" spans="1:10" x14ac:dyDescent="0.25">
      <c r="F18" t="s">
        <v>204</v>
      </c>
      <c r="G18">
        <v>2020</v>
      </c>
      <c r="H18">
        <v>2020</v>
      </c>
      <c r="I18">
        <v>2020</v>
      </c>
    </row>
    <row r="19" spans="1:10" s="25" customFormat="1" x14ac:dyDescent="0.25">
      <c r="A19" t="s">
        <v>205</v>
      </c>
      <c r="B19" t="s">
        <v>59</v>
      </c>
      <c r="C19" t="s">
        <v>60</v>
      </c>
      <c r="D19" t="s">
        <v>206</v>
      </c>
      <c r="E19" t="s">
        <v>56</v>
      </c>
      <c r="F19" t="s">
        <v>175</v>
      </c>
      <c r="G19" t="s">
        <v>207</v>
      </c>
      <c r="H19" t="s">
        <v>263</v>
      </c>
      <c r="I19" t="s">
        <v>262</v>
      </c>
      <c r="J19"/>
    </row>
    <row r="20" spans="1:10" s="25" customFormat="1" x14ac:dyDescent="0.25">
      <c r="A20" t="s">
        <v>216</v>
      </c>
      <c r="B20" t="s">
        <v>163</v>
      </c>
      <c r="C20" t="s">
        <v>164</v>
      </c>
      <c r="D20">
        <v>25272</v>
      </c>
      <c r="E20" t="s">
        <v>61</v>
      </c>
      <c r="F20" s="105">
        <v>7724.67</v>
      </c>
      <c r="G20" s="105">
        <v>7724.67</v>
      </c>
      <c r="H20"/>
      <c r="I20"/>
      <c r="J20"/>
    </row>
    <row r="21" spans="1:10" s="25" customFormat="1" x14ac:dyDescent="0.25">
      <c r="A21" t="s">
        <v>217</v>
      </c>
      <c r="B21" t="s">
        <v>89</v>
      </c>
      <c r="C21" t="s">
        <v>90</v>
      </c>
      <c r="D21">
        <v>25272</v>
      </c>
      <c r="E21" t="s">
        <v>61</v>
      </c>
      <c r="F21" s="105">
        <v>41820.160000000003</v>
      </c>
      <c r="G21" s="105">
        <v>41820.160000000003</v>
      </c>
      <c r="H21"/>
      <c r="I21"/>
      <c r="J21"/>
    </row>
    <row r="22" spans="1:10" s="25" customFormat="1" x14ac:dyDescent="0.25">
      <c r="A22" t="s">
        <v>217</v>
      </c>
      <c r="B22" t="s">
        <v>91</v>
      </c>
      <c r="C22" t="s">
        <v>92</v>
      </c>
      <c r="D22">
        <v>25272</v>
      </c>
      <c r="E22" t="s">
        <v>61</v>
      </c>
      <c r="F22" s="105">
        <v>624.11</v>
      </c>
      <c r="G22" s="105">
        <v>624.11</v>
      </c>
      <c r="H22"/>
      <c r="I22"/>
      <c r="J22"/>
    </row>
    <row r="23" spans="1:10" s="25" customFormat="1" x14ac:dyDescent="0.25">
      <c r="A23" t="s">
        <v>218</v>
      </c>
      <c r="B23" t="s">
        <v>166</v>
      </c>
      <c r="C23" t="s">
        <v>167</v>
      </c>
      <c r="D23">
        <v>25272</v>
      </c>
      <c r="E23" t="s">
        <v>61</v>
      </c>
      <c r="F23" s="105">
        <v>915.47</v>
      </c>
      <c r="G23" s="105">
        <v>915.47</v>
      </c>
      <c r="H23"/>
      <c r="I23"/>
      <c r="J23"/>
    </row>
    <row r="24" spans="1:10" s="25" customFormat="1" x14ac:dyDescent="0.25">
      <c r="A24" t="s">
        <v>218</v>
      </c>
      <c r="B24" t="s">
        <v>285</v>
      </c>
      <c r="C24" t="s">
        <v>286</v>
      </c>
      <c r="D24">
        <v>25272</v>
      </c>
      <c r="E24" t="s">
        <v>61</v>
      </c>
      <c r="F24" s="105">
        <v>44.25</v>
      </c>
      <c r="G24" s="105">
        <v>44.25</v>
      </c>
      <c r="H24"/>
      <c r="I24"/>
      <c r="J24"/>
    </row>
    <row r="25" spans="1:10" s="25" customFormat="1" ht="15.75" thickBot="1" x14ac:dyDescent="0.3">
      <c r="A25"/>
      <c r="B25"/>
      <c r="C25"/>
      <c r="D25"/>
      <c r="E25"/>
      <c r="F25" s="106">
        <f>SUM(F20:F24)</f>
        <v>51128.66</v>
      </c>
      <c r="G25" s="106">
        <f t="shared" ref="G25:I25" si="0">SUM(G20:G24)</f>
        <v>51128.66</v>
      </c>
      <c r="H25" s="106">
        <f t="shared" si="0"/>
        <v>0</v>
      </c>
      <c r="I25" s="106">
        <f t="shared" si="0"/>
        <v>0</v>
      </c>
      <c r="J25"/>
    </row>
    <row r="26" spans="1:10" s="25" customFormat="1" x14ac:dyDescent="0.25">
      <c r="A26"/>
      <c r="B26"/>
      <c r="C26"/>
      <c r="D26"/>
      <c r="E26"/>
      <c r="F26" s="105"/>
      <c r="G26" s="105"/>
      <c r="H26"/>
      <c r="I26"/>
      <c r="J26"/>
    </row>
    <row r="27" spans="1:10" s="25" customFormat="1" ht="15.75" thickBot="1" x14ac:dyDescent="0.3">
      <c r="A27" t="s">
        <v>219</v>
      </c>
      <c r="B27" t="s">
        <v>99</v>
      </c>
      <c r="C27" t="s">
        <v>100</v>
      </c>
      <c r="D27">
        <v>25272</v>
      </c>
      <c r="E27" t="s">
        <v>61</v>
      </c>
      <c r="F27" s="106">
        <v>283234.34999999998</v>
      </c>
      <c r="G27" s="106">
        <v>283234.34999999998</v>
      </c>
      <c r="H27" s="106">
        <v>0</v>
      </c>
      <c r="I27" s="106">
        <v>0</v>
      </c>
      <c r="J27"/>
    </row>
    <row r="28" spans="1:10" s="25" customFormat="1" x14ac:dyDescent="0.25">
      <c r="A28"/>
      <c r="B28"/>
      <c r="C28"/>
      <c r="D28"/>
      <c r="E28"/>
      <c r="F28" s="105"/>
      <c r="G28" s="105"/>
      <c r="H28"/>
      <c r="I28"/>
      <c r="J28"/>
    </row>
    <row r="29" spans="1:10" s="25" customFormat="1" x14ac:dyDescent="0.25">
      <c r="A29"/>
      <c r="B29"/>
      <c r="C29"/>
      <c r="D29"/>
      <c r="E29"/>
      <c r="F29" s="105"/>
      <c r="G29" s="105"/>
      <c r="H29"/>
      <c r="I29"/>
      <c r="J29"/>
    </row>
    <row r="30" spans="1:10" s="25" customFormat="1" x14ac:dyDescent="0.25">
      <c r="A30" t="s">
        <v>220</v>
      </c>
      <c r="B30" t="s">
        <v>150</v>
      </c>
      <c r="C30" t="s">
        <v>149</v>
      </c>
      <c r="D30">
        <v>25272</v>
      </c>
      <c r="E30" t="s">
        <v>61</v>
      </c>
      <c r="F30" s="105">
        <v>390.08</v>
      </c>
      <c r="G30" s="105">
        <v>390.08</v>
      </c>
      <c r="H30"/>
      <c r="I30"/>
      <c r="J30"/>
    </row>
    <row r="31" spans="1:10" s="25" customFormat="1" x14ac:dyDescent="0.25">
      <c r="A31" t="s">
        <v>221</v>
      </c>
      <c r="B31" t="s">
        <v>102</v>
      </c>
      <c r="C31" t="s">
        <v>103</v>
      </c>
      <c r="D31">
        <v>25272</v>
      </c>
      <c r="E31" t="s">
        <v>61</v>
      </c>
      <c r="F31" s="105">
        <v>3869.85</v>
      </c>
      <c r="G31" s="105">
        <v>3869.85</v>
      </c>
      <c r="H31"/>
      <c r="I31"/>
      <c r="J31"/>
    </row>
    <row r="32" spans="1:10" s="25" customFormat="1" x14ac:dyDescent="0.25">
      <c r="A32" t="s">
        <v>221</v>
      </c>
      <c r="B32" t="s">
        <v>173</v>
      </c>
      <c r="C32" t="s">
        <v>174</v>
      </c>
      <c r="D32">
        <v>25272</v>
      </c>
      <c r="E32" t="s">
        <v>61</v>
      </c>
      <c r="F32" s="105">
        <v>9804.24</v>
      </c>
      <c r="G32"/>
      <c r="H32" s="105">
        <v>9804.24</v>
      </c>
      <c r="I32"/>
      <c r="J32"/>
    </row>
    <row r="33" spans="1:10" s="25" customFormat="1" x14ac:dyDescent="0.25">
      <c r="A33" t="s">
        <v>222</v>
      </c>
      <c r="B33" t="s">
        <v>107</v>
      </c>
      <c r="C33" t="s">
        <v>108</v>
      </c>
      <c r="D33">
        <v>25272</v>
      </c>
      <c r="E33" t="s">
        <v>61</v>
      </c>
      <c r="F33" s="105">
        <v>72.459999999999994</v>
      </c>
      <c r="G33"/>
      <c r="H33" s="105">
        <v>72.459999999999994</v>
      </c>
      <c r="I33"/>
      <c r="J33"/>
    </row>
    <row r="34" spans="1:10" s="25" customFormat="1" x14ac:dyDescent="0.25">
      <c r="A34" t="s">
        <v>223</v>
      </c>
      <c r="B34" t="s">
        <v>112</v>
      </c>
      <c r="C34" t="s">
        <v>111</v>
      </c>
      <c r="D34">
        <v>25272</v>
      </c>
      <c r="E34" t="s">
        <v>61</v>
      </c>
      <c r="F34" s="105">
        <v>1028393.73</v>
      </c>
      <c r="G34" s="105">
        <v>1028393.73</v>
      </c>
      <c r="H34"/>
      <c r="I34"/>
      <c r="J34"/>
    </row>
    <row r="35" spans="1:10" s="25" customFormat="1" x14ac:dyDescent="0.25">
      <c r="A35" t="s">
        <v>256</v>
      </c>
      <c r="B35" t="s">
        <v>255</v>
      </c>
      <c r="C35" t="s">
        <v>111</v>
      </c>
      <c r="D35">
        <v>25272</v>
      </c>
      <c r="E35" t="s">
        <v>61</v>
      </c>
      <c r="F35" s="105">
        <v>42</v>
      </c>
      <c r="G35"/>
      <c r="H35"/>
      <c r="I35" s="105">
        <v>42</v>
      </c>
      <c r="J35"/>
    </row>
    <row r="36" spans="1:10" s="25" customFormat="1" ht="15.75" thickBot="1" x14ac:dyDescent="0.3">
      <c r="A36"/>
      <c r="B36"/>
      <c r="C36"/>
      <c r="D36"/>
      <c r="E36"/>
      <c r="F36" s="106">
        <f>SUM(F30:F35)</f>
        <v>1042572.36</v>
      </c>
      <c r="G36" s="106">
        <f t="shared" ref="G36:I36" si="1">SUM(G30:G35)</f>
        <v>1032653.66</v>
      </c>
      <c r="H36" s="106">
        <f t="shared" si="1"/>
        <v>9876.6999999999989</v>
      </c>
      <c r="I36" s="106">
        <f t="shared" si="1"/>
        <v>42</v>
      </c>
      <c r="J36"/>
    </row>
    <row r="37" spans="1:10" s="25" customFormat="1" x14ac:dyDescent="0.25">
      <c r="A37"/>
      <c r="B37"/>
      <c r="C37"/>
      <c r="D37"/>
      <c r="E37"/>
      <c r="F37" s="105"/>
      <c r="G37"/>
      <c r="H37"/>
      <c r="I37" s="105"/>
      <c r="J37"/>
    </row>
    <row r="38" spans="1:10" s="25" customFormat="1" ht="15.75" thickBot="1" x14ac:dyDescent="0.3">
      <c r="A38" t="s">
        <v>204</v>
      </c>
      <c r="B38" t="s">
        <v>175</v>
      </c>
      <c r="C38" t="s">
        <v>175</v>
      </c>
      <c r="D38" t="s">
        <v>175</v>
      </c>
      <c r="E38" t="s">
        <v>175</v>
      </c>
      <c r="F38" s="106">
        <f>F25+F27+F36</f>
        <v>1376935.37</v>
      </c>
      <c r="G38" s="106">
        <f t="shared" ref="G38:I38" si="2">G25+G27+G36</f>
        <v>1367016.67</v>
      </c>
      <c r="H38" s="106">
        <f t="shared" si="2"/>
        <v>9876.6999999999989</v>
      </c>
      <c r="I38" s="106">
        <f t="shared" si="2"/>
        <v>42</v>
      </c>
      <c r="J38"/>
    </row>
    <row r="39" spans="1:10" s="25" customFormat="1" x14ac:dyDescent="0.25">
      <c r="A39"/>
      <c r="B39"/>
      <c r="C39"/>
      <c r="D39"/>
      <c r="E39"/>
      <c r="F39"/>
      <c r="G39"/>
      <c r="H39"/>
      <c r="I39"/>
      <c r="J39"/>
    </row>
    <row r="40" spans="1:10" s="25" customFormat="1" x14ac:dyDescent="0.25">
      <c r="F40" s="249"/>
      <c r="I40" s="249"/>
    </row>
    <row r="41" spans="1:10" s="25" customFormat="1" x14ac:dyDescent="0.25">
      <c r="F41" s="249"/>
      <c r="I41" s="249"/>
    </row>
    <row r="42" spans="1:10" s="25" customFormat="1" x14ac:dyDescent="0.25">
      <c r="F42" s="249"/>
      <c r="I42" s="249"/>
    </row>
    <row r="43" spans="1:10" s="25" customFormat="1" x14ac:dyDescent="0.25">
      <c r="F43" s="249"/>
      <c r="I43" s="249"/>
    </row>
    <row r="44" spans="1:10" s="25" customFormat="1" x14ac:dyDescent="0.25">
      <c r="F44" s="249"/>
      <c r="I44" s="249"/>
    </row>
    <row r="45" spans="1:10" s="25" customFormat="1" x14ac:dyDescent="0.25">
      <c r="F45" s="249"/>
      <c r="I45" s="249"/>
    </row>
    <row r="46" spans="1:10" s="25" customFormat="1" x14ac:dyDescent="0.25">
      <c r="F46" s="249"/>
      <c r="I46" s="249"/>
    </row>
    <row r="47" spans="1:10" s="25" customFormat="1" x14ac:dyDescent="0.25">
      <c r="F47" s="249"/>
      <c r="I47" s="249"/>
    </row>
    <row r="48" spans="1:10" s="25" customFormat="1" x14ac:dyDescent="0.25">
      <c r="F48" s="249"/>
      <c r="I48" s="249"/>
    </row>
    <row r="49" spans="6:10" s="25" customFormat="1" x14ac:dyDescent="0.25">
      <c r="F49" s="249"/>
      <c r="I49" s="249"/>
    </row>
    <row r="50" spans="6:10" s="25" customFormat="1" x14ac:dyDescent="0.25">
      <c r="F50" s="249"/>
      <c r="I50" s="249"/>
    </row>
    <row r="51" spans="6:10" s="25" customFormat="1" x14ac:dyDescent="0.25">
      <c r="F51" s="249"/>
      <c r="I51" s="249"/>
    </row>
    <row r="52" spans="6:10" s="25" customFormat="1" x14ac:dyDescent="0.25">
      <c r="F52" s="249"/>
      <c r="I52" s="249"/>
    </row>
    <row r="53" spans="6:10" s="25" customFormat="1" x14ac:dyDescent="0.25">
      <c r="F53" s="249"/>
      <c r="I53" s="249"/>
    </row>
    <row r="54" spans="6:10" s="25" customFormat="1" x14ac:dyDescent="0.25">
      <c r="F54" s="249"/>
      <c r="I54" s="249"/>
    </row>
    <row r="55" spans="6:10" s="25" customFormat="1" x14ac:dyDescent="0.25">
      <c r="F55" s="249"/>
      <c r="I55" s="249"/>
    </row>
    <row r="56" spans="6:10" s="25" customFormat="1" x14ac:dyDescent="0.25">
      <c r="F56" s="249"/>
      <c r="I56" s="249"/>
    </row>
    <row r="57" spans="6:10" s="25" customFormat="1" x14ac:dyDescent="0.25">
      <c r="F57" s="249"/>
      <c r="I57" s="249"/>
    </row>
    <row r="58" spans="6:10" s="25" customFormat="1" x14ac:dyDescent="0.25">
      <c r="F58" s="249"/>
      <c r="I58" s="249"/>
    </row>
    <row r="59" spans="6:10" s="25" customFormat="1" x14ac:dyDescent="0.25">
      <c r="F59" s="249"/>
      <c r="I59" s="249"/>
    </row>
    <row r="60" spans="6:10" s="25" customFormat="1" x14ac:dyDescent="0.25">
      <c r="F60" s="249"/>
      <c r="I60" s="249"/>
    </row>
    <row r="61" spans="6:10" s="25" customFormat="1" x14ac:dyDescent="0.25">
      <c r="F61" s="249"/>
      <c r="J61" s="249"/>
    </row>
    <row r="62" spans="6:10" s="25" customFormat="1" x14ac:dyDescent="0.25">
      <c r="F62" s="249"/>
      <c r="J62" s="249"/>
    </row>
    <row r="63" spans="6:10" s="25" customFormat="1" x14ac:dyDescent="0.25">
      <c r="F63" s="249"/>
      <c r="I63" s="249"/>
    </row>
    <row r="64" spans="6:10" s="25" customFormat="1" x14ac:dyDescent="0.25">
      <c r="F64" s="249"/>
      <c r="I64" s="249"/>
      <c r="J64" s="249"/>
    </row>
    <row r="65" spans="6:11" s="25" customFormat="1" x14ac:dyDescent="0.25">
      <c r="F65" s="249"/>
      <c r="I65" s="249"/>
    </row>
    <row r="66" spans="6:11" s="25" customFormat="1" x14ac:dyDescent="0.25">
      <c r="F66" s="249"/>
      <c r="I66" s="249"/>
    </row>
    <row r="67" spans="6:11" s="25" customFormat="1" x14ac:dyDescent="0.25">
      <c r="F67" s="249"/>
      <c r="I67" s="249"/>
    </row>
    <row r="68" spans="6:11" s="25" customFormat="1" x14ac:dyDescent="0.25">
      <c r="F68" s="249"/>
      <c r="G68" s="249"/>
      <c r="I68" s="249"/>
    </row>
    <row r="69" spans="6:11" s="25" customFormat="1" x14ac:dyDescent="0.25">
      <c r="F69" s="249"/>
      <c r="I69" s="249"/>
    </row>
    <row r="70" spans="6:11" s="25" customFormat="1" x14ac:dyDescent="0.25">
      <c r="F70" s="249"/>
      <c r="I70" s="249"/>
    </row>
    <row r="71" spans="6:11" s="25" customFormat="1" x14ac:dyDescent="0.25">
      <c r="F71" s="249"/>
      <c r="I71" s="249"/>
    </row>
    <row r="72" spans="6:11" s="25" customFormat="1" x14ac:dyDescent="0.25">
      <c r="F72" s="249"/>
      <c r="I72" s="249"/>
    </row>
    <row r="73" spans="6:11" s="25" customFormat="1" x14ac:dyDescent="0.25">
      <c r="F73" s="249"/>
      <c r="J73" s="249"/>
    </row>
    <row r="74" spans="6:11" s="25" customFormat="1" x14ac:dyDescent="0.25">
      <c r="F74" s="249"/>
      <c r="J74" s="249"/>
    </row>
    <row r="75" spans="6:11" s="25" customFormat="1" x14ac:dyDescent="0.25">
      <c r="F75" s="249"/>
      <c r="K75" s="249"/>
    </row>
    <row r="76" spans="6:11" s="25" customFormat="1" x14ac:dyDescent="0.25">
      <c r="F76" s="249"/>
      <c r="K76" s="249"/>
    </row>
    <row r="77" spans="6:11" s="25" customFormat="1" x14ac:dyDescent="0.25">
      <c r="F77" s="249"/>
      <c r="K77" s="249"/>
    </row>
    <row r="78" spans="6:11" s="25" customFormat="1" x14ac:dyDescent="0.25">
      <c r="F78" s="249"/>
      <c r="K78" s="249"/>
    </row>
    <row r="79" spans="6:11" s="25" customFormat="1" x14ac:dyDescent="0.25">
      <c r="F79" s="249"/>
      <c r="G79" s="249"/>
      <c r="H79" s="249"/>
      <c r="I79" s="249"/>
      <c r="J79" s="249"/>
      <c r="K79" s="249"/>
    </row>
    <row r="80" spans="6:11" s="25" customFormat="1" x14ac:dyDescent="0.25"/>
    <row r="81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3"/>
  <sheetViews>
    <sheetView topLeftCell="A50" workbookViewId="0">
      <selection activeCell="K60" sqref="K60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9" max="9" width="17.7109375" customWidth="1"/>
  </cols>
  <sheetData>
    <row r="3" spans="1:1" ht="21" x14ac:dyDescent="0.35">
      <c r="A3" s="104" t="s">
        <v>203</v>
      </c>
    </row>
    <row r="5" spans="1:1" x14ac:dyDescent="0.25">
      <c r="A5" s="4" t="s">
        <v>201</v>
      </c>
    </row>
    <row r="6" spans="1:1" x14ac:dyDescent="0.25">
      <c r="A6" s="4" t="s">
        <v>226</v>
      </c>
    </row>
    <row r="7" spans="1:1" x14ac:dyDescent="0.25">
      <c r="A7" s="107" t="s">
        <v>319</v>
      </c>
    </row>
    <row r="8" spans="1:1" x14ac:dyDescent="0.25">
      <c r="A8" s="4" t="s">
        <v>202</v>
      </c>
    </row>
    <row r="9" spans="1:1" x14ac:dyDescent="0.25">
      <c r="A9" s="4"/>
    </row>
    <row r="10" spans="1:1" x14ac:dyDescent="0.25">
      <c r="A10" s="4" t="s">
        <v>229</v>
      </c>
    </row>
    <row r="11" spans="1:1" x14ac:dyDescent="0.25">
      <c r="A11" s="4" t="s">
        <v>230</v>
      </c>
    </row>
    <row r="12" spans="1:1" x14ac:dyDescent="0.25">
      <c r="A12" s="4" t="s">
        <v>231</v>
      </c>
    </row>
    <row r="14" spans="1:1" x14ac:dyDescent="0.25">
      <c r="A14" s="107" t="s">
        <v>320</v>
      </c>
    </row>
    <row r="19" spans="1:11" x14ac:dyDescent="0.25">
      <c r="A19" t="s">
        <v>205</v>
      </c>
      <c r="B19" t="s">
        <v>59</v>
      </c>
      <c r="C19" t="s">
        <v>60</v>
      </c>
      <c r="D19" t="s">
        <v>206</v>
      </c>
      <c r="E19" t="s">
        <v>56</v>
      </c>
      <c r="F19" t="s">
        <v>175</v>
      </c>
      <c r="G19" t="s">
        <v>321</v>
      </c>
      <c r="H19" t="s">
        <v>265</v>
      </c>
      <c r="I19" t="s">
        <v>207</v>
      </c>
      <c r="J19" t="s">
        <v>263</v>
      </c>
      <c r="K19" t="s">
        <v>262</v>
      </c>
    </row>
    <row r="20" spans="1:11" x14ac:dyDescent="0.25">
      <c r="A20" t="s">
        <v>322</v>
      </c>
      <c r="B20" t="s">
        <v>323</v>
      </c>
      <c r="C20" t="s">
        <v>324</v>
      </c>
      <c r="D20">
        <v>25272</v>
      </c>
      <c r="E20" t="s">
        <v>61</v>
      </c>
      <c r="F20" s="105">
        <v>422.81</v>
      </c>
      <c r="I20" s="105">
        <v>422.81</v>
      </c>
    </row>
    <row r="21" spans="1:11" x14ac:dyDescent="0.25">
      <c r="A21" t="s">
        <v>261</v>
      </c>
      <c r="B21" t="s">
        <v>325</v>
      </c>
      <c r="C21" t="s">
        <v>326</v>
      </c>
      <c r="D21">
        <v>25272</v>
      </c>
      <c r="E21" t="s">
        <v>61</v>
      </c>
      <c r="F21" s="105">
        <v>6327.76</v>
      </c>
      <c r="H21" s="105">
        <v>422.81</v>
      </c>
      <c r="I21" s="105">
        <v>5904.95</v>
      </c>
    </row>
    <row r="22" spans="1:11" x14ac:dyDescent="0.25">
      <c r="A22" t="s">
        <v>327</v>
      </c>
      <c r="B22" t="s">
        <v>328</v>
      </c>
      <c r="C22" t="s">
        <v>329</v>
      </c>
      <c r="D22">
        <v>25272</v>
      </c>
      <c r="E22" t="s">
        <v>61</v>
      </c>
      <c r="F22" s="105">
        <v>186.71</v>
      </c>
      <c r="I22" s="105">
        <v>186.71</v>
      </c>
    </row>
    <row r="23" spans="1:11" x14ac:dyDescent="0.25">
      <c r="A23" t="s">
        <v>330</v>
      </c>
      <c r="B23" t="s">
        <v>331</v>
      </c>
      <c r="C23" t="s">
        <v>332</v>
      </c>
      <c r="D23">
        <v>25272</v>
      </c>
      <c r="E23" t="s">
        <v>61</v>
      </c>
      <c r="F23" s="105">
        <v>666.83</v>
      </c>
      <c r="I23" s="105">
        <v>666.83</v>
      </c>
    </row>
    <row r="24" spans="1:11" x14ac:dyDescent="0.25">
      <c r="A24" t="s">
        <v>211</v>
      </c>
      <c r="B24" t="s">
        <v>333</v>
      </c>
      <c r="C24" t="s">
        <v>334</v>
      </c>
      <c r="D24">
        <v>25272</v>
      </c>
      <c r="E24" t="s">
        <v>61</v>
      </c>
      <c r="F24" s="105">
        <v>186.71</v>
      </c>
      <c r="I24" s="105">
        <v>186.71</v>
      </c>
    </row>
    <row r="25" spans="1:11" x14ac:dyDescent="0.25">
      <c r="A25" t="s">
        <v>211</v>
      </c>
      <c r="B25" t="s">
        <v>335</v>
      </c>
      <c r="C25" t="s">
        <v>76</v>
      </c>
      <c r="D25">
        <v>25272</v>
      </c>
      <c r="E25" t="s">
        <v>61</v>
      </c>
      <c r="F25" s="105">
        <v>1268.43</v>
      </c>
      <c r="I25" s="105">
        <v>1268.43</v>
      </c>
    </row>
    <row r="26" spans="1:11" x14ac:dyDescent="0.25">
      <c r="A26" t="s">
        <v>211</v>
      </c>
      <c r="B26" t="s">
        <v>336</v>
      </c>
      <c r="C26" t="s">
        <v>337</v>
      </c>
      <c r="D26">
        <v>25272</v>
      </c>
      <c r="E26" t="s">
        <v>61</v>
      </c>
      <c r="F26" s="105">
        <v>1696.07</v>
      </c>
      <c r="I26" s="105">
        <v>1696.07</v>
      </c>
    </row>
    <row r="27" spans="1:11" x14ac:dyDescent="0.25">
      <c r="A27" t="s">
        <v>211</v>
      </c>
      <c r="B27" t="s">
        <v>137</v>
      </c>
      <c r="C27" t="s">
        <v>138</v>
      </c>
      <c r="D27">
        <v>25272</v>
      </c>
      <c r="E27" t="s">
        <v>61</v>
      </c>
      <c r="F27" s="105">
        <v>1719.37</v>
      </c>
      <c r="I27" s="105">
        <v>1719.37</v>
      </c>
    </row>
    <row r="28" spans="1:11" x14ac:dyDescent="0.25">
      <c r="A28" t="s">
        <v>211</v>
      </c>
      <c r="B28" t="s">
        <v>139</v>
      </c>
      <c r="C28" t="s">
        <v>140</v>
      </c>
      <c r="D28">
        <v>25272</v>
      </c>
      <c r="E28" t="s">
        <v>61</v>
      </c>
      <c r="F28" s="105">
        <v>2903.84</v>
      </c>
      <c r="I28" s="105">
        <v>2903.84</v>
      </c>
    </row>
    <row r="29" spans="1:11" x14ac:dyDescent="0.25">
      <c r="A29" t="s">
        <v>211</v>
      </c>
      <c r="B29" t="s">
        <v>212</v>
      </c>
      <c r="C29" t="s">
        <v>213</v>
      </c>
      <c r="D29">
        <v>25272</v>
      </c>
      <c r="E29" t="s">
        <v>61</v>
      </c>
      <c r="F29" s="105">
        <v>3117.98</v>
      </c>
      <c r="I29" s="105">
        <v>3117.98</v>
      </c>
    </row>
    <row r="30" spans="1:11" x14ac:dyDescent="0.25">
      <c r="A30" t="s">
        <v>211</v>
      </c>
      <c r="B30" t="s">
        <v>338</v>
      </c>
      <c r="C30" t="s">
        <v>339</v>
      </c>
      <c r="D30">
        <v>25272</v>
      </c>
      <c r="E30" t="s">
        <v>61</v>
      </c>
      <c r="F30" s="105">
        <v>3158.37</v>
      </c>
      <c r="I30" s="105">
        <v>3158.37</v>
      </c>
    </row>
    <row r="31" spans="1:11" x14ac:dyDescent="0.25">
      <c r="A31" t="s">
        <v>211</v>
      </c>
      <c r="B31" t="s">
        <v>133</v>
      </c>
      <c r="C31" t="s">
        <v>134</v>
      </c>
      <c r="D31">
        <v>25272</v>
      </c>
      <c r="E31" t="s">
        <v>61</v>
      </c>
      <c r="F31" s="105">
        <v>26066.2</v>
      </c>
      <c r="I31" s="105">
        <v>26066.2</v>
      </c>
    </row>
    <row r="32" spans="1:11" x14ac:dyDescent="0.25">
      <c r="A32" t="s">
        <v>211</v>
      </c>
      <c r="B32" t="s">
        <v>135</v>
      </c>
      <c r="C32" t="s">
        <v>136</v>
      </c>
      <c r="D32">
        <v>25272</v>
      </c>
      <c r="E32" t="s">
        <v>61</v>
      </c>
      <c r="F32" s="105">
        <v>37360.75</v>
      </c>
      <c r="I32" s="105">
        <v>37360.75</v>
      </c>
    </row>
    <row r="33" spans="1:9" x14ac:dyDescent="0.25">
      <c r="A33" t="s">
        <v>214</v>
      </c>
      <c r="B33" t="s">
        <v>72</v>
      </c>
      <c r="C33" t="s">
        <v>73</v>
      </c>
      <c r="D33">
        <v>25272</v>
      </c>
      <c r="E33" t="s">
        <v>61</v>
      </c>
      <c r="F33" s="105">
        <v>1191.5</v>
      </c>
      <c r="I33" s="105">
        <v>1191.5</v>
      </c>
    </row>
    <row r="34" spans="1:9" x14ac:dyDescent="0.25">
      <c r="A34" t="s">
        <v>214</v>
      </c>
      <c r="B34" t="s">
        <v>141</v>
      </c>
      <c r="C34" t="s">
        <v>142</v>
      </c>
      <c r="D34">
        <v>25272</v>
      </c>
      <c r="E34" t="s">
        <v>61</v>
      </c>
      <c r="F34" s="105">
        <v>3560.28</v>
      </c>
      <c r="I34" s="105">
        <v>3560.28</v>
      </c>
    </row>
    <row r="35" spans="1:9" x14ac:dyDescent="0.25">
      <c r="A35" t="s">
        <v>215</v>
      </c>
      <c r="B35" t="s">
        <v>145</v>
      </c>
      <c r="C35" t="s">
        <v>146</v>
      </c>
      <c r="D35">
        <v>25272</v>
      </c>
      <c r="E35" t="s">
        <v>61</v>
      </c>
      <c r="F35" s="105">
        <v>276.02999999999997</v>
      </c>
      <c r="I35" s="105">
        <v>276.02999999999997</v>
      </c>
    </row>
    <row r="36" spans="1:9" x14ac:dyDescent="0.25">
      <c r="A36" t="s">
        <v>215</v>
      </c>
      <c r="B36" t="s">
        <v>77</v>
      </c>
      <c r="C36" t="s">
        <v>78</v>
      </c>
      <c r="D36">
        <v>25272</v>
      </c>
      <c r="E36" t="s">
        <v>61</v>
      </c>
      <c r="F36" s="105">
        <v>3205.74</v>
      </c>
      <c r="I36" s="105">
        <v>3205.74</v>
      </c>
    </row>
    <row r="37" spans="1:9" x14ac:dyDescent="0.25">
      <c r="A37" t="s">
        <v>215</v>
      </c>
      <c r="B37" t="s">
        <v>75</v>
      </c>
      <c r="C37" t="s">
        <v>76</v>
      </c>
      <c r="D37">
        <v>25272</v>
      </c>
      <c r="E37" t="s">
        <v>61</v>
      </c>
      <c r="F37" s="105">
        <v>6148.97</v>
      </c>
      <c r="I37" s="105">
        <v>6148.97</v>
      </c>
    </row>
    <row r="38" spans="1:9" x14ac:dyDescent="0.25">
      <c r="A38" t="s">
        <v>216</v>
      </c>
      <c r="B38" t="s">
        <v>163</v>
      </c>
      <c r="C38" t="s">
        <v>164</v>
      </c>
      <c r="D38">
        <v>25272</v>
      </c>
      <c r="E38" t="s">
        <v>61</v>
      </c>
      <c r="F38" s="105">
        <v>5779.24</v>
      </c>
      <c r="I38" s="105">
        <v>5779.24</v>
      </c>
    </row>
    <row r="39" spans="1:9" x14ac:dyDescent="0.25">
      <c r="A39" t="s">
        <v>217</v>
      </c>
      <c r="B39" t="s">
        <v>85</v>
      </c>
      <c r="C39" t="s">
        <v>86</v>
      </c>
      <c r="D39">
        <v>25272</v>
      </c>
      <c r="E39" t="s">
        <v>61</v>
      </c>
      <c r="F39" s="105">
        <v>872.22</v>
      </c>
      <c r="I39" s="105">
        <v>872.22</v>
      </c>
    </row>
    <row r="40" spans="1:9" x14ac:dyDescent="0.25">
      <c r="A40" t="s">
        <v>217</v>
      </c>
      <c r="B40" t="s">
        <v>83</v>
      </c>
      <c r="C40" t="s">
        <v>84</v>
      </c>
      <c r="D40">
        <v>25272</v>
      </c>
      <c r="E40" t="s">
        <v>61</v>
      </c>
      <c r="F40" s="105">
        <v>1539.53</v>
      </c>
      <c r="I40" s="105">
        <v>1539.53</v>
      </c>
    </row>
    <row r="41" spans="1:9" x14ac:dyDescent="0.25">
      <c r="A41" t="s">
        <v>217</v>
      </c>
      <c r="B41" t="s">
        <v>283</v>
      </c>
      <c r="C41" t="s">
        <v>284</v>
      </c>
      <c r="D41">
        <v>25272</v>
      </c>
      <c r="E41" t="s">
        <v>61</v>
      </c>
      <c r="F41" s="105">
        <v>2395.67</v>
      </c>
      <c r="I41" s="105">
        <v>2395.67</v>
      </c>
    </row>
    <row r="42" spans="1:9" x14ac:dyDescent="0.25">
      <c r="A42" t="s">
        <v>217</v>
      </c>
      <c r="B42" t="s">
        <v>165</v>
      </c>
      <c r="C42" t="s">
        <v>120</v>
      </c>
      <c r="D42">
        <v>25272</v>
      </c>
      <c r="E42" t="s">
        <v>61</v>
      </c>
      <c r="F42" s="105">
        <v>7361.64</v>
      </c>
      <c r="I42" s="105">
        <v>7361.64</v>
      </c>
    </row>
    <row r="43" spans="1:9" x14ac:dyDescent="0.25">
      <c r="A43" t="s">
        <v>217</v>
      </c>
      <c r="B43" t="s">
        <v>93</v>
      </c>
      <c r="C43" t="s">
        <v>94</v>
      </c>
      <c r="D43">
        <v>25272</v>
      </c>
      <c r="E43" t="s">
        <v>61</v>
      </c>
      <c r="F43" s="105">
        <v>8965.44</v>
      </c>
      <c r="I43" s="105">
        <v>8965.44</v>
      </c>
    </row>
    <row r="44" spans="1:9" x14ac:dyDescent="0.25">
      <c r="A44" t="s">
        <v>217</v>
      </c>
      <c r="B44" t="s">
        <v>87</v>
      </c>
      <c r="C44" t="s">
        <v>88</v>
      </c>
      <c r="D44">
        <v>25272</v>
      </c>
      <c r="E44" t="s">
        <v>61</v>
      </c>
      <c r="F44" s="105">
        <v>20925.13</v>
      </c>
      <c r="I44" s="105">
        <v>20925.13</v>
      </c>
    </row>
    <row r="45" spans="1:9" x14ac:dyDescent="0.25">
      <c r="A45" t="s">
        <v>217</v>
      </c>
      <c r="B45" t="s">
        <v>91</v>
      </c>
      <c r="C45" t="s">
        <v>92</v>
      </c>
      <c r="D45">
        <v>25272</v>
      </c>
      <c r="E45" t="s">
        <v>61</v>
      </c>
      <c r="F45" s="105">
        <v>270828.84000000003</v>
      </c>
      <c r="I45" s="105">
        <v>270828.84000000003</v>
      </c>
    </row>
    <row r="46" spans="1:9" x14ac:dyDescent="0.25">
      <c r="A46" t="s">
        <v>217</v>
      </c>
      <c r="B46" t="s">
        <v>89</v>
      </c>
      <c r="C46" t="s">
        <v>90</v>
      </c>
      <c r="D46">
        <v>25272</v>
      </c>
      <c r="E46" t="s">
        <v>61</v>
      </c>
      <c r="F46" s="105">
        <v>2989195.02</v>
      </c>
      <c r="I46" s="105">
        <v>2989195.02</v>
      </c>
    </row>
    <row r="47" spans="1:9" x14ac:dyDescent="0.25">
      <c r="A47" t="s">
        <v>218</v>
      </c>
      <c r="B47" t="s">
        <v>96</v>
      </c>
      <c r="C47" t="s">
        <v>97</v>
      </c>
      <c r="D47">
        <v>25272</v>
      </c>
      <c r="E47" t="s">
        <v>61</v>
      </c>
      <c r="F47" s="105">
        <v>1719.18</v>
      </c>
      <c r="I47" s="105">
        <v>1719.18</v>
      </c>
    </row>
    <row r="48" spans="1:9" x14ac:dyDescent="0.25">
      <c r="A48" t="s">
        <v>218</v>
      </c>
      <c r="B48" t="s">
        <v>166</v>
      </c>
      <c r="C48" t="s">
        <v>167</v>
      </c>
      <c r="D48">
        <v>25272</v>
      </c>
      <c r="E48" t="s">
        <v>61</v>
      </c>
      <c r="F48" s="105">
        <v>65382.35</v>
      </c>
      <c r="I48" s="105">
        <v>65382.35</v>
      </c>
    </row>
    <row r="49" spans="1:10" ht="15.75" thickBot="1" x14ac:dyDescent="0.3">
      <c r="F49" s="106">
        <f>SUM(F20:F48)</f>
        <v>3474428.6100000003</v>
      </c>
      <c r="I49" s="105"/>
    </row>
    <row r="50" spans="1:10" x14ac:dyDescent="0.25">
      <c r="F50" s="105"/>
      <c r="I50" s="105"/>
    </row>
    <row r="51" spans="1:10" ht="15.75" thickBot="1" x14ac:dyDescent="0.3">
      <c r="A51" t="s">
        <v>219</v>
      </c>
      <c r="B51" t="s">
        <v>99</v>
      </c>
      <c r="C51" t="s">
        <v>100</v>
      </c>
      <c r="D51">
        <v>25272</v>
      </c>
      <c r="E51" t="s">
        <v>61</v>
      </c>
      <c r="F51" s="106">
        <v>4367340.08</v>
      </c>
      <c r="I51" s="105">
        <v>4367340.08</v>
      </c>
    </row>
    <row r="52" spans="1:10" x14ac:dyDescent="0.25">
      <c r="F52" s="105"/>
      <c r="I52" s="105"/>
    </row>
    <row r="53" spans="1:10" x14ac:dyDescent="0.25">
      <c r="A53" t="s">
        <v>220</v>
      </c>
      <c r="B53" t="s">
        <v>150</v>
      </c>
      <c r="C53" t="s">
        <v>149</v>
      </c>
      <c r="D53">
        <v>25272</v>
      </c>
      <c r="E53" t="s">
        <v>61</v>
      </c>
      <c r="F53" s="105">
        <v>15344.48</v>
      </c>
      <c r="I53" s="105">
        <v>15344.48</v>
      </c>
    </row>
    <row r="54" spans="1:10" x14ac:dyDescent="0.25">
      <c r="A54" t="s">
        <v>221</v>
      </c>
      <c r="B54" t="s">
        <v>102</v>
      </c>
      <c r="C54" t="s">
        <v>103</v>
      </c>
      <c r="D54">
        <v>25272</v>
      </c>
      <c r="E54" t="s">
        <v>61</v>
      </c>
      <c r="F54" s="105">
        <v>89053.75</v>
      </c>
      <c r="I54" s="105">
        <v>89053.75</v>
      </c>
    </row>
    <row r="55" spans="1:10" x14ac:dyDescent="0.25">
      <c r="A55" t="s">
        <v>221</v>
      </c>
      <c r="B55" t="s">
        <v>173</v>
      </c>
      <c r="C55" t="s">
        <v>174</v>
      </c>
      <c r="D55">
        <v>25272</v>
      </c>
      <c r="E55" t="s">
        <v>61</v>
      </c>
      <c r="F55" s="105">
        <v>163890.94</v>
      </c>
      <c r="J55" s="105">
        <v>163890.94</v>
      </c>
    </row>
    <row r="56" spans="1:10" x14ac:dyDescent="0.25">
      <c r="A56" t="s">
        <v>222</v>
      </c>
      <c r="B56" t="s">
        <v>340</v>
      </c>
      <c r="C56" t="s">
        <v>341</v>
      </c>
      <c r="D56">
        <v>25272</v>
      </c>
      <c r="E56" t="s">
        <v>61</v>
      </c>
      <c r="F56" s="105">
        <v>423.45</v>
      </c>
      <c r="J56" s="105">
        <v>423.45</v>
      </c>
    </row>
    <row r="57" spans="1:10" x14ac:dyDescent="0.25">
      <c r="A57" t="s">
        <v>222</v>
      </c>
      <c r="B57" t="s">
        <v>342</v>
      </c>
      <c r="C57" t="s">
        <v>343</v>
      </c>
      <c r="D57">
        <v>25272</v>
      </c>
      <c r="E57" t="s">
        <v>61</v>
      </c>
      <c r="F57" s="105">
        <v>2235.44</v>
      </c>
      <c r="I57" s="105">
        <v>2235.44</v>
      </c>
    </row>
    <row r="58" spans="1:10" x14ac:dyDescent="0.25">
      <c r="A58" t="s">
        <v>222</v>
      </c>
      <c r="B58" t="s">
        <v>107</v>
      </c>
      <c r="C58" t="s">
        <v>108</v>
      </c>
      <c r="D58">
        <v>25272</v>
      </c>
      <c r="E58" t="s">
        <v>61</v>
      </c>
      <c r="F58" s="105">
        <v>21608.45</v>
      </c>
      <c r="I58" s="105">
        <v>1532.1</v>
      </c>
      <c r="J58" s="105">
        <v>20076.349999999999</v>
      </c>
    </row>
    <row r="59" spans="1:10" x14ac:dyDescent="0.25">
      <c r="A59" t="s">
        <v>287</v>
      </c>
      <c r="B59" t="s">
        <v>110</v>
      </c>
      <c r="C59" t="s">
        <v>109</v>
      </c>
      <c r="D59">
        <v>25272</v>
      </c>
      <c r="E59" t="s">
        <v>61</v>
      </c>
      <c r="F59" s="105">
        <v>9401.24</v>
      </c>
      <c r="I59" s="105">
        <v>9401.24</v>
      </c>
    </row>
    <row r="60" spans="1:10" x14ac:dyDescent="0.25">
      <c r="A60" t="s">
        <v>223</v>
      </c>
      <c r="B60" t="s">
        <v>151</v>
      </c>
      <c r="C60" t="s">
        <v>152</v>
      </c>
      <c r="D60">
        <v>25272</v>
      </c>
      <c r="E60" t="s">
        <v>61</v>
      </c>
      <c r="F60" s="105">
        <v>2130</v>
      </c>
      <c r="I60" s="105">
        <v>2130</v>
      </c>
    </row>
    <row r="61" spans="1:10" x14ac:dyDescent="0.25">
      <c r="A61" t="s">
        <v>223</v>
      </c>
      <c r="B61" t="s">
        <v>113</v>
      </c>
      <c r="C61" t="s">
        <v>114</v>
      </c>
      <c r="D61">
        <v>25272</v>
      </c>
      <c r="E61" t="s">
        <v>61</v>
      </c>
      <c r="F61" s="105">
        <v>20753.23</v>
      </c>
      <c r="I61" s="105">
        <v>20753.23</v>
      </c>
    </row>
    <row r="62" spans="1:10" x14ac:dyDescent="0.25">
      <c r="A62" t="s">
        <v>223</v>
      </c>
      <c r="B62" t="s">
        <v>112</v>
      </c>
      <c r="C62" t="s">
        <v>111</v>
      </c>
      <c r="D62">
        <v>25272</v>
      </c>
      <c r="E62" t="s">
        <v>61</v>
      </c>
      <c r="F62" s="105">
        <v>10939198.57</v>
      </c>
      <c r="G62" s="105">
        <v>115.74</v>
      </c>
      <c r="I62" s="105">
        <v>10939082.83</v>
      </c>
    </row>
    <row r="63" spans="1:10" x14ac:dyDescent="0.25">
      <c r="A63" t="s">
        <v>288</v>
      </c>
      <c r="B63" t="s">
        <v>116</v>
      </c>
      <c r="C63" t="s">
        <v>115</v>
      </c>
      <c r="D63">
        <v>25272</v>
      </c>
      <c r="E63" t="s">
        <v>61</v>
      </c>
      <c r="F63" s="105">
        <v>1785.63</v>
      </c>
      <c r="I63" s="105">
        <v>1785.63</v>
      </c>
    </row>
    <row r="64" spans="1:10" x14ac:dyDescent="0.25">
      <c r="A64" t="s">
        <v>224</v>
      </c>
      <c r="B64" t="s">
        <v>121</v>
      </c>
      <c r="C64" t="s">
        <v>120</v>
      </c>
      <c r="D64">
        <v>25272</v>
      </c>
      <c r="E64" t="s">
        <v>61</v>
      </c>
      <c r="F64" s="105">
        <v>28076.12</v>
      </c>
      <c r="I64" s="105">
        <v>28076.12</v>
      </c>
    </row>
    <row r="65" spans="1:11" x14ac:dyDescent="0.25">
      <c r="A65" t="s">
        <v>225</v>
      </c>
      <c r="B65" t="s">
        <v>123</v>
      </c>
      <c r="C65" t="s">
        <v>124</v>
      </c>
      <c r="D65">
        <v>25272</v>
      </c>
      <c r="E65" t="s">
        <v>61</v>
      </c>
      <c r="F65" s="105">
        <v>7712.19</v>
      </c>
      <c r="I65" s="105">
        <v>7712.19</v>
      </c>
    </row>
    <row r="66" spans="1:11" x14ac:dyDescent="0.25">
      <c r="A66" t="s">
        <v>225</v>
      </c>
      <c r="B66" t="s">
        <v>125</v>
      </c>
      <c r="C66" t="s">
        <v>126</v>
      </c>
      <c r="D66">
        <v>25272</v>
      </c>
      <c r="E66" t="s">
        <v>61</v>
      </c>
      <c r="F66" s="105">
        <v>7722.56</v>
      </c>
      <c r="I66" s="105">
        <v>7722.56</v>
      </c>
    </row>
    <row r="67" spans="1:11" x14ac:dyDescent="0.25">
      <c r="A67" t="s">
        <v>344</v>
      </c>
      <c r="B67" t="s">
        <v>345</v>
      </c>
      <c r="C67" t="s">
        <v>346</v>
      </c>
      <c r="D67">
        <v>25272</v>
      </c>
      <c r="E67" t="s">
        <v>61</v>
      </c>
      <c r="F67" s="105">
        <v>36.840000000000003</v>
      </c>
      <c r="J67" s="105">
        <v>36.840000000000003</v>
      </c>
    </row>
    <row r="68" spans="1:11" x14ac:dyDescent="0.25">
      <c r="A68" t="s">
        <v>344</v>
      </c>
      <c r="B68" t="s">
        <v>347</v>
      </c>
      <c r="C68" t="s">
        <v>348</v>
      </c>
      <c r="D68">
        <v>25272</v>
      </c>
      <c r="E68" t="s">
        <v>61</v>
      </c>
      <c r="F68" s="105">
        <v>73.680000000000007</v>
      </c>
      <c r="J68" s="105">
        <v>73.680000000000007</v>
      </c>
    </row>
    <row r="69" spans="1:11" x14ac:dyDescent="0.25">
      <c r="A69" t="s">
        <v>256</v>
      </c>
      <c r="B69" t="s">
        <v>289</v>
      </c>
      <c r="C69" t="s">
        <v>290</v>
      </c>
      <c r="D69">
        <v>25272</v>
      </c>
      <c r="E69" t="s">
        <v>61</v>
      </c>
      <c r="F69" s="105">
        <v>10137.5</v>
      </c>
      <c r="K69" s="105">
        <v>10137.5</v>
      </c>
    </row>
    <row r="70" spans="1:11" x14ac:dyDescent="0.25">
      <c r="A70" t="s">
        <v>256</v>
      </c>
      <c r="B70" t="s">
        <v>255</v>
      </c>
      <c r="C70" t="s">
        <v>111</v>
      </c>
      <c r="D70">
        <v>25272</v>
      </c>
      <c r="E70" t="s">
        <v>61</v>
      </c>
      <c r="F70" s="105">
        <v>89787.11</v>
      </c>
      <c r="K70" s="105">
        <v>89787.11</v>
      </c>
    </row>
    <row r="71" spans="1:11" ht="15.75" thickBot="1" x14ac:dyDescent="0.3">
      <c r="F71" s="106">
        <f>SUM(F53:F70)</f>
        <v>11409371.18</v>
      </c>
      <c r="K71" s="105"/>
    </row>
    <row r="72" spans="1:11" x14ac:dyDescent="0.25">
      <c r="F72" s="105"/>
      <c r="K72" s="105"/>
    </row>
    <row r="73" spans="1:11" ht="15.75" thickBot="1" x14ac:dyDescent="0.3">
      <c r="A73" t="s">
        <v>204</v>
      </c>
      <c r="B73" t="s">
        <v>175</v>
      </c>
      <c r="C73" t="s">
        <v>175</v>
      </c>
      <c r="D73" t="s">
        <v>175</v>
      </c>
      <c r="E73" t="s">
        <v>175</v>
      </c>
      <c r="F73" s="106">
        <v>19251139.870000001</v>
      </c>
      <c r="G73" s="105">
        <v>115.74</v>
      </c>
      <c r="H73" s="105">
        <v>422.81</v>
      </c>
      <c r="I73" s="105">
        <v>18966175.449999999</v>
      </c>
      <c r="J73" s="105">
        <v>184501.26</v>
      </c>
      <c r="K73" s="105">
        <v>99924.61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Dashboard</vt:lpstr>
      <vt:lpstr>Input - Safety Data</vt:lpstr>
      <vt:lpstr>Input - Operational Raw Data</vt:lpstr>
      <vt:lpstr>Output - Safety &amp; Ops</vt:lpstr>
      <vt:lpstr>Cost Savings &amp; Avoidance</vt:lpstr>
      <vt:lpstr>Spend Chart</vt:lpstr>
      <vt:lpstr>Feb 2020 - PAW</vt:lpstr>
      <vt:lpstr>Jan 2020 - PAW</vt:lpstr>
      <vt:lpstr>2019 - Full Year - PAW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2019-03-25T20:26:04Z</cp:lastPrinted>
  <dcterms:created xsi:type="dcterms:W3CDTF">2017-09-18T15:26:10Z</dcterms:created>
  <dcterms:modified xsi:type="dcterms:W3CDTF">2020-03-23T19:59:40Z</dcterms:modified>
</cp:coreProperties>
</file>