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5385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2015 - Wolf Lake" sheetId="7" r:id="rId6"/>
    <sheet name="2016 - Wolf Lake" sheetId="8" r:id="rId7"/>
    <sheet name="2017 - Wolf Lake" sheetId="13" r:id="rId8"/>
    <sheet name="2018 YTD - Wolf Lake" sheetId="14" r:id="rId9"/>
    <sheet name="Spend Chart" sheetId="11" r:id="rId10"/>
    <sheet name="CS and CA Definitions " sheetId="12" r:id="rId11"/>
    <sheet name="Logos" sheetId="1" state="hidden" r:id="rId12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D13" i="11" l="1"/>
  <c r="E13" i="11"/>
  <c r="F13" i="11"/>
  <c r="C13" i="11"/>
  <c r="E31" i="3" l="1"/>
  <c r="F31" i="3"/>
  <c r="G31" i="3"/>
  <c r="H31" i="3"/>
  <c r="I31" i="3"/>
  <c r="J31" i="3"/>
  <c r="E32" i="3"/>
  <c r="F32" i="3"/>
  <c r="G32" i="3"/>
  <c r="H32" i="3"/>
  <c r="I32" i="3"/>
  <c r="J32" i="3"/>
  <c r="E33" i="3"/>
  <c r="F33" i="3"/>
  <c r="G33" i="3"/>
  <c r="H33" i="3"/>
  <c r="I33" i="3"/>
  <c r="J33" i="3"/>
  <c r="E34" i="3"/>
  <c r="F34" i="3"/>
  <c r="G34" i="3"/>
  <c r="H34" i="3"/>
  <c r="I34" i="3"/>
  <c r="J34" i="3"/>
  <c r="E35" i="3"/>
  <c r="F35" i="3"/>
  <c r="G35" i="3"/>
  <c r="H35" i="3"/>
  <c r="I35" i="3"/>
  <c r="J35" i="3"/>
  <c r="E36" i="3"/>
  <c r="F36" i="3"/>
  <c r="G36" i="3"/>
  <c r="H36" i="3"/>
  <c r="I36" i="3"/>
  <c r="J36" i="3"/>
  <c r="E37" i="3"/>
  <c r="F37" i="3"/>
  <c r="G37" i="3"/>
  <c r="H37" i="3"/>
  <c r="I37" i="3"/>
  <c r="J37" i="3"/>
  <c r="E38" i="3"/>
  <c r="F38" i="3"/>
  <c r="G38" i="3"/>
  <c r="H38" i="3"/>
  <c r="I38" i="3"/>
  <c r="J38" i="3"/>
  <c r="D32" i="3"/>
  <c r="D33" i="3"/>
  <c r="D34" i="3"/>
  <c r="D35" i="3"/>
  <c r="D36" i="3"/>
  <c r="D37" i="3"/>
  <c r="D38" i="3"/>
  <c r="D31" i="3"/>
  <c r="H88" i="2"/>
  <c r="H87" i="2"/>
  <c r="H86" i="2"/>
  <c r="H85" i="2"/>
  <c r="H84" i="2"/>
  <c r="H83" i="2"/>
  <c r="H82" i="2"/>
  <c r="H81" i="2"/>
  <c r="G88" i="2"/>
  <c r="G87" i="2"/>
  <c r="G86" i="2"/>
  <c r="G85" i="2"/>
  <c r="G84" i="2"/>
  <c r="G83" i="2"/>
  <c r="G82" i="2"/>
  <c r="G81" i="2"/>
  <c r="F27" i="2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C22" i="3"/>
  <c r="C23" i="3"/>
  <c r="C24" i="3"/>
  <c r="C25" i="3"/>
  <c r="C26" i="3"/>
  <c r="C27" i="3"/>
  <c r="C28" i="3"/>
  <c r="C21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D12" i="3"/>
  <c r="E12" i="3"/>
  <c r="F12" i="3"/>
  <c r="G12" i="3"/>
  <c r="C12" i="3"/>
  <c r="E42" i="14"/>
  <c r="E40" i="14"/>
  <c r="E28" i="14"/>
  <c r="E56" i="13"/>
  <c r="E54" i="13"/>
  <c r="E39" i="13"/>
  <c r="D26" i="5" l="1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E25" i="5"/>
  <c r="D25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J88" i="2"/>
  <c r="J87" i="2"/>
  <c r="J86" i="2"/>
  <c r="J85" i="2"/>
  <c r="J84" i="2"/>
  <c r="J83" i="2"/>
  <c r="J82" i="2"/>
  <c r="J81" i="2"/>
  <c r="I88" i="2"/>
  <c r="I87" i="2"/>
  <c r="I86" i="2"/>
  <c r="I85" i="2"/>
  <c r="I84" i="2"/>
  <c r="I83" i="2"/>
  <c r="I82" i="2"/>
  <c r="I81" i="2"/>
  <c r="F88" i="2"/>
  <c r="F87" i="2"/>
  <c r="F86" i="2"/>
  <c r="F85" i="2"/>
  <c r="F84" i="2"/>
  <c r="F83" i="2"/>
  <c r="F82" i="2"/>
  <c r="F81" i="2"/>
  <c r="E58" i="6"/>
  <c r="F58" i="6"/>
  <c r="D58" i="6"/>
  <c r="D33" i="6"/>
  <c r="E33" i="6"/>
  <c r="H33" i="6"/>
  <c r="F33" i="6" s="1"/>
  <c r="G33" i="6"/>
  <c r="E88" i="2"/>
  <c r="E87" i="2"/>
  <c r="E86" i="2"/>
  <c r="E85" i="2"/>
  <c r="E84" i="2"/>
  <c r="E83" i="2"/>
  <c r="E82" i="2"/>
  <c r="E81" i="2"/>
  <c r="D88" i="2"/>
  <c r="D87" i="2"/>
  <c r="D86" i="2"/>
  <c r="D85" i="2"/>
  <c r="D84" i="2"/>
  <c r="D83" i="2"/>
  <c r="D82" i="2"/>
  <c r="D81" i="2"/>
  <c r="F9" i="5" l="1"/>
  <c r="G65" i="2"/>
  <c r="G66" i="2"/>
  <c r="G67" i="2"/>
  <c r="G68" i="2"/>
  <c r="G69" i="2"/>
  <c r="G70" i="2"/>
  <c r="G71" i="2"/>
  <c r="G64" i="2"/>
  <c r="G55" i="2"/>
  <c r="G56" i="2"/>
  <c r="G57" i="2"/>
  <c r="G58" i="2"/>
  <c r="G59" i="2"/>
  <c r="G60" i="2"/>
  <c r="G61" i="2"/>
  <c r="G54" i="2"/>
  <c r="F65" i="2"/>
  <c r="F66" i="2"/>
  <c r="F67" i="2"/>
  <c r="F68" i="2"/>
  <c r="F69" i="2"/>
  <c r="F70" i="2"/>
  <c r="F71" i="2"/>
  <c r="F64" i="2"/>
  <c r="F55" i="2"/>
  <c r="F56" i="2"/>
  <c r="F57" i="2"/>
  <c r="F58" i="2"/>
  <c r="F59" i="2"/>
  <c r="F60" i="2"/>
  <c r="F61" i="2"/>
  <c r="F54" i="2"/>
  <c r="E65" i="2"/>
  <c r="E66" i="2"/>
  <c r="E67" i="2"/>
  <c r="E68" i="2"/>
  <c r="E69" i="2"/>
  <c r="E70" i="2"/>
  <c r="E71" i="2"/>
  <c r="E64" i="2"/>
  <c r="E55" i="2"/>
  <c r="E56" i="2"/>
  <c r="E57" i="2"/>
  <c r="E58" i="2"/>
  <c r="E59" i="2"/>
  <c r="E60" i="2"/>
  <c r="E61" i="2"/>
  <c r="E54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C24" i="2"/>
  <c r="C25" i="2"/>
  <c r="C26" i="2"/>
  <c r="C27" i="2"/>
  <c r="C23" i="2"/>
  <c r="J8" i="6"/>
  <c r="H8" i="6" s="1"/>
  <c r="G24" i="2" s="1"/>
  <c r="J9" i="6"/>
  <c r="H9" i="6" s="1"/>
  <c r="G25" i="2" s="1"/>
  <c r="J10" i="6"/>
  <c r="H10" i="6" s="1"/>
  <c r="G26" i="2" s="1"/>
  <c r="J11" i="6"/>
  <c r="H11" i="6" s="1"/>
  <c r="G27" i="2" s="1"/>
  <c r="J7" i="6"/>
  <c r="H7" i="6" s="1"/>
  <c r="G23" i="2" s="1"/>
  <c r="D11" i="2"/>
  <c r="C11" i="2"/>
  <c r="D10" i="2"/>
  <c r="C10" i="2"/>
  <c r="D42" i="2"/>
  <c r="D41" i="2"/>
  <c r="C9" i="2"/>
  <c r="Q64" i="4" l="1"/>
  <c r="Q65" i="4"/>
  <c r="Q66" i="4"/>
  <c r="Q67" i="4"/>
  <c r="Q68" i="4"/>
  <c r="Q69" i="4"/>
  <c r="Q70" i="4"/>
  <c r="Q72" i="4"/>
  <c r="Q63" i="4"/>
  <c r="Q54" i="4"/>
  <c r="Q55" i="4"/>
  <c r="Q56" i="4"/>
  <c r="Q57" i="4"/>
  <c r="Q58" i="4"/>
  <c r="Q59" i="4"/>
  <c r="Q60" i="4"/>
  <c r="Q53" i="4"/>
  <c r="B44" i="4"/>
  <c r="B21" i="4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64" i="2"/>
  <c r="D65" i="2"/>
  <c r="C65" i="2"/>
  <c r="C64" i="2"/>
  <c r="M53" i="4"/>
  <c r="C67" i="2" l="1"/>
  <c r="D67" i="2"/>
  <c r="C68" i="2"/>
  <c r="D68" i="2"/>
  <c r="C61" i="2"/>
  <c r="D61" i="2"/>
  <c r="C69" i="2"/>
  <c r="D69" i="2"/>
  <c r="C70" i="2"/>
  <c r="D70" i="2"/>
  <c r="C71" i="2"/>
  <c r="D71" i="2"/>
  <c r="D66" i="2"/>
  <c r="C66" i="2"/>
  <c r="C55" i="2" l="1"/>
  <c r="D55" i="2"/>
  <c r="C56" i="2"/>
  <c r="D56" i="2"/>
  <c r="C57" i="2"/>
  <c r="D57" i="2"/>
  <c r="C58" i="2"/>
  <c r="D58" i="2"/>
  <c r="C59" i="2"/>
  <c r="D59" i="2"/>
  <c r="C60" i="2"/>
  <c r="D60" i="2"/>
  <c r="D54" i="2"/>
  <c r="C54" i="2"/>
  <c r="C44" i="4"/>
  <c r="C21" i="4"/>
  <c r="D8" i="2" l="1"/>
  <c r="D7" i="2"/>
  <c r="C8" i="2"/>
  <c r="C7" i="2"/>
</calcChain>
</file>

<file path=xl/sharedStrings.xml><?xml version="1.0" encoding="utf-8"?>
<sst xmlns="http://schemas.openxmlformats.org/spreadsheetml/2006/main" count="722" uniqueCount="279">
  <si>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</si>
  <si>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</si>
  <si>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</si>
  <si>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</si>
  <si>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</si>
  <si>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</si>
  <si>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</si>
  <si>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</si>
  <si>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</si>
  <si>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</si>
  <si>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</si>
  <si>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</si>
  <si>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</si>
  <si>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</si>
  <si>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</si>
  <si>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</si>
  <si>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</si>
  <si>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</si>
  <si>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</si>
  <si>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</si>
  <si>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</si>
  <si>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</si>
  <si>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</si>
  <si>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</si>
  <si>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</si>
  <si>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</si>
  <si>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</si>
  <si>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</si>
  <si>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</si>
  <si>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</si>
  <si>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</si>
  <si>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</si>
  <si>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</si>
  <si>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</si>
  <si>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</si>
  <si>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</si>
  <si>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1) Cost Avoidance from using a Canadian Natural Skid Steer</t>
  </si>
  <si>
    <t>Rental Cost Avoided</t>
  </si>
  <si>
    <t>$24k per Year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</si>
  <si>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</si>
  <si>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</si>
  <si>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</si>
  <si>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</si>
  <si>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</si>
  <si>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</si>
  <si>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</si>
  <si>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</si>
  <si>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</si>
  <si>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</si>
  <si>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</si>
  <si>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</si>
  <si>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</si>
  <si>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</si>
  <si>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</si>
  <si>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</si>
  <si>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</si>
  <si>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</si>
  <si>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</si>
  <si>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</si>
  <si>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 xml:space="preserve"> - 934,624 recordable free hours as at Sep 30, 2017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</si>
  <si>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</si>
  <si>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</si>
  <si>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</si>
  <si>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</si>
  <si>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</si>
  <si>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</si>
  <si>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</si>
  <si>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</si>
  <si>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</si>
  <si>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</si>
  <si>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</si>
  <si>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</si>
  <si>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</si>
  <si>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</si>
  <si>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</si>
  <si>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</si>
  <si>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</si>
  <si>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</si>
  <si>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</si>
  <si>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</si>
  <si>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</si>
  <si>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</si>
  <si>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</si>
  <si>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</si>
  <si>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</si>
  <si>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</si>
  <si>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</si>
  <si>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</si>
  <si>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</si>
  <si>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</si>
  <si>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</si>
  <si>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</si>
  <si>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</si>
  <si>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</si>
  <si>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</si>
  <si>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</si>
  <si>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</si>
  <si>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</si>
  <si>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</si>
  <si>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</si>
  <si>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</si>
  <si>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</si>
  <si>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</si>
  <si>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</si>
  <si>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</si>
  <si>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</si>
  <si>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</si>
  <si>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</si>
  <si>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</si>
  <si>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</si>
  <si>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</si>
  <si>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</si>
  <si>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</si>
  <si>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</si>
  <si>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</si>
  <si>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</si>
  <si>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</si>
  <si>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</si>
  <si>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</si>
  <si>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</si>
  <si>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</si>
  <si>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</si>
  <si>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</si>
  <si>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</si>
  <si>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</si>
  <si>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</si>
  <si>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</si>
  <si>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</si>
  <si>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</si>
  <si>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</si>
  <si>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</si>
  <si>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</si>
  <si>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</si>
  <si>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</si>
  <si>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</si>
  <si>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</si>
  <si>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</si>
  <si>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</si>
  <si>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</si>
  <si>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</si>
  <si>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</si>
  <si>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</si>
  <si>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</si>
  <si>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</si>
  <si>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</si>
  <si>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</si>
  <si>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</si>
  <si>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</si>
  <si>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</si>
  <si>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</si>
  <si>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</si>
  <si>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</si>
  <si>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</si>
  <si>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</si>
  <si>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</si>
  <si>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</si>
  <si>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</si>
  <si>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</si>
  <si>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</si>
  <si>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</si>
  <si>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</si>
  <si>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</si>
  <si>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</si>
  <si>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</si>
  <si>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</si>
  <si>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</si>
  <si>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</si>
  <si>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</si>
  <si>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</si>
  <si>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</si>
  <si>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</si>
  <si>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</si>
  <si>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</si>
  <si>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</si>
  <si>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</si>
  <si>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</si>
  <si>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</si>
  <si>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</si>
  <si>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</si>
  <si>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</si>
  <si>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</si>
  <si>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</si>
  <si>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Review held on March 22, 2018</t>
  </si>
  <si>
    <t>Leave out and if it is important we can bring back in - we left it out of Q3 2017's SRM</t>
  </si>
  <si>
    <t>Q4 2017</t>
  </si>
  <si>
    <t>Blue Bold = Inputs</t>
  </si>
  <si>
    <t xml:space="preserve">is a "snap-shot" in time i.e. at the end of the month, or at the end of the quarter. Adding up each month for the full year doesn't make sense. </t>
  </si>
  <si>
    <t xml:space="preserve">total completed for year, can be added up and is cumulative. </t>
  </si>
  <si>
    <t>Amber please would you kindly confirm: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</si>
  <si>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</si>
  <si>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</si>
  <si>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</si>
  <si>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</si>
  <si>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</si>
  <si>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</si>
  <si>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</si>
  <si>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</si>
  <si>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</si>
  <si>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</si>
  <si>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</si>
  <si>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</si>
  <si>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</si>
  <si>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</si>
  <si>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</si>
  <si>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</si>
  <si>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</si>
  <si>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</si>
  <si>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For Q1 2018 SRM: note comments as applicable</t>
  </si>
  <si>
    <t>Operational Performance - Work Quality</t>
  </si>
  <si>
    <t>Amber confirming calculation</t>
  </si>
  <si>
    <t>&lt; 10 / year / operating unit</t>
  </si>
  <si>
    <t>2017</t>
  </si>
  <si>
    <t>Amber confirming values and calculation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</si>
  <si>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</si>
  <si>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</si>
  <si>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</si>
  <si>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</si>
  <si>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</si>
  <si>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</si>
  <si>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</si>
  <si>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</si>
  <si>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</si>
  <si>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</si>
  <si>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</si>
  <si>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</si>
  <si>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</si>
  <si>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</si>
  <si>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</si>
  <si>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</si>
  <si>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</si>
  <si>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</si>
  <si>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</si>
  <si>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</si>
  <si>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</si>
  <si>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</si>
  <si>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</si>
  <si>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</si>
  <si>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</si>
  <si>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</si>
  <si>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</si>
  <si>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</si>
  <si>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</si>
  <si>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</si>
  <si>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</si>
  <si>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</si>
  <si>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</si>
  <si>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</si>
  <si>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</si>
  <si>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</si>
  <si>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2018 YTD Jan + Feb</t>
  </si>
  <si>
    <t>Jan 2018</t>
  </si>
  <si>
    <t>Feb 2018</t>
  </si>
  <si>
    <t>Key Notes - Leading</t>
  </si>
  <si>
    <t>Key Notes - Lagging</t>
  </si>
  <si>
    <t>Trevan will insert key notes here once Feb 2018 info updated from Amber</t>
  </si>
  <si>
    <t>Jan 2017</t>
  </si>
  <si>
    <t>Feb 2017</t>
  </si>
  <si>
    <t>Skid Steer rental - details in cost savings log</t>
  </si>
  <si>
    <t>Delivered</t>
  </si>
  <si>
    <t>#of vehicles &amp; km's driven</t>
  </si>
  <si>
    <t>Estimated: $0.5M</t>
  </si>
  <si>
    <t>In Progress</t>
  </si>
  <si>
    <t>3) 7 x7 Schedule Optimization</t>
  </si>
  <si>
    <t>2) Vehicle cost &amp; Safety Optimization</t>
  </si>
  <si>
    <t>Less OT - lower labour cost</t>
  </si>
  <si>
    <t>Improved value delivery</t>
  </si>
  <si>
    <t>5) Indirect labour / Site Manager Labour role optimiization</t>
  </si>
  <si>
    <t>4) Scaffolding optimization</t>
  </si>
  <si>
    <t>Reduce break-in</t>
  </si>
  <si>
    <t>6) QC Package process streaminling</t>
  </si>
  <si>
    <t>Time spent</t>
  </si>
  <si>
    <t xml:space="preserve"> - Work being done to fully transition to metal-based scaffolding parts (currently at 95%)
 - Other??</t>
  </si>
  <si>
    <t xml:space="preserve"> - Quinn will review Non-Productive KPI process and themes</t>
  </si>
  <si>
    <t xml:space="preserve"> - Themes can then be used to identify opportunities for efficiency and cost improvement</t>
  </si>
  <si>
    <t xml:space="preserve"> - Opportunities can then be prioritized and work by team</t>
  </si>
  <si>
    <t xml:space="preserve"> - Spring Wolf Lake Turnaround set to begin first week of April</t>
  </si>
  <si>
    <t>Safety</t>
  </si>
  <si>
    <t>Non-Productive Time</t>
  </si>
  <si>
    <t>Continuous Improvement &amp; Value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</si>
</sst>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%_);[Red]\(#,##0%\)"/>
    <numFmt numFmtId="165" formatCode="0.0000000000000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38" fontId="0" fillId="0" borderId="0" xfId="0" applyNumberFormat="1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1" fillId="2" borderId="27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10" fontId="1" fillId="2" borderId="27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0" fillId="0" borderId="2" xfId="0" applyFont="1" applyBorder="1"/>
    <xf numFmtId="3" fontId="1" fillId="2" borderId="0" xfId="0" applyNumberFormat="1" applyFont="1" applyFill="1"/>
    <xf numFmtId="0" fontId="0" fillId="2" borderId="0" xfId="0" applyFill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3" fontId="1" fillId="2" borderId="1" xfId="0" applyNumberFormat="1" applyFont="1" applyFill="1" applyBorder="1"/>
    <xf numFmtId="0" fontId="0" fillId="0" borderId="36" xfId="0" applyBorder="1"/>
    <xf numFmtId="0" fontId="0" fillId="0" borderId="36" xfId="0" applyFont="1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6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0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7" borderId="0" xfId="0" applyFill="1"/>
    <xf numFmtId="0" fontId="6" fillId="0" borderId="0" xfId="0" applyFont="1"/>
    <xf numFmtId="3" fontId="0" fillId="2" borderId="0" xfId="0" applyNumberFormat="1" applyFill="1" applyAlignment="1">
      <alignment horizontal="center"/>
    </xf>
    <xf numFmtId="0" fontId="10" fillId="7" borderId="0" xfId="0" applyFont="1" applyFill="1"/>
    <xf numFmtId="10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3" fontId="1" fillId="2" borderId="37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0" fillId="2" borderId="0" xfId="0" applyFill="1" applyAlignment="1">
      <alignment vertical="center"/>
    </xf>
    <xf numFmtId="6" fontId="1" fillId="8" borderId="27" xfId="0" applyNumberFormat="1" applyFont="1" applyFill="1" applyBorder="1" applyAlignment="1">
      <alignment horizontal="center" vertical="center"/>
    </xf>
    <xf numFmtId="3" fontId="1" fillId="8" borderId="27" xfId="0" applyNumberFormat="1" applyFont="1" applyFill="1" applyBorder="1" applyAlignment="1">
      <alignment horizontal="center" vertical="center" wrapText="1"/>
    </xf>
    <xf numFmtId="10" fontId="1" fillId="8" borderId="27" xfId="0" applyNumberFormat="1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6" fontId="1" fillId="0" borderId="40" xfId="0" applyNumberFormat="1" applyFont="1" applyFill="1" applyBorder="1" applyAlignment="1">
      <alignment horizontal="center" vertical="center"/>
    </xf>
    <xf numFmtId="10" fontId="1" fillId="0" borderId="4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10" fontId="0" fillId="2" borderId="0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right"/>
    </xf>
    <xf numFmtId="0" fontId="0" fillId="8" borderId="0" xfId="0" applyFill="1"/>
    <xf numFmtId="17" fontId="0" fillId="0" borderId="11" xfId="0" applyNumberFormat="1" applyBorder="1"/>
    <xf numFmtId="6" fontId="1" fillId="2" borderId="30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 wrapText="1"/>
    </xf>
    <xf numFmtId="10" fontId="1" fillId="2" borderId="30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10" fontId="1" fillId="2" borderId="4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6" fontId="0" fillId="2" borderId="43" xfId="0" applyNumberFormat="1" applyFont="1" applyFill="1" applyBorder="1" applyAlignment="1">
      <alignment horizontal="center" vertical="center"/>
    </xf>
    <xf numFmtId="3" fontId="0" fillId="2" borderId="43" xfId="0" applyNumberFormat="1" applyFont="1" applyFill="1" applyBorder="1" applyAlignment="1">
      <alignment horizontal="center" vertical="center" wrapText="1"/>
    </xf>
    <xf numFmtId="10" fontId="0" fillId="2" borderId="43" xfId="0" applyNumberFormat="1" applyFont="1" applyFill="1" applyBorder="1" applyAlignment="1">
      <alignment horizontal="center" vertical="center" wrapText="1"/>
    </xf>
    <xf numFmtId="6" fontId="1" fillId="0" borderId="4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10" fontId="1" fillId="0" borderId="45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2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7" fontId="0" fillId="0" borderId="11" xfId="0" applyNumberFormat="1" applyBorder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0" fillId="2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6" fontId="0" fillId="2" borderId="0" xfId="0" applyNumberFormat="1" applyFill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9" borderId="0" xfId="0" applyFont="1" applyFill="1"/>
    <xf numFmtId="0" fontId="0" fillId="9" borderId="0" xfId="0" applyFill="1"/>
    <xf numFmtId="6" fontId="0" fillId="0" borderId="2" xfId="0" applyNumberFormat="1" applyBorder="1" applyAlignment="1">
      <alignment horizontal="center"/>
    </xf>
    <xf numFmtId="0" fontId="6" fillId="3" borderId="15" xfId="0" quotePrefix="1" applyFont="1" applyFill="1" applyBorder="1" applyAlignment="1">
      <alignment horizont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 shrinkToFit="1"/>
    </xf>
    <xf numFmtId="0" fontId="6" fillId="11" borderId="7" xfId="0" applyFont="1" applyFill="1" applyBorder="1" applyAlignment="1">
      <alignment horizontal="center"/>
    </xf>
    <xf numFmtId="0" fontId="0" fillId="11" borderId="0" xfId="0" applyFont="1" applyFill="1" applyBorder="1"/>
    <xf numFmtId="0" fontId="6" fillId="11" borderId="0" xfId="0" applyFont="1" applyFill="1" applyBorder="1" applyAlignment="1">
      <alignment horizontal="left"/>
    </xf>
    <xf numFmtId="0" fontId="0" fillId="11" borderId="5" xfId="0" applyFill="1" applyBorder="1"/>
    <xf numFmtId="0" fontId="6" fillId="11" borderId="5" xfId="0" applyFont="1" applyFill="1" applyBorder="1" applyAlignment="1">
      <alignment horizontal="left"/>
    </xf>
    <xf numFmtId="0" fontId="6" fillId="11" borderId="6" xfId="0" applyFont="1" applyFill="1" applyBorder="1" applyAlignment="1">
      <alignment horizontal="left"/>
    </xf>
    <xf numFmtId="38" fontId="0" fillId="0" borderId="25" xfId="0" applyNumberForma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3" borderId="14" xfId="0" quotePrefix="1" applyFont="1" applyFill="1" applyBorder="1" applyAlignment="1">
      <alignment horizontal="center" wrapText="1"/>
    </xf>
    <xf numFmtId="17" fontId="6" fillId="3" borderId="16" xfId="0" quotePrefix="1" applyNumberFormat="1" applyFont="1" applyFill="1" applyBorder="1" applyAlignment="1">
      <alignment horizontal="center" wrapText="1"/>
    </xf>
    <xf numFmtId="6" fontId="0" fillId="0" borderId="32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38" fontId="0" fillId="0" borderId="33" xfId="0" applyNumberFormat="1" applyBorder="1" applyAlignment="1">
      <alignment horizontal="center" vertical="center" wrapText="1"/>
    </xf>
    <xf numFmtId="6" fontId="0" fillId="0" borderId="28" xfId="0" applyNumberForma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38" fontId="0" fillId="0" borderId="31" xfId="0" applyNumberFormat="1" applyBorder="1" applyAlignment="1">
      <alignment horizontal="center" vertical="center" wrapText="1"/>
    </xf>
    <xf numFmtId="17" fontId="6" fillId="3" borderId="17" xfId="0" quotePrefix="1" applyNumberFormat="1" applyFont="1" applyFill="1" applyBorder="1" applyAlignment="1">
      <alignment horizont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0" xfId="0" applyFill="1" applyBorder="1"/>
    <xf numFmtId="0" fontId="6" fillId="11" borderId="47" xfId="0" applyFont="1" applyFill="1" applyBorder="1" applyAlignment="1">
      <alignment horizontal="center"/>
    </xf>
    <xf numFmtId="0" fontId="0" fillId="11" borderId="41" xfId="0" applyFont="1" applyFill="1" applyBorder="1"/>
    <xf numFmtId="0" fontId="6" fillId="11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 vertical="center" wrapText="1" shrinkToFit="1"/>
    </xf>
    <xf numFmtId="0" fontId="6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3" fontId="0" fillId="2" borderId="21" xfId="0" applyNumberFormat="1" applyFill="1" applyBorder="1" applyAlignment="1">
      <alignment horizontal="left" vertical="center" wrapText="1"/>
    </xf>
    <xf numFmtId="3" fontId="0" fillId="2" borderId="22" xfId="0" applyNumberFormat="1" applyFill="1" applyBorder="1" applyAlignment="1">
      <alignment horizontal="left" vertical="center" wrapText="1"/>
    </xf>
    <xf numFmtId="3" fontId="0" fillId="2" borderId="23" xfId="0" applyNumberForma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left" vertical="center" wrapText="1"/>
    </xf>
    <xf numFmtId="3" fontId="0" fillId="2" borderId="9" xfId="0" applyNumberFormat="1" applyFill="1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3" fontId="0" fillId="2" borderId="21" xfId="0" applyNumberForma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3" fontId="0" fillId="2" borderId="23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4" fillId="6" borderId="4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CE6F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191925</c:v>
                </c:pt>
                <c:pt idx="3">
                  <c:v>14632</c:v>
                </c:pt>
                <c:pt idx="4">
                  <c:v>14473</c:v>
                </c:pt>
                <c:pt idx="5">
                  <c:v>14500</c:v>
                </c:pt>
                <c:pt idx="6">
                  <c:v>13500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23000</c:v>
                </c:pt>
                <c:pt idx="3">
                  <c:v>1855</c:v>
                </c:pt>
                <c:pt idx="4">
                  <c:v>1761</c:v>
                </c:pt>
                <c:pt idx="5">
                  <c:v>1900</c:v>
                </c:pt>
                <c:pt idx="6">
                  <c:v>2100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0000"/>
        <c:axId val="85065728"/>
      </c:barChart>
      <c:catAx>
        <c:axId val="83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065728"/>
        <c:crosses val="autoZero"/>
        <c:auto val="1"/>
        <c:lblAlgn val="ctr"/>
        <c:lblOffset val="100"/>
        <c:noMultiLvlLbl val="0"/>
      </c:catAx>
      <c:valAx>
        <c:axId val="85065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'000's</a:t>
                </a:r>
                <a:r>
                  <a:rPr lang="en-US" sz="1400" baseline="0"/>
                  <a:t> Hours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336000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43616"/>
        <c:axId val="96153600"/>
      </c:barChart>
      <c:catAx>
        <c:axId val="961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153600"/>
        <c:crosses val="autoZero"/>
        <c:auto val="1"/>
        <c:lblAlgn val="ctr"/>
        <c:lblOffset val="100"/>
        <c:noMultiLvlLbl val="0"/>
      </c:catAx>
      <c:valAx>
        <c:axId val="96153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6143616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6480"/>
        <c:axId val="96198016"/>
      </c:barChart>
      <c:catAx>
        <c:axId val="9619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6198016"/>
        <c:crosses val="autoZero"/>
        <c:auto val="1"/>
        <c:lblAlgn val="ctr"/>
        <c:lblOffset val="100"/>
        <c:noMultiLvlLbl val="0"/>
      </c:catAx>
      <c:valAx>
        <c:axId val="9619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619648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0512"/>
        <c:axId val="85122048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9.0555555555555556E-2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5056"/>
        <c:axId val="94123136"/>
      </c:lineChart>
      <c:dateAx>
        <c:axId val="85120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5122048"/>
        <c:crosses val="autoZero"/>
        <c:auto val="1"/>
        <c:lblOffset val="100"/>
        <c:baseTimeUnit val="months"/>
      </c:dateAx>
      <c:valAx>
        <c:axId val="8512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 baseline="0"/>
                  <a:t>OT Exposure Hours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2.9718073240065208E-2"/>
              <c:y val="0.31632722714442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5120512"/>
        <c:crosses val="autoZero"/>
        <c:crossBetween val="between"/>
      </c:valAx>
      <c:valAx>
        <c:axId val="94123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%</a:t>
                </a:r>
                <a:r>
                  <a:rPr lang="en-US" b="1" baseline="0"/>
                  <a:t> OT of Total Exposure Hours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4163369015826459"/>
              <c:y val="0.258931684140132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125056"/>
        <c:crosses val="max"/>
        <c:crossBetween val="between"/>
      </c:valAx>
      <c:dateAx>
        <c:axId val="941250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4123136"/>
        <c:crosses val="autoZero"/>
        <c:auto val="1"/>
        <c:lblOffset val="100"/>
        <c:baseTimeUnit val="months"/>
      </c:date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2944"/>
        <c:axId val="94164480"/>
      </c:barChart>
      <c:catAx>
        <c:axId val="941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94164480"/>
        <c:crosses val="autoZero"/>
        <c:auto val="1"/>
        <c:lblAlgn val="ctr"/>
        <c:lblOffset val="100"/>
        <c:noMultiLvlLbl val="1"/>
      </c:catAx>
      <c:valAx>
        <c:axId val="94164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$000's</a:t>
                </a:r>
                <a:r>
                  <a:rPr lang="en-US" sz="1200" baseline="0"/>
                  <a:t>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41629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53568"/>
        <c:axId val="95867648"/>
      </c:barChart>
      <c:catAx>
        <c:axId val="9585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867648"/>
        <c:crosses val="autoZero"/>
        <c:auto val="1"/>
        <c:lblAlgn val="ctr"/>
        <c:lblOffset val="100"/>
        <c:noMultiLvlLbl val="0"/>
      </c:catAx>
      <c:valAx>
        <c:axId val="95867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16028053708086E-2"/>
              <c:y val="0.36211342700180404"/>
            </c:manualLayout>
          </c:layout>
          <c:overlay val="0"/>
        </c:title>
        <c:numFmt formatCode="&quot;$&quot;#,##0.0_);[Red]\(&quot;$&quot;#,##0.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85356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2.3315393942954393E-3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329536758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18240"/>
        <c:axId val="81024128"/>
      </c:barChart>
      <c:catAx>
        <c:axId val="8101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1024128"/>
        <c:crosses val="autoZero"/>
        <c:auto val="1"/>
        <c:lblAlgn val="ctr"/>
        <c:lblOffset val="100"/>
        <c:noMultiLvlLbl val="0"/>
      </c:catAx>
      <c:valAx>
        <c:axId val="81024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101824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Ops'!$D$40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Ops'!$D$41:$D$43</c:f>
              <c:numCache>
                <c:formatCode>#,##0</c:formatCode>
                <c:ptCount val="3"/>
                <c:pt idx="0">
                  <c:v>231066</c:v>
                </c:pt>
                <c:pt idx="1">
                  <c:v>210544</c:v>
                </c:pt>
                <c:pt idx="2">
                  <c:v>191925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Ops'!$E$40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Ops'!$E$41:$E$43</c:f>
              <c:numCache>
                <c:formatCode>#,##0</c:formatCode>
                <c:ptCount val="3"/>
                <c:pt idx="0">
                  <c:v>23000</c:v>
                </c:pt>
                <c:pt idx="1">
                  <c:v>22000</c:v>
                </c:pt>
                <c:pt idx="2">
                  <c:v>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1856"/>
        <c:axId val="93403392"/>
      </c:barChart>
      <c:catAx>
        <c:axId val="934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340185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191925</c:v>
                </c:pt>
                <c:pt idx="3">
                  <c:v>14632</c:v>
                </c:pt>
                <c:pt idx="4">
                  <c:v>14473</c:v>
                </c:pt>
                <c:pt idx="5">
                  <c:v>14500</c:v>
                </c:pt>
                <c:pt idx="6">
                  <c:v>13500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23000</c:v>
                </c:pt>
                <c:pt idx="3">
                  <c:v>1855</c:v>
                </c:pt>
                <c:pt idx="4">
                  <c:v>1761</c:v>
                </c:pt>
                <c:pt idx="5">
                  <c:v>1900</c:v>
                </c:pt>
                <c:pt idx="6">
                  <c:v>2100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8432"/>
        <c:axId val="93459968"/>
      </c:barChart>
      <c:catAx>
        <c:axId val="934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3459968"/>
        <c:crosses val="autoZero"/>
        <c:auto val="1"/>
        <c:lblAlgn val="ctr"/>
        <c:lblOffset val="100"/>
        <c:noMultiLvlLbl val="0"/>
      </c:catAx>
      <c:valAx>
        <c:axId val="9345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3458432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89408"/>
        <c:axId val="93507584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9.0555555555555556E-2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9872"/>
        <c:axId val="93509504"/>
      </c:lineChart>
      <c:dateAx>
        <c:axId val="93489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3507584"/>
        <c:crosses val="autoZero"/>
        <c:auto val="1"/>
        <c:lblOffset val="100"/>
        <c:baseTimeUnit val="months"/>
      </c:dateAx>
      <c:valAx>
        <c:axId val="93507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3489408"/>
        <c:crosses val="autoZero"/>
        <c:crossBetween val="between"/>
      </c:valAx>
      <c:valAx>
        <c:axId val="93509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3519872"/>
        <c:crosses val="max"/>
        <c:crossBetween val="between"/>
      </c:valAx>
      <c:dateAx>
        <c:axId val="93519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3509504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1520"/>
        <c:axId val="93582464"/>
      </c:barChart>
      <c:catAx>
        <c:axId val="935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82464"/>
        <c:crosses val="autoZero"/>
        <c:auto val="1"/>
        <c:lblAlgn val="ctr"/>
        <c:lblOffset val="100"/>
        <c:noMultiLvlLbl val="1"/>
      </c:catAx>
      <c:valAx>
        <c:axId val="9358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35315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726281</xdr:colOff>
      <xdr:row>9</xdr:row>
      <xdr:rowOff>38100</xdr:rowOff>
    </xdr:from>
    <xdr:to>
      <xdr:col>3</xdr:col>
      <xdr:colOff>567492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560386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3</xdr:col>
      <xdr:colOff>278945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13607</xdr:colOff>
      <xdr:row>10</xdr:row>
      <xdr:rowOff>13607</xdr:rowOff>
    </xdr:from>
    <xdr:to>
      <xdr:col>17</xdr:col>
      <xdr:colOff>928688</xdr:colOff>
      <xdr:row>27</xdr:row>
      <xdr:rowOff>196452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421822</xdr:colOff>
      <xdr:row>11</xdr:row>
      <xdr:rowOff>136072</xdr:rowOff>
    </xdr:from>
    <xdr:to>
      <xdr:col>14</xdr:col>
      <xdr:colOff>421822</xdr:colOff>
      <xdr:row>24</xdr:row>
      <xdr:rowOff>136072</xdr:rowOff>
    </xdr:to>
    <xdr:cxnSp macro="">
      <xdr:nvCxnSpPr>
        <xdr:cNvPr id="27" name="Straight Connector 26"/>
        <xdr:cNvCxnSpPr/>
      </xdr:nvCxnSpPr>
      <xdr:spPr>
        <a:xfrm>
          <a:off x="9606643" y="2653393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107496</xdr:colOff>
      <xdr:row>11</xdr:row>
      <xdr:rowOff>112937</xdr:rowOff>
    </xdr:from>
    <xdr:to>
      <xdr:col>16</xdr:col>
      <xdr:colOff>107496</xdr:colOff>
      <xdr:row>24</xdr:row>
      <xdr:rowOff>112937</xdr:rowOff>
    </xdr:to>
    <xdr:cxnSp macro="">
      <xdr:nvCxnSpPr>
        <xdr:cNvPr id="7" name="Straight Connector 6"/>
        <xdr:cNvCxnSpPr/>
      </xdr:nvCxnSpPr>
      <xdr:spPr>
        <a:xfrm>
          <a:off x="10884353" y="2630258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557894</xdr:colOff>
      <xdr:row>20</xdr:row>
      <xdr:rowOff>40822</xdr:rowOff>
    </xdr:from>
    <xdr:to>
      <xdr:col>15</xdr:col>
      <xdr:colOff>585108</xdr:colOff>
      <xdr:row>22</xdr:row>
      <xdr:rowOff>68036</xdr:rowOff>
    </xdr:to>
    <xdr:sp macro="" textlink="">
      <xdr:nvSpPr>
        <xdr:cNvPr id="2" name="Right Brace 1"/>
        <xdr:cNvSpPr/>
      </xdr:nvSpPr>
      <xdr:spPr>
        <a:xfrm rot="16200000">
          <a:off x="10042073" y="4204607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258535</xdr:colOff>
      <xdr:row>20</xdr:row>
      <xdr:rowOff>68035</xdr:rowOff>
    </xdr:from>
    <xdr:to>
      <xdr:col>17</xdr:col>
      <xdr:colOff>653142</xdr:colOff>
      <xdr:row>22</xdr:row>
      <xdr:rowOff>95249</xdr:rowOff>
    </xdr:to>
    <xdr:sp macro="" textlink="">
      <xdr:nvSpPr>
        <xdr:cNvPr id="29" name="Right Brace 28"/>
        <xdr:cNvSpPr/>
      </xdr:nvSpPr>
      <xdr:spPr>
        <a:xfrm rot="16200000">
          <a:off x="11361964" y="4231820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503464</xdr:colOff>
      <xdr:row>18</xdr:row>
      <xdr:rowOff>130824</xdr:rowOff>
    </xdr:from>
    <xdr:ext cx="1129393" cy="436786"/>
    <xdr:sp macro="" textlink="">
      <xdr:nvSpPr>
        <xdr:cNvPr id="30" name="TextBox 29"/>
        <xdr:cNvSpPr txBox="1"/>
      </xdr:nvSpPr>
      <xdr:spPr>
        <a:xfrm>
          <a:off x="9688285" y="4008860"/>
          <a:ext cx="1129393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32,721</a:t>
          </a:r>
        </a:p>
      </xdr:txBody>
    </xdr:sp>
    <xdr:clientData/>
  </xdr:oneCellAnchor>
  <xdr:oneCellAnchor>
    <xdr:from>
      <xdr:col>16</xdr:col>
      <xdr:colOff>149680</xdr:colOff>
      <xdr:row>15</xdr:row>
      <xdr:rowOff>9333</xdr:rowOff>
    </xdr:from>
    <xdr:ext cx="1129392" cy="1125693"/>
    <xdr:sp macro="" textlink="">
      <xdr:nvSpPr>
        <xdr:cNvPr id="31" name="TextBox 30"/>
        <xdr:cNvSpPr txBox="1"/>
      </xdr:nvSpPr>
      <xdr:spPr>
        <a:xfrm>
          <a:off x="10926537" y="3288654"/>
          <a:ext cx="1129392" cy="1125693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Jan + Feb = TBD - once Amber updates = + or - x % from same period in 2017</a:t>
          </a:r>
        </a:p>
      </xdr:txBody>
    </xdr:sp>
    <xdr:clientData/>
  </xdr:oneCellAnchor>
  <xdr:twoCellAnchor>
    <xdr:from>
      <xdr:col>18</xdr:col>
      <xdr:colOff>13608</xdr:colOff>
      <xdr:row>10</xdr:row>
      <xdr:rowOff>13608</xdr:rowOff>
    </xdr:from>
    <xdr:to>
      <xdr:col>25</xdr:col>
      <xdr:colOff>601267</xdr:colOff>
      <xdr:row>28</xdr:row>
      <xdr:rowOff>11206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12</xdr:row>
      <xdr:rowOff>81644</xdr:rowOff>
    </xdr:from>
    <xdr:to>
      <xdr:col>22</xdr:col>
      <xdr:colOff>381000</xdr:colOff>
      <xdr:row>25</xdr:row>
      <xdr:rowOff>81644</xdr:rowOff>
    </xdr:to>
    <xdr:cxnSp macro="">
      <xdr:nvCxnSpPr>
        <xdr:cNvPr id="34" name="Straight Connector 33"/>
        <xdr:cNvCxnSpPr/>
      </xdr:nvCxnSpPr>
      <xdr:spPr>
        <a:xfrm>
          <a:off x="15158357" y="2789465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149681</xdr:colOff>
      <xdr:row>13</xdr:row>
      <xdr:rowOff>68233</xdr:rowOff>
    </xdr:from>
    <xdr:ext cx="857250" cy="953466"/>
    <xdr:sp macro="" textlink="">
      <xdr:nvSpPr>
        <xdr:cNvPr id="35" name="TextBox 34"/>
        <xdr:cNvSpPr txBox="1"/>
      </xdr:nvSpPr>
      <xdr:spPr>
        <a:xfrm>
          <a:off x="13729610" y="2966554"/>
          <a:ext cx="857250" cy="9534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November</a:t>
          </a:r>
          <a:r>
            <a:rPr lang="en-US" sz="1100" baseline="0"/>
            <a:t>  OT hours drop: </a:t>
          </a:r>
        </a:p>
        <a:p>
          <a:pPr algn="ctr"/>
          <a:r>
            <a:rPr lang="en-US" sz="1100" baseline="0"/>
            <a:t>Turnaround related</a:t>
          </a:r>
          <a:endParaRPr lang="en-US" sz="1100"/>
        </a:p>
      </xdr:txBody>
    </xdr:sp>
    <xdr:clientData/>
  </xdr:oneCellAnchor>
  <xdr:twoCellAnchor>
    <xdr:from>
      <xdr:col>18</xdr:col>
      <xdr:colOff>13608</xdr:colOff>
      <xdr:row>28</xdr:row>
      <xdr:rowOff>0</xdr:rowOff>
    </xdr:from>
    <xdr:to>
      <xdr:col>25</xdr:col>
      <xdr:colOff>601267</xdr:colOff>
      <xdr:row>36</xdr:row>
      <xdr:rowOff>320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557893</xdr:colOff>
      <xdr:row>28</xdr:row>
      <xdr:rowOff>204107</xdr:rowOff>
    </xdr:from>
    <xdr:to>
      <xdr:col>19</xdr:col>
      <xdr:colOff>557894</xdr:colOff>
      <xdr:row>34</xdr:row>
      <xdr:rowOff>272143</xdr:rowOff>
    </xdr:to>
    <xdr:cxnSp macro="">
      <xdr:nvCxnSpPr>
        <xdr:cNvPr id="38" name="Straight Connector 37"/>
        <xdr:cNvCxnSpPr/>
      </xdr:nvCxnSpPr>
      <xdr:spPr>
        <a:xfrm flipH="1">
          <a:off x="13525500" y="6204857"/>
          <a:ext cx="1" cy="22723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530678</xdr:colOff>
      <xdr:row>30</xdr:row>
      <xdr:rowOff>45925</xdr:rowOff>
    </xdr:from>
    <xdr:ext cx="3401785" cy="436786"/>
    <xdr:sp macro="" textlink="">
      <xdr:nvSpPr>
        <xdr:cNvPr id="6" name="TextBox 5"/>
        <xdr:cNvSpPr txBox="1"/>
      </xdr:nvSpPr>
      <xdr:spPr>
        <a:xfrm>
          <a:off x="13498285" y="6672604"/>
          <a:ext cx="3401785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Goal: Annual Value Improvement = 5% of Spend</a:t>
          </a:r>
        </a:p>
        <a:p>
          <a:pPr algn="ctr"/>
          <a:r>
            <a:rPr lang="en-US" sz="1100"/>
            <a:t>5% x $15 M = $0.75 M</a:t>
          </a:r>
        </a:p>
      </xdr:txBody>
    </xdr:sp>
    <xdr:clientData/>
  </xdr:oneCellAnchor>
  <xdr:twoCellAnchor>
    <xdr:from>
      <xdr:col>20</xdr:col>
      <xdr:colOff>204106</xdr:colOff>
      <xdr:row>31</xdr:row>
      <xdr:rowOff>136070</xdr:rowOff>
    </xdr:from>
    <xdr:to>
      <xdr:col>24</xdr:col>
      <xdr:colOff>503463</xdr:colOff>
      <xdr:row>33</xdr:row>
      <xdr:rowOff>163284</xdr:rowOff>
    </xdr:to>
    <xdr:sp macro="" textlink="">
      <xdr:nvSpPr>
        <xdr:cNvPr id="9" name="Oval 8"/>
        <xdr:cNvSpPr/>
      </xdr:nvSpPr>
      <xdr:spPr>
        <a:xfrm>
          <a:off x="13784035" y="7211784"/>
          <a:ext cx="2748642" cy="816429"/>
        </a:xfrm>
        <a:prstGeom prst="ellipse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Over $1M CAD in Value Improvement Pipeline for 2018</a:t>
          </a:r>
        </a:p>
      </xdr:txBody>
    </xdr:sp>
    <xdr:clientData/>
  </xdr:twoCellAnchor>
  <xdr:twoCellAnchor>
    <xdr:from>
      <xdr:col>18</xdr:col>
      <xdr:colOff>13606</xdr:colOff>
      <xdr:row>36</xdr:row>
      <xdr:rowOff>699</xdr:rowOff>
    </xdr:from>
    <xdr:to>
      <xdr:col>25</xdr:col>
      <xdr:colOff>601266</xdr:colOff>
      <xdr:row>51</xdr:row>
      <xdr:rowOff>190500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92227</xdr:colOff>
      <xdr:row>38</xdr:row>
      <xdr:rowOff>43846</xdr:rowOff>
    </xdr:from>
    <xdr:to>
      <xdr:col>24</xdr:col>
      <xdr:colOff>95250</xdr:colOff>
      <xdr:row>48</xdr:row>
      <xdr:rowOff>68036</xdr:rowOff>
    </xdr:to>
    <xdr:cxnSp macro="">
      <xdr:nvCxnSpPr>
        <xdr:cNvPr id="28" name="Straight Connector 27"/>
        <xdr:cNvCxnSpPr/>
      </xdr:nvCxnSpPr>
      <xdr:spPr>
        <a:xfrm>
          <a:off x="16121441" y="9351132"/>
          <a:ext cx="3023" cy="22149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36</xdr:row>
      <xdr:rowOff>13607</xdr:rowOff>
    </xdr:from>
    <xdr:to>
      <xdr:col>18</xdr:col>
      <xdr:colOff>0</xdr:colOff>
      <xdr:row>51</xdr:row>
      <xdr:rowOff>196453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258536</xdr:colOff>
      <xdr:row>38</xdr:row>
      <xdr:rowOff>54429</xdr:rowOff>
    </xdr:from>
    <xdr:to>
      <xdr:col>16</xdr:col>
      <xdr:colOff>258536</xdr:colOff>
      <xdr:row>49</xdr:row>
      <xdr:rowOff>136072</xdr:rowOff>
    </xdr:to>
    <xdr:cxnSp macro="">
      <xdr:nvCxnSpPr>
        <xdr:cNvPr id="19" name="Straight Connector 18"/>
        <xdr:cNvCxnSpPr/>
      </xdr:nvCxnSpPr>
      <xdr:spPr>
        <a:xfrm>
          <a:off x="11062607" y="9293679"/>
          <a:ext cx="0" cy="24628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296219</xdr:colOff>
      <xdr:row>38</xdr:row>
      <xdr:rowOff>6281</xdr:rowOff>
    </xdr:from>
    <xdr:ext cx="2326822" cy="405367"/>
    <xdr:sp macro="" textlink="">
      <xdr:nvSpPr>
        <xdr:cNvPr id="16" name="TextBox 15"/>
        <xdr:cNvSpPr txBox="1"/>
      </xdr:nvSpPr>
      <xdr:spPr>
        <a:xfrm>
          <a:off x="8429104" y="9216223"/>
          <a:ext cx="2326822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2016 to '17</a:t>
          </a:r>
          <a:r>
            <a:rPr lang="en-US" sz="1000" baseline="0"/>
            <a:t> spend increase partly due to bi-annual OTSG maintenance</a:t>
          </a:r>
          <a:endParaRPr lang="en-US" sz="1000"/>
        </a:p>
      </xdr:txBody>
    </xdr:sp>
    <xdr:clientData/>
  </xdr:oneCellAnchor>
  <xdr:twoCellAnchor>
    <xdr:from>
      <xdr:col>13</xdr:col>
      <xdr:colOff>447813</xdr:colOff>
      <xdr:row>40</xdr:row>
      <xdr:rowOff>190500</xdr:rowOff>
    </xdr:from>
    <xdr:to>
      <xdr:col>15</xdr:col>
      <xdr:colOff>547687</xdr:colOff>
      <xdr:row>40</xdr:row>
      <xdr:rowOff>192159</xdr:rowOff>
    </xdr:to>
    <xdr:cxnSp macro="">
      <xdr:nvCxnSpPr>
        <xdr:cNvPr id="42" name="Straight Connector 41"/>
        <xdr:cNvCxnSpPr/>
      </xdr:nvCxnSpPr>
      <xdr:spPr>
        <a:xfrm flipV="1">
          <a:off x="9798188" y="9850438"/>
          <a:ext cx="1600062" cy="1659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34</xdr:row>
      <xdr:rowOff>171450</xdr:rowOff>
    </xdr:from>
    <xdr:to>
      <xdr:col>14</xdr:col>
      <xdr:colOff>0</xdr:colOff>
      <xdr:row>46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3</xdr:row>
      <xdr:rowOff>19050</xdr:rowOff>
    </xdr:from>
    <xdr:to>
      <xdr:col>13</xdr:col>
      <xdr:colOff>847725</xdr:colOff>
      <xdr:row>16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19</xdr:row>
      <xdr:rowOff>161925</xdr:rowOff>
    </xdr:from>
    <xdr:to>
      <xdr:col>13</xdr:col>
      <xdr:colOff>885825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914400</xdr:colOff>
      <xdr:row>21</xdr:row>
      <xdr:rowOff>276225</xdr:rowOff>
    </xdr:from>
    <xdr:to>
      <xdr:col>13</xdr:col>
      <xdr:colOff>161925</xdr:colOff>
      <xdr:row>29</xdr:row>
      <xdr:rowOff>38100</xdr:rowOff>
    </xdr:to>
    <xdr:sp macro="" textlink="">
      <xdr:nvSpPr>
        <xdr:cNvPr id="2" name="Rectangle 1"/>
        <xdr:cNvSpPr/>
      </xdr:nvSpPr>
      <xdr:spPr>
        <a:xfrm>
          <a:off x="10372725" y="4029075"/>
          <a:ext cx="600075" cy="1733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20</xdr:row>
      <xdr:rowOff>123825</xdr:rowOff>
    </xdr:from>
    <xdr:to>
      <xdr:col>12</xdr:col>
      <xdr:colOff>600076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3</xdr:row>
      <xdr:rowOff>109536</xdr:rowOff>
    </xdr:from>
    <xdr:to>
      <xdr:col>19</xdr:col>
      <xdr:colOff>326229</xdr:colOff>
      <xdr:row>21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25</xdr:row>
      <xdr:rowOff>119062</xdr:rowOff>
    </xdr:from>
    <xdr:to>
      <xdr:col>11</xdr:col>
      <xdr:colOff>285750</xdr:colOff>
      <xdr:row>34</xdr:row>
      <xdr:rowOff>130968</xdr:rowOff>
    </xdr:to>
    <xdr:cxnSp macro="">
      <xdr:nvCxnSpPr>
        <xdr:cNvPr id="7" name="Straight Connector 6"/>
        <xdr:cNvCxnSpPr/>
      </xdr:nvCxnSpPr>
      <xdr:spPr>
        <a:xfrm>
          <a:off x="8655844" y="508396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35719</xdr:colOff>
      <xdr:row>7</xdr:row>
      <xdr:rowOff>154781</xdr:rowOff>
    </xdr:from>
    <xdr:to>
      <xdr:col>17</xdr:col>
      <xdr:colOff>35719</xdr:colOff>
      <xdr:row>18</xdr:row>
      <xdr:rowOff>59531</xdr:rowOff>
    </xdr:to>
    <xdr:cxnSp macro="">
      <xdr:nvCxnSpPr>
        <xdr:cNvPr id="8" name="Straight Connector 7"/>
        <xdr:cNvCxnSpPr/>
      </xdr:nvCxnSpPr>
      <xdr:spPr>
        <a:xfrm>
          <a:off x="12049125" y="1678781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zoomScale="50" zoomScaleNormal="50" workbookViewId="0">
      <selection activeCell="AF35" sqref="AF35"/>
    </sheetView>
  </sheetViews>
  <sheetFormatPr defaultRowHeight="15" x14ac:dyDescent="0.25"/>
  <cols>
    <col min="2" max="2" width="24.5703125" customWidth="1"/>
    <col min="3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I2" s="247" t="s">
        <v>19</v>
      </c>
      <c r="J2" s="247"/>
      <c r="K2" s="247"/>
      <c r="L2" s="247"/>
      <c r="M2" s="247"/>
      <c r="N2" s="247"/>
      <c r="O2" s="247"/>
      <c r="P2" s="247"/>
    </row>
    <row r="3" spans="2:26" ht="18.75" customHeight="1" x14ac:dyDescent="0.35">
      <c r="J3" s="247" t="s">
        <v>20</v>
      </c>
      <c r="K3" s="247"/>
      <c r="L3" s="247"/>
      <c r="M3" s="247"/>
      <c r="N3" s="247"/>
      <c r="O3" s="247"/>
    </row>
    <row r="4" spans="2:26" ht="21" x14ac:dyDescent="0.35">
      <c r="J4" s="247" t="s">
        <v>181</v>
      </c>
      <c r="K4" s="247"/>
      <c r="L4" s="247"/>
      <c r="M4" s="247"/>
      <c r="N4" s="247"/>
      <c r="O4" s="247"/>
    </row>
    <row r="5" spans="2:26" x14ac:dyDescent="0.25">
      <c r="J5" s="251" t="s">
        <v>182</v>
      </c>
      <c r="K5" s="251"/>
      <c r="L5" s="251"/>
      <c r="M5" s="251"/>
      <c r="N5" s="251"/>
      <c r="O5" s="251"/>
    </row>
    <row r="9" spans="2:26" ht="15.75" thickBot="1" x14ac:dyDescent="0.3">
      <c r="B9" s="35"/>
      <c r="C9" s="35"/>
      <c r="D9" s="35"/>
      <c r="E9" s="35"/>
    </row>
    <row r="10" spans="2:26" ht="19.5" thickBot="1" x14ac:dyDescent="0.35">
      <c r="B10" s="248" t="s">
        <v>276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0"/>
    </row>
    <row r="11" spans="2:26" ht="30" customHeight="1" x14ac:dyDescent="0.25">
      <c r="B11" s="26" t="s">
        <v>25</v>
      </c>
      <c r="C11" s="27">
        <v>2015</v>
      </c>
      <c r="D11" s="27">
        <v>2016</v>
      </c>
      <c r="E11" s="27">
        <v>2017</v>
      </c>
      <c r="F11" s="177" t="s">
        <v>250</v>
      </c>
      <c r="G11" s="177" t="s">
        <v>251</v>
      </c>
      <c r="H11" s="226" t="s">
        <v>252</v>
      </c>
      <c r="I11" s="227"/>
      <c r="J11" s="228"/>
      <c r="K11" s="185"/>
      <c r="L11" s="180"/>
      <c r="M11" s="180"/>
      <c r="N11" s="180"/>
      <c r="O11" s="180"/>
      <c r="P11" s="180"/>
      <c r="Q11" s="180"/>
      <c r="R11" s="214"/>
      <c r="S11" s="24"/>
      <c r="T11" s="24"/>
      <c r="U11" s="24"/>
      <c r="V11" s="24"/>
      <c r="W11" s="24"/>
      <c r="X11" s="24"/>
      <c r="Y11" s="24"/>
      <c r="Z11" s="25"/>
    </row>
    <row r="12" spans="2:26" ht="15" customHeight="1" x14ac:dyDescent="0.25">
      <c r="B12" s="37" t="s">
        <v>5</v>
      </c>
      <c r="C12" s="38">
        <f>'Output - Safety &amp; Ops'!C54</f>
        <v>231066</v>
      </c>
      <c r="D12" s="38">
        <f>'Output - Safety &amp; Ops'!D54</f>
        <v>210544</v>
      </c>
      <c r="E12" s="38">
        <f>'Output - Safety &amp; Ops'!E54</f>
        <v>166539</v>
      </c>
      <c r="F12" s="38">
        <f>'Output - Safety &amp; Ops'!F54</f>
        <v>18795</v>
      </c>
      <c r="G12" s="38">
        <f>'Output - Safety &amp; Ops'!G54</f>
        <v>17500</v>
      </c>
      <c r="H12" s="229" t="s">
        <v>271</v>
      </c>
      <c r="I12" s="230"/>
      <c r="J12" s="231"/>
      <c r="K12" s="183"/>
      <c r="L12" s="181"/>
      <c r="M12" s="181"/>
      <c r="N12" s="181"/>
      <c r="O12" s="181"/>
      <c r="P12" s="181"/>
      <c r="Q12" s="181"/>
      <c r="R12" s="215"/>
      <c r="S12" s="28"/>
      <c r="T12" s="28"/>
      <c r="U12" s="28"/>
      <c r="V12" s="28"/>
      <c r="W12" s="28"/>
      <c r="X12" s="28"/>
      <c r="Y12" s="28"/>
      <c r="Z12" s="33"/>
    </row>
    <row r="13" spans="2:26" ht="15" customHeight="1" x14ac:dyDescent="0.25">
      <c r="B13" s="37" t="s">
        <v>24</v>
      </c>
      <c r="C13" s="38">
        <f>'Output - Safety &amp; Ops'!C55</f>
        <v>843</v>
      </c>
      <c r="D13" s="38">
        <f>'Output - Safety &amp; Ops'!D55</f>
        <v>935</v>
      </c>
      <c r="E13" s="38">
        <f>'Output - Safety &amp; Ops'!E55</f>
        <v>946</v>
      </c>
      <c r="F13" s="38">
        <f>'Output - Safety &amp; Ops'!F55</f>
        <v>109</v>
      </c>
      <c r="G13" s="38">
        <f>'Output - Safety &amp; Ops'!G55</f>
        <v>85</v>
      </c>
      <c r="H13" s="232"/>
      <c r="I13" s="233"/>
      <c r="J13" s="234"/>
      <c r="K13" s="183"/>
      <c r="L13" s="181"/>
      <c r="M13" s="181"/>
      <c r="N13" s="181"/>
      <c r="O13" s="181"/>
      <c r="P13" s="181"/>
      <c r="Q13" s="181"/>
      <c r="R13" s="215"/>
      <c r="S13" s="28"/>
      <c r="T13" s="28"/>
      <c r="U13" s="28"/>
      <c r="V13" s="28"/>
      <c r="W13" s="28"/>
      <c r="X13" s="28"/>
      <c r="Y13" s="28"/>
      <c r="Z13" s="33"/>
    </row>
    <row r="14" spans="2:26" ht="15" customHeight="1" x14ac:dyDescent="0.25">
      <c r="B14" s="37" t="s">
        <v>13</v>
      </c>
      <c r="C14" s="38">
        <f>'Output - Safety &amp; Ops'!C56</f>
        <v>15</v>
      </c>
      <c r="D14" s="38">
        <f>'Output - Safety &amp; Ops'!D56</f>
        <v>15</v>
      </c>
      <c r="E14" s="38">
        <f>'Output - Safety &amp; Ops'!E56</f>
        <v>15</v>
      </c>
      <c r="F14" s="38">
        <f>'Output - Safety &amp; Ops'!F56</f>
        <v>1</v>
      </c>
      <c r="G14" s="38">
        <f>'Output - Safety &amp; Ops'!G56</f>
        <v>2</v>
      </c>
      <c r="H14" s="232"/>
      <c r="I14" s="233"/>
      <c r="J14" s="234"/>
      <c r="K14" s="183"/>
      <c r="L14" s="181"/>
      <c r="M14" s="181"/>
      <c r="N14" s="181"/>
      <c r="O14" s="181"/>
      <c r="P14" s="181"/>
      <c r="Q14" s="181"/>
      <c r="R14" s="215"/>
      <c r="S14" s="28"/>
      <c r="T14" s="28"/>
      <c r="U14" s="28"/>
      <c r="V14" s="28"/>
      <c r="W14" s="28"/>
      <c r="X14" s="28"/>
      <c r="Y14" s="28"/>
      <c r="Z14" s="33"/>
    </row>
    <row r="15" spans="2:26" ht="15" customHeight="1" x14ac:dyDescent="0.25">
      <c r="B15" s="37" t="s">
        <v>14</v>
      </c>
      <c r="C15" s="38">
        <f>'Output - Safety &amp; Ops'!C57</f>
        <v>289</v>
      </c>
      <c r="D15" s="38">
        <f>'Output - Safety &amp; Ops'!D57</f>
        <v>265</v>
      </c>
      <c r="E15" s="38">
        <f>'Output - Safety &amp; Ops'!E57</f>
        <v>245</v>
      </c>
      <c r="F15" s="38">
        <f>'Output - Safety &amp; Ops'!F57</f>
        <v>63</v>
      </c>
      <c r="G15" s="38">
        <f>'Output - Safety &amp; Ops'!G57</f>
        <v>45</v>
      </c>
      <c r="H15" s="232"/>
      <c r="I15" s="233"/>
      <c r="J15" s="234"/>
      <c r="K15" s="183"/>
      <c r="L15" s="181"/>
      <c r="M15" s="181"/>
      <c r="N15" s="181"/>
      <c r="O15" s="181"/>
      <c r="P15" s="181"/>
      <c r="Q15" s="181"/>
      <c r="R15" s="215"/>
      <c r="S15" s="28"/>
      <c r="T15" s="28"/>
      <c r="U15" s="28"/>
      <c r="V15" s="28"/>
      <c r="W15" s="28"/>
      <c r="X15" s="28"/>
      <c r="Y15" s="28"/>
      <c r="Z15" s="33"/>
    </row>
    <row r="16" spans="2:26" ht="15" customHeight="1" x14ac:dyDescent="0.25">
      <c r="B16" s="37" t="s">
        <v>15</v>
      </c>
      <c r="C16" s="38">
        <f>'Output - Safety &amp; Ops'!C58</f>
        <v>7770</v>
      </c>
      <c r="D16" s="38">
        <f>'Output - Safety &amp; Ops'!D58</f>
        <v>6373</v>
      </c>
      <c r="E16" s="38">
        <f>'Output - Safety &amp; Ops'!E58</f>
        <v>4609</v>
      </c>
      <c r="F16" s="38">
        <f>'Output - Safety &amp; Ops'!F58</f>
        <v>439</v>
      </c>
      <c r="G16" s="38">
        <f>'Output - Safety &amp; Ops'!G58</f>
        <v>400</v>
      </c>
      <c r="H16" s="232"/>
      <c r="I16" s="233"/>
      <c r="J16" s="234"/>
      <c r="K16" s="183"/>
      <c r="L16" s="181"/>
      <c r="M16" s="181"/>
      <c r="N16" s="181"/>
      <c r="O16" s="181"/>
      <c r="P16" s="181"/>
      <c r="Q16" s="181"/>
      <c r="R16" s="215"/>
      <c r="S16" s="28"/>
      <c r="T16" s="28"/>
      <c r="U16" s="28"/>
      <c r="V16" s="28"/>
      <c r="W16" s="28"/>
      <c r="X16" s="28"/>
      <c r="Y16" s="28"/>
      <c r="Z16" s="33"/>
    </row>
    <row r="17" spans="2:26" ht="15" customHeight="1" x14ac:dyDescent="0.25">
      <c r="B17" s="37" t="s">
        <v>16</v>
      </c>
      <c r="C17" s="38">
        <f>'Output - Safety &amp; Ops'!C59</f>
        <v>1828</v>
      </c>
      <c r="D17" s="38">
        <f>'Output - Safety &amp; Ops'!D59</f>
        <v>1606</v>
      </c>
      <c r="E17" s="38">
        <f>'Output - Safety &amp; Ops'!E59</f>
        <v>1433</v>
      </c>
      <c r="F17" s="38">
        <f>'Output - Safety &amp; Ops'!F59</f>
        <v>178</v>
      </c>
      <c r="G17" s="38">
        <f>'Output - Safety &amp; Ops'!G59</f>
        <v>150</v>
      </c>
      <c r="H17" s="232"/>
      <c r="I17" s="233"/>
      <c r="J17" s="234"/>
      <c r="K17" s="183"/>
      <c r="L17" s="181"/>
      <c r="M17" s="181"/>
      <c r="N17" s="181"/>
      <c r="O17" s="181"/>
      <c r="P17" s="181"/>
      <c r="Q17" s="181"/>
      <c r="R17" s="215"/>
      <c r="S17" s="28"/>
      <c r="T17" s="28"/>
      <c r="V17" s="28"/>
      <c r="W17" s="28"/>
      <c r="X17" s="28"/>
      <c r="Y17" s="28"/>
      <c r="Z17" s="33"/>
    </row>
    <row r="18" spans="2:26" ht="17.25" customHeight="1" x14ac:dyDescent="0.25">
      <c r="B18" s="179" t="s">
        <v>26</v>
      </c>
      <c r="C18" s="38">
        <f>'Output - Safety &amp; Ops'!C60</f>
        <v>2243</v>
      </c>
      <c r="D18" s="38">
        <f>'Output - Safety &amp; Ops'!D60</f>
        <v>1946</v>
      </c>
      <c r="E18" s="38">
        <f>'Output - Safety &amp; Ops'!E60</f>
        <v>1503</v>
      </c>
      <c r="F18" s="38">
        <f>'Output - Safety &amp; Ops'!F60</f>
        <v>260</v>
      </c>
      <c r="G18" s="38">
        <f>'Output - Safety &amp; Ops'!G60</f>
        <v>200</v>
      </c>
      <c r="H18" s="232"/>
      <c r="I18" s="233"/>
      <c r="J18" s="234"/>
      <c r="K18" s="183"/>
      <c r="L18" s="181"/>
      <c r="M18" s="181"/>
      <c r="N18" s="181"/>
      <c r="O18" s="181"/>
      <c r="P18" s="181"/>
      <c r="Q18" s="181"/>
      <c r="R18" s="215"/>
      <c r="S18" s="28"/>
      <c r="T18" s="28"/>
      <c r="U18" s="28"/>
      <c r="V18" s="28"/>
      <c r="W18" s="28"/>
      <c r="X18" s="28"/>
      <c r="Y18" s="28"/>
      <c r="Z18" s="33"/>
    </row>
    <row r="19" spans="2:26" ht="15.75" thickBot="1" x14ac:dyDescent="0.3">
      <c r="B19" s="178" t="s">
        <v>9</v>
      </c>
      <c r="C19" s="38">
        <f>'Output - Safety &amp; Ops'!C61</f>
        <v>2</v>
      </c>
      <c r="D19" s="38">
        <f>'Output - Safety &amp; Ops'!D61</f>
        <v>16</v>
      </c>
      <c r="E19" s="38">
        <f>'Output - Safety &amp; Ops'!E61</f>
        <v>5</v>
      </c>
      <c r="F19" s="38">
        <f>'Output - Safety &amp; Ops'!F61</f>
        <v>1</v>
      </c>
      <c r="G19" s="38">
        <f>'Output - Safety &amp; Ops'!G61</f>
        <v>0</v>
      </c>
      <c r="H19" s="235"/>
      <c r="I19" s="236"/>
      <c r="J19" s="237"/>
      <c r="K19" s="183"/>
      <c r="L19" s="181"/>
      <c r="M19" s="181"/>
      <c r="N19" s="181"/>
      <c r="O19" s="181"/>
      <c r="P19" s="181"/>
      <c r="Q19" s="181"/>
      <c r="R19" s="215"/>
      <c r="S19" s="28"/>
      <c r="T19" s="28"/>
      <c r="U19" s="28"/>
      <c r="V19" s="28"/>
      <c r="W19" s="28"/>
      <c r="X19" s="28"/>
      <c r="Y19" s="28"/>
      <c r="Z19" s="33"/>
    </row>
    <row r="20" spans="2:26" ht="30" customHeight="1" x14ac:dyDescent="0.25">
      <c r="B20" s="26" t="s">
        <v>27</v>
      </c>
      <c r="C20" s="27">
        <v>2015</v>
      </c>
      <c r="D20" s="27">
        <v>2016</v>
      </c>
      <c r="E20" s="27">
        <v>2017</v>
      </c>
      <c r="F20" s="177" t="s">
        <v>250</v>
      </c>
      <c r="G20" s="177" t="s">
        <v>251</v>
      </c>
      <c r="H20" s="226" t="s">
        <v>253</v>
      </c>
      <c r="I20" s="227"/>
      <c r="J20" s="228"/>
      <c r="K20" s="184"/>
      <c r="L20" s="182"/>
      <c r="M20" s="182"/>
      <c r="N20" s="182"/>
      <c r="O20" s="182"/>
      <c r="P20" s="182"/>
      <c r="Q20" s="182"/>
      <c r="R20" s="216"/>
      <c r="S20" s="28"/>
      <c r="T20" s="28"/>
      <c r="U20" s="28"/>
      <c r="V20" s="28"/>
      <c r="W20" s="28"/>
      <c r="X20" s="28"/>
      <c r="Y20" s="28"/>
      <c r="Z20" s="33"/>
    </row>
    <row r="21" spans="2:26" ht="15" customHeight="1" x14ac:dyDescent="0.25">
      <c r="B21" s="39" t="s">
        <v>28</v>
      </c>
      <c r="C21" s="38">
        <f>'Output - Safety &amp; Ops'!C64</f>
        <v>0</v>
      </c>
      <c r="D21" s="38">
        <f>'Output - Safety &amp; Ops'!D64</f>
        <v>0</v>
      </c>
      <c r="E21" s="38">
        <f>'Output - Safety &amp; Ops'!E64</f>
        <v>0</v>
      </c>
      <c r="F21" s="38">
        <f>'Output - Safety &amp; Ops'!F64</f>
        <v>0</v>
      </c>
      <c r="G21" s="38">
        <f>'Output - Safety &amp; Ops'!G64</f>
        <v>0</v>
      </c>
      <c r="H21" s="238" t="s">
        <v>254</v>
      </c>
      <c r="I21" s="239"/>
      <c r="J21" s="240"/>
      <c r="K21" s="183"/>
      <c r="L21" s="181"/>
      <c r="M21" s="181"/>
      <c r="N21" s="181"/>
      <c r="O21" s="181"/>
      <c r="P21" s="181"/>
      <c r="Q21" s="181"/>
      <c r="R21" s="215"/>
      <c r="S21" s="28"/>
      <c r="T21" s="28"/>
      <c r="U21" s="28"/>
      <c r="V21" s="28"/>
      <c r="W21" s="28"/>
      <c r="X21" s="28"/>
      <c r="Y21" s="28"/>
      <c r="Z21" s="33"/>
    </row>
    <row r="22" spans="2:26" ht="15" customHeight="1" x14ac:dyDescent="0.25">
      <c r="B22" s="39" t="s">
        <v>29</v>
      </c>
      <c r="C22" s="38">
        <f>'Output - Safety &amp; Ops'!C65</f>
        <v>0</v>
      </c>
      <c r="D22" s="38">
        <f>'Output - Safety &amp; Ops'!D65</f>
        <v>0</v>
      </c>
      <c r="E22" s="38">
        <f>'Output - Safety &amp; Ops'!E65</f>
        <v>0</v>
      </c>
      <c r="F22" s="38">
        <f>'Output - Safety &amp; Ops'!F65</f>
        <v>0</v>
      </c>
      <c r="G22" s="38">
        <f>'Output - Safety &amp; Ops'!G65</f>
        <v>0</v>
      </c>
      <c r="H22" s="241"/>
      <c r="I22" s="242"/>
      <c r="J22" s="243"/>
      <c r="K22" s="183"/>
      <c r="L22" s="181"/>
      <c r="M22" s="181"/>
      <c r="N22" s="181"/>
      <c r="O22" s="181"/>
      <c r="P22" s="181"/>
      <c r="Q22" s="181"/>
      <c r="R22" s="215"/>
      <c r="S22" s="28"/>
      <c r="T22" s="28"/>
      <c r="U22" s="28"/>
      <c r="V22" s="28"/>
      <c r="W22" s="28"/>
      <c r="X22" s="28"/>
      <c r="Y22" s="28"/>
      <c r="Z22" s="33"/>
    </row>
    <row r="23" spans="2:26" ht="15" customHeight="1" x14ac:dyDescent="0.25">
      <c r="B23" s="39" t="s">
        <v>6</v>
      </c>
      <c r="C23" s="38">
        <f>'Output - Safety &amp; Ops'!C66</f>
        <v>0</v>
      </c>
      <c r="D23" s="38">
        <f>'Output - Safety &amp; Ops'!D66</f>
        <v>0</v>
      </c>
      <c r="E23" s="38">
        <f>'Output - Safety &amp; Ops'!E66</f>
        <v>0</v>
      </c>
      <c r="F23" s="38">
        <f>'Output - Safety &amp; Ops'!F66</f>
        <v>0</v>
      </c>
      <c r="G23" s="38">
        <f>'Output - Safety &amp; Ops'!G66</f>
        <v>0</v>
      </c>
      <c r="H23" s="241"/>
      <c r="I23" s="242"/>
      <c r="J23" s="243"/>
      <c r="K23" s="183"/>
      <c r="L23" s="181"/>
      <c r="M23" s="181"/>
      <c r="N23" s="181"/>
      <c r="O23" s="181"/>
      <c r="P23" s="181"/>
      <c r="Q23" s="181"/>
      <c r="R23" s="215"/>
      <c r="S23" s="28"/>
      <c r="T23" s="28"/>
      <c r="U23" s="28"/>
      <c r="V23" s="28"/>
      <c r="W23" s="28"/>
      <c r="X23" s="28"/>
      <c r="Y23" s="28"/>
      <c r="Z23" s="33"/>
    </row>
    <row r="24" spans="2:26" ht="15" customHeight="1" x14ac:dyDescent="0.25">
      <c r="B24" s="39" t="s">
        <v>7</v>
      </c>
      <c r="C24" s="38">
        <f>'Output - Safety &amp; Ops'!C67</f>
        <v>0</v>
      </c>
      <c r="D24" s="38">
        <f>'Output - Safety &amp; Ops'!D67</f>
        <v>0</v>
      </c>
      <c r="E24" s="38">
        <f>'Output - Safety &amp; Ops'!E67</f>
        <v>0</v>
      </c>
      <c r="F24" s="38">
        <f>'Output - Safety &amp; Ops'!F67</f>
        <v>0</v>
      </c>
      <c r="G24" s="38">
        <f>'Output - Safety &amp; Ops'!G67</f>
        <v>1</v>
      </c>
      <c r="H24" s="241"/>
      <c r="I24" s="242"/>
      <c r="J24" s="243"/>
      <c r="K24" s="183"/>
      <c r="L24" s="181"/>
      <c r="M24" s="181"/>
      <c r="N24" s="181"/>
      <c r="O24" s="181"/>
      <c r="P24" s="181"/>
      <c r="Q24" s="181"/>
      <c r="R24" s="215"/>
      <c r="S24" s="28"/>
      <c r="T24" s="28"/>
      <c r="U24" s="28"/>
      <c r="V24" s="28"/>
      <c r="W24" s="28"/>
      <c r="X24" s="28"/>
      <c r="Y24" s="28"/>
      <c r="Z24" s="33"/>
    </row>
    <row r="25" spans="2:26" ht="15" customHeight="1" x14ac:dyDescent="0.25">
      <c r="B25" s="39" t="s">
        <v>8</v>
      </c>
      <c r="C25" s="38">
        <f>'Output - Safety &amp; Ops'!C68</f>
        <v>3</v>
      </c>
      <c r="D25" s="38">
        <f>'Output - Safety &amp; Ops'!D68</f>
        <v>2</v>
      </c>
      <c r="E25" s="38">
        <f>'Output - Safety &amp; Ops'!E68</f>
        <v>6</v>
      </c>
      <c r="F25" s="38">
        <f>'Output - Safety &amp; Ops'!F68</f>
        <v>1</v>
      </c>
      <c r="G25" s="38">
        <f>'Output - Safety &amp; Ops'!G68</f>
        <v>0</v>
      </c>
      <c r="H25" s="241"/>
      <c r="I25" s="242"/>
      <c r="J25" s="243"/>
      <c r="K25" s="32"/>
      <c r="L25" s="181"/>
      <c r="M25" s="181"/>
      <c r="N25" s="181"/>
      <c r="O25" s="181"/>
      <c r="P25" s="181"/>
      <c r="Q25" s="181"/>
      <c r="R25" s="215"/>
      <c r="S25" s="28"/>
      <c r="T25" s="28"/>
      <c r="U25" s="28"/>
      <c r="V25" s="28"/>
      <c r="W25" s="28"/>
      <c r="X25" s="28"/>
      <c r="Y25" s="28"/>
      <c r="Z25" s="33"/>
    </row>
    <row r="26" spans="2:26" x14ac:dyDescent="0.25">
      <c r="B26" s="39" t="s">
        <v>18</v>
      </c>
      <c r="C26" s="38">
        <f>'Output - Safety &amp; Ops'!C69</f>
        <v>1</v>
      </c>
      <c r="D26" s="38">
        <f>'Output - Safety &amp; Ops'!D69</f>
        <v>2</v>
      </c>
      <c r="E26" s="38">
        <f>'Output - Safety &amp; Ops'!E69</f>
        <v>3</v>
      </c>
      <c r="F26" s="38">
        <f>'Output - Safety &amp; Ops'!F69</f>
        <v>1</v>
      </c>
      <c r="G26" s="38">
        <f>'Output - Safety &amp; Ops'!G69</f>
        <v>1</v>
      </c>
      <c r="H26" s="241"/>
      <c r="I26" s="242"/>
      <c r="J26" s="243"/>
      <c r="K26" s="32"/>
      <c r="L26" s="181"/>
      <c r="M26" s="181"/>
      <c r="N26" s="181"/>
      <c r="O26" s="181"/>
      <c r="P26" s="181"/>
      <c r="Q26" s="181"/>
      <c r="R26" s="215"/>
      <c r="S26" s="28"/>
      <c r="T26" s="28"/>
      <c r="U26" s="28"/>
      <c r="V26" s="28"/>
      <c r="W26" s="28"/>
      <c r="X26" s="28"/>
      <c r="Y26" s="28"/>
      <c r="Z26" s="33"/>
    </row>
    <row r="27" spans="2:26" x14ac:dyDescent="0.25">
      <c r="B27" s="39" t="s">
        <v>10</v>
      </c>
      <c r="C27" s="38">
        <f>'Output - Safety &amp; Ops'!C70</f>
        <v>0</v>
      </c>
      <c r="D27" s="38">
        <f>'Output - Safety &amp; Ops'!D70</f>
        <v>0</v>
      </c>
      <c r="E27" s="38">
        <f>'Output - Safety &amp; Ops'!E70</f>
        <v>0</v>
      </c>
      <c r="F27" s="38">
        <f>'Output - Safety &amp; Ops'!F70</f>
        <v>0</v>
      </c>
      <c r="G27" s="38">
        <f>'Output - Safety &amp; Ops'!G70</f>
        <v>0</v>
      </c>
      <c r="H27" s="241"/>
      <c r="I27" s="242"/>
      <c r="J27" s="243"/>
      <c r="K27" s="32"/>
      <c r="L27" s="181"/>
      <c r="M27" s="181"/>
      <c r="N27" s="181"/>
      <c r="O27" s="181"/>
      <c r="P27" s="181"/>
      <c r="Q27" s="181"/>
      <c r="R27" s="215"/>
      <c r="S27" s="28"/>
      <c r="T27" s="28"/>
      <c r="U27" s="28"/>
      <c r="V27" s="28"/>
      <c r="W27" s="28"/>
      <c r="X27" s="28"/>
      <c r="Y27" s="28"/>
      <c r="Z27" s="33"/>
    </row>
    <row r="28" spans="2:26" ht="15.75" thickBot="1" x14ac:dyDescent="0.3">
      <c r="B28" s="40" t="s">
        <v>11</v>
      </c>
      <c r="C28" s="38">
        <f>'Output - Safety &amp; Ops'!C71</f>
        <v>2</v>
      </c>
      <c r="D28" s="38">
        <f>'Output - Safety &amp; Ops'!D71</f>
        <v>1</v>
      </c>
      <c r="E28" s="38">
        <f>'Output - Safety &amp; Ops'!E71</f>
        <v>1</v>
      </c>
      <c r="F28" s="38">
        <f>'Output - Safety &amp; Ops'!F71</f>
        <v>0</v>
      </c>
      <c r="G28" s="38">
        <f>'Output - Safety &amp; Ops'!G71</f>
        <v>0</v>
      </c>
      <c r="H28" s="244"/>
      <c r="I28" s="245"/>
      <c r="J28" s="246"/>
      <c r="K28" s="32"/>
      <c r="L28" s="181"/>
      <c r="M28" s="181"/>
      <c r="N28" s="181"/>
      <c r="O28" s="181"/>
      <c r="P28" s="181"/>
      <c r="Q28" s="181"/>
      <c r="R28" s="215"/>
      <c r="S28" s="35"/>
      <c r="T28" s="35"/>
      <c r="U28" s="35"/>
      <c r="V28" s="35"/>
      <c r="W28" s="35"/>
      <c r="X28" s="35"/>
      <c r="Y28" s="35"/>
      <c r="Z28" s="36"/>
    </row>
    <row r="29" spans="2:26" ht="19.5" thickBot="1" x14ac:dyDescent="0.35">
      <c r="B29" s="248" t="s">
        <v>189</v>
      </c>
      <c r="C29" s="249"/>
      <c r="D29" s="249"/>
      <c r="E29" s="249"/>
      <c r="F29" s="249"/>
      <c r="G29" s="249"/>
      <c r="H29" s="249"/>
      <c r="I29" s="249"/>
      <c r="J29" s="250"/>
      <c r="K29" s="248" t="s">
        <v>278</v>
      </c>
      <c r="L29" s="249"/>
      <c r="M29" s="249"/>
      <c r="N29" s="249"/>
      <c r="O29" s="249"/>
      <c r="P29" s="249"/>
      <c r="Q29" s="249"/>
      <c r="R29" s="252"/>
      <c r="S29" s="24"/>
      <c r="T29" s="24"/>
      <c r="U29" s="24"/>
      <c r="V29" s="24"/>
      <c r="W29" s="24"/>
      <c r="X29" s="24"/>
      <c r="Y29" s="24"/>
      <c r="Z29" s="25"/>
    </row>
    <row r="30" spans="2:26" ht="30" customHeight="1" x14ac:dyDescent="0.25">
      <c r="B30" s="50" t="s">
        <v>33</v>
      </c>
      <c r="C30" s="26" t="s">
        <v>41</v>
      </c>
      <c r="D30" s="27">
        <v>2015</v>
      </c>
      <c r="E30" s="27">
        <v>2016</v>
      </c>
      <c r="F30" s="27">
        <v>2017</v>
      </c>
      <c r="G30" s="199" t="s">
        <v>255</v>
      </c>
      <c r="H30" s="200" t="s">
        <v>256</v>
      </c>
      <c r="I30" s="209" t="s">
        <v>250</v>
      </c>
      <c r="J30" s="200" t="s">
        <v>251</v>
      </c>
      <c r="K30" s="253" t="s">
        <v>32</v>
      </c>
      <c r="L30" s="254"/>
      <c r="M30" s="254"/>
      <c r="N30" s="254"/>
      <c r="O30" s="51" t="s">
        <v>33</v>
      </c>
      <c r="P30" s="254" t="s">
        <v>35</v>
      </c>
      <c r="Q30" s="254"/>
      <c r="R30" s="217" t="s">
        <v>34</v>
      </c>
      <c r="S30" s="28"/>
      <c r="T30" s="28"/>
      <c r="U30" s="28"/>
      <c r="V30" s="28"/>
      <c r="W30" s="28"/>
      <c r="X30" s="28"/>
      <c r="Y30" s="28"/>
      <c r="Z30" s="33"/>
    </row>
    <row r="31" spans="2:26" ht="35.25" customHeight="1" x14ac:dyDescent="0.25">
      <c r="B31" s="37" t="s">
        <v>42</v>
      </c>
      <c r="C31" s="222" t="s">
        <v>43</v>
      </c>
      <c r="D31" s="55">
        <f>'Output - Safety &amp; Ops'!D81</f>
        <v>2714.72</v>
      </c>
      <c r="E31" s="55">
        <f>'Output - Safety &amp; Ops'!E81</f>
        <v>3125.68</v>
      </c>
      <c r="F31" s="55">
        <f>'Output - Safety &amp; Ops'!F81</f>
        <v>2487.4700000000003</v>
      </c>
      <c r="G31" s="201">
        <f>'Output - Safety &amp; Ops'!G81</f>
        <v>0</v>
      </c>
      <c r="H31" s="205">
        <f>'Output - Safety &amp; Ops'!H81</f>
        <v>0</v>
      </c>
      <c r="I31" s="201">
        <f>'Output - Safety &amp; Ops'!I81</f>
        <v>0</v>
      </c>
      <c r="J31" s="205">
        <f>'Output - Safety &amp; Ops'!J81</f>
        <v>0</v>
      </c>
      <c r="K31" s="259" t="s">
        <v>36</v>
      </c>
      <c r="L31" s="260"/>
      <c r="M31" s="260"/>
      <c r="N31" s="260"/>
      <c r="O31" s="49" t="s">
        <v>37</v>
      </c>
      <c r="P31" s="261" t="s">
        <v>38</v>
      </c>
      <c r="Q31" s="262"/>
      <c r="R31" s="218" t="s">
        <v>258</v>
      </c>
      <c r="S31" s="28"/>
      <c r="T31" s="28"/>
      <c r="U31" s="28"/>
      <c r="V31" s="28"/>
      <c r="W31" s="28"/>
      <c r="X31" s="28"/>
      <c r="Y31" s="28"/>
      <c r="Z31" s="33"/>
    </row>
    <row r="32" spans="2:26" ht="35.25" customHeight="1" x14ac:dyDescent="0.25">
      <c r="B32" s="37" t="s">
        <v>44</v>
      </c>
      <c r="C32" s="222" t="s">
        <v>51</v>
      </c>
      <c r="D32" s="186">
        <f>'Output - Safety &amp; Ops'!D82</f>
        <v>7</v>
      </c>
      <c r="E32" s="186">
        <f>'Output - Safety &amp; Ops'!E82</f>
        <v>3</v>
      </c>
      <c r="F32" s="186">
        <f>'Output - Safety &amp; Ops'!F82</f>
        <v>4</v>
      </c>
      <c r="G32" s="202">
        <f>'Output - Safety &amp; Ops'!G82</f>
        <v>0</v>
      </c>
      <c r="H32" s="206">
        <f>'Output - Safety &amp; Ops'!H82</f>
        <v>0</v>
      </c>
      <c r="I32" s="202">
        <f>'Output - Safety &amp; Ops'!I82</f>
        <v>0</v>
      </c>
      <c r="J32" s="206">
        <f>'Output - Safety &amp; Ops'!J82</f>
        <v>0</v>
      </c>
      <c r="K32" s="259" t="s">
        <v>263</v>
      </c>
      <c r="L32" s="260"/>
      <c r="M32" s="260"/>
      <c r="N32" s="260"/>
      <c r="O32" s="49" t="s">
        <v>259</v>
      </c>
      <c r="P32" s="263" t="s">
        <v>260</v>
      </c>
      <c r="Q32" s="264"/>
      <c r="R32" s="219" t="s">
        <v>261</v>
      </c>
      <c r="S32" s="28"/>
      <c r="T32" s="28"/>
      <c r="U32" s="28"/>
      <c r="V32" s="28"/>
      <c r="W32" s="28"/>
      <c r="X32" s="28"/>
      <c r="Y32" s="28"/>
      <c r="Z32" s="33"/>
    </row>
    <row r="33" spans="2:26" ht="26.25" customHeight="1" x14ac:dyDescent="0.25">
      <c r="B33" s="37" t="s">
        <v>45</v>
      </c>
      <c r="C33" s="223" t="s">
        <v>46</v>
      </c>
      <c r="D33" s="187" t="str">
        <f>'Output - Safety &amp; Ops'!D83</f>
        <v>No Data</v>
      </c>
      <c r="E33" s="187" t="str">
        <f>'Output - Safety &amp; Ops'!E83</f>
        <v>No Data</v>
      </c>
      <c r="F33" s="187">
        <f>'Output - Safety &amp; Ops'!F83</f>
        <v>1.4245014245014245E-2</v>
      </c>
      <c r="G33" s="203">
        <f>'Output - Safety &amp; Ops'!G83</f>
        <v>7.4000000000000003E-3</v>
      </c>
      <c r="H33" s="207">
        <f>'Output - Safety &amp; Ops'!H83</f>
        <v>2.2100000000000002E-2</v>
      </c>
      <c r="I33" s="203">
        <f>'Output - Safety &amp; Ops'!I83</f>
        <v>1.5100000000000001E-2</v>
      </c>
      <c r="J33" s="207">
        <f>'Output - Safety &amp; Ops'!J83</f>
        <v>0</v>
      </c>
      <c r="K33" s="259" t="s">
        <v>262</v>
      </c>
      <c r="L33" s="260"/>
      <c r="M33" s="260"/>
      <c r="N33" s="260"/>
      <c r="O33" s="49" t="s">
        <v>264</v>
      </c>
      <c r="P33" s="263" t="s">
        <v>260</v>
      </c>
      <c r="Q33" s="264"/>
      <c r="R33" s="219" t="s">
        <v>261</v>
      </c>
      <c r="S33" s="28"/>
      <c r="T33" s="28"/>
      <c r="U33" s="28"/>
      <c r="V33" s="28"/>
      <c r="W33" s="28"/>
      <c r="X33" s="28"/>
      <c r="Y33" s="28"/>
      <c r="Z33" s="33"/>
    </row>
    <row r="34" spans="2:26" ht="26.25" customHeight="1" x14ac:dyDescent="0.25">
      <c r="B34" s="37" t="s">
        <v>47</v>
      </c>
      <c r="C34" s="222" t="s">
        <v>49</v>
      </c>
      <c r="D34" s="186" t="str">
        <f>'Output - Safety &amp; Ops'!D84</f>
        <v>No Data</v>
      </c>
      <c r="E34" s="186" t="str">
        <f>'Output - Safety &amp; Ops'!E84</f>
        <v>No Data</v>
      </c>
      <c r="F34" s="186">
        <f>'Output - Safety &amp; Ops'!F84</f>
        <v>1053</v>
      </c>
      <c r="G34" s="202">
        <f>'Output - Safety &amp; Ops'!G84</f>
        <v>136</v>
      </c>
      <c r="H34" s="206">
        <f>'Output - Safety &amp; Ops'!H84</f>
        <v>181</v>
      </c>
      <c r="I34" s="202">
        <f>'Output - Safety &amp; Ops'!I84</f>
        <v>81</v>
      </c>
      <c r="J34" s="206">
        <f>'Output - Safety &amp; Ops'!J84</f>
        <v>0</v>
      </c>
      <c r="K34" s="259" t="s">
        <v>267</v>
      </c>
      <c r="L34" s="260"/>
      <c r="M34" s="260"/>
      <c r="N34" s="260"/>
      <c r="O34" s="49" t="s">
        <v>268</v>
      </c>
      <c r="P34" s="263" t="s">
        <v>56</v>
      </c>
      <c r="Q34" s="264"/>
      <c r="R34" s="219" t="s">
        <v>261</v>
      </c>
      <c r="S34" s="28"/>
      <c r="T34" s="28"/>
      <c r="U34" s="28"/>
      <c r="V34" s="28"/>
      <c r="W34" s="28"/>
      <c r="X34" s="28"/>
      <c r="Y34" s="28"/>
      <c r="Z34" s="33"/>
    </row>
    <row r="35" spans="2:26" ht="26.25" customHeight="1" x14ac:dyDescent="0.25">
      <c r="B35" s="37" t="s">
        <v>48</v>
      </c>
      <c r="C35" s="222" t="s">
        <v>50</v>
      </c>
      <c r="D35" s="186" t="str">
        <f>'Output - Safety &amp; Ops'!D85</f>
        <v>No Data</v>
      </c>
      <c r="E35" s="186" t="str">
        <f>'Output - Safety &amp; Ops'!E85</f>
        <v>No Data</v>
      </c>
      <c r="F35" s="186">
        <f>'Output - Safety &amp; Ops'!F85</f>
        <v>15</v>
      </c>
      <c r="G35" s="202">
        <f>'Output - Safety &amp; Ops'!G85</f>
        <v>1</v>
      </c>
      <c r="H35" s="206">
        <f>'Output - Safety &amp; Ops'!H85</f>
        <v>4</v>
      </c>
      <c r="I35" s="202">
        <f>'Output - Safety &amp; Ops'!I85</f>
        <v>1</v>
      </c>
      <c r="J35" s="206">
        <f>'Output - Safety &amp; Ops'!J85</f>
        <v>0</v>
      </c>
      <c r="K35" s="265" t="s">
        <v>266</v>
      </c>
      <c r="L35" s="266"/>
      <c r="M35" s="266"/>
      <c r="N35" s="266"/>
      <c r="O35" s="49" t="s">
        <v>265</v>
      </c>
      <c r="P35" s="263" t="s">
        <v>56</v>
      </c>
      <c r="Q35" s="264"/>
      <c r="R35" s="219" t="s">
        <v>261</v>
      </c>
      <c r="S35" s="28"/>
      <c r="T35" s="28"/>
      <c r="U35" s="28"/>
      <c r="V35" s="28"/>
      <c r="W35" s="28"/>
      <c r="X35" s="28"/>
      <c r="Y35" s="28"/>
      <c r="Z35" s="33"/>
    </row>
    <row r="36" spans="2:26" ht="21.75" customHeight="1" thickBot="1" x14ac:dyDescent="0.3">
      <c r="B36" s="188" t="s">
        <v>52</v>
      </c>
      <c r="C36" s="224" t="s">
        <v>56</v>
      </c>
      <c r="D36" s="186">
        <f>'Output - Safety &amp; Ops'!D86</f>
        <v>313</v>
      </c>
      <c r="E36" s="186">
        <f>'Output - Safety &amp; Ops'!E86</f>
        <v>399</v>
      </c>
      <c r="F36" s="186">
        <f>'Output - Safety &amp; Ops'!F86</f>
        <v>819</v>
      </c>
      <c r="G36" s="202">
        <f>'Output - Safety &amp; Ops'!G86</f>
        <v>4</v>
      </c>
      <c r="H36" s="206">
        <f>'Output - Safety &amp; Ops'!H86</f>
        <v>17</v>
      </c>
      <c r="I36" s="202">
        <f>'Output - Safety &amp; Ops'!I86</f>
        <v>4</v>
      </c>
      <c r="J36" s="206">
        <f>'Output - Safety &amp; Ops'!J86</f>
        <v>0</v>
      </c>
      <c r="K36" s="255" t="s">
        <v>269</v>
      </c>
      <c r="L36" s="256"/>
      <c r="M36" s="256"/>
      <c r="N36" s="256"/>
      <c r="O36" s="220" t="s">
        <v>270</v>
      </c>
      <c r="P36" s="257" t="s">
        <v>56</v>
      </c>
      <c r="Q36" s="258"/>
      <c r="R36" s="221" t="s">
        <v>261</v>
      </c>
      <c r="S36" s="28"/>
      <c r="T36" s="35"/>
      <c r="U36" s="35"/>
      <c r="V36" s="35"/>
      <c r="W36" s="35"/>
      <c r="X36" s="35"/>
      <c r="Y36" s="35"/>
      <c r="Z36" s="36"/>
    </row>
    <row r="37" spans="2:26" x14ac:dyDescent="0.25">
      <c r="B37" s="188" t="s">
        <v>53</v>
      </c>
      <c r="C37" s="224" t="s">
        <v>56</v>
      </c>
      <c r="D37" s="186">
        <f>'Output - Safety &amp; Ops'!D87</f>
        <v>27</v>
      </c>
      <c r="E37" s="186">
        <f>'Output - Safety &amp; Ops'!E87</f>
        <v>16</v>
      </c>
      <c r="F37" s="186">
        <f>'Output - Safety &amp; Ops'!F87</f>
        <v>57</v>
      </c>
      <c r="G37" s="202">
        <f>'Output - Safety &amp; Ops'!G87</f>
        <v>0</v>
      </c>
      <c r="H37" s="206">
        <f>'Output - Safety &amp; Ops'!H87</f>
        <v>0</v>
      </c>
      <c r="I37" s="202">
        <f>'Output - Safety &amp; Ops'!I87</f>
        <v>0</v>
      </c>
      <c r="J37" s="206">
        <f>'Output - Safety &amp; Ops'!J87</f>
        <v>0</v>
      </c>
      <c r="K37" s="24"/>
      <c r="L37" s="24"/>
      <c r="M37" s="24"/>
      <c r="N37" s="24"/>
      <c r="O37" s="24"/>
      <c r="P37" s="24"/>
      <c r="Q37" s="24"/>
      <c r="R37" s="25"/>
      <c r="S37" s="31"/>
      <c r="T37" s="24"/>
      <c r="U37" s="24"/>
      <c r="V37" s="24"/>
      <c r="W37" s="24"/>
      <c r="X37" s="24"/>
      <c r="Y37" s="24"/>
      <c r="Z37" s="25"/>
    </row>
    <row r="38" spans="2:26" ht="18" customHeight="1" thickBot="1" x14ac:dyDescent="0.3">
      <c r="B38" s="189" t="s">
        <v>54</v>
      </c>
      <c r="C38" s="225" t="s">
        <v>56</v>
      </c>
      <c r="D38" s="186">
        <f>'Output - Safety &amp; Ops'!D88</f>
        <v>225</v>
      </c>
      <c r="E38" s="186">
        <f>'Output - Safety &amp; Ops'!E88</f>
        <v>304</v>
      </c>
      <c r="F38" s="186">
        <f>'Output - Safety &amp; Ops'!F88</f>
        <v>234</v>
      </c>
      <c r="G38" s="204">
        <f>'Output - Safety &amp; Ops'!G88</f>
        <v>0</v>
      </c>
      <c r="H38" s="208">
        <f>'Output - Safety &amp; Ops'!H88</f>
        <v>0</v>
      </c>
      <c r="I38" s="204">
        <f>'Output - Safety &amp; Ops'!I88</f>
        <v>5</v>
      </c>
      <c r="J38" s="208">
        <f>'Output - Safety &amp; Ops'!J88</f>
        <v>0</v>
      </c>
      <c r="K38" s="28"/>
      <c r="L38" s="28"/>
      <c r="M38" s="28"/>
      <c r="N38" s="28"/>
      <c r="O38" s="28"/>
      <c r="P38" s="28"/>
      <c r="Q38" s="28"/>
      <c r="R38" s="33"/>
      <c r="S38" s="32"/>
      <c r="T38" s="28"/>
      <c r="U38" s="28"/>
      <c r="V38" s="28"/>
      <c r="W38" s="28"/>
      <c r="X38" s="28"/>
      <c r="Y38" s="28"/>
      <c r="Z38" s="33"/>
    </row>
    <row r="39" spans="2:26" ht="18" customHeight="1" thickBot="1" x14ac:dyDescent="0.35">
      <c r="B39" s="248" t="s">
        <v>277</v>
      </c>
      <c r="C39" s="249"/>
      <c r="D39" s="249"/>
      <c r="E39" s="249"/>
      <c r="F39" s="249"/>
      <c r="G39" s="249"/>
      <c r="H39" s="249"/>
      <c r="I39" s="249"/>
      <c r="J39" s="250"/>
      <c r="K39" s="28"/>
      <c r="L39" s="28"/>
      <c r="M39" s="28"/>
      <c r="N39" s="28"/>
      <c r="O39" s="28"/>
      <c r="P39" s="28"/>
      <c r="Q39" s="28"/>
      <c r="R39" s="33"/>
      <c r="S39" s="32"/>
      <c r="T39" s="28"/>
      <c r="U39" s="28"/>
      <c r="V39" s="28"/>
      <c r="W39" s="28"/>
      <c r="X39" s="28"/>
      <c r="Y39" s="28"/>
      <c r="Z39" s="33"/>
    </row>
    <row r="40" spans="2:26" ht="18" customHeight="1" x14ac:dyDescent="0.25">
      <c r="B40" s="31" t="s">
        <v>272</v>
      </c>
      <c r="C40" s="24"/>
      <c r="D40" s="24"/>
      <c r="E40" s="24"/>
      <c r="F40" s="24"/>
      <c r="G40" s="24"/>
      <c r="H40" s="24"/>
      <c r="I40" s="24"/>
      <c r="J40" s="25"/>
      <c r="K40" s="28"/>
      <c r="L40" s="28"/>
      <c r="M40" s="28"/>
      <c r="N40" s="28"/>
      <c r="O40" s="28"/>
      <c r="P40" s="28"/>
      <c r="Q40" s="28"/>
      <c r="R40" s="33"/>
      <c r="S40" s="32"/>
      <c r="T40" s="28"/>
      <c r="U40" s="28"/>
      <c r="V40" s="28"/>
      <c r="W40" s="28"/>
      <c r="X40" s="28"/>
      <c r="Y40" s="28"/>
      <c r="Z40" s="33"/>
    </row>
    <row r="41" spans="2:26" ht="18" customHeight="1" x14ac:dyDescent="0.25">
      <c r="B41" s="56" t="s">
        <v>273</v>
      </c>
      <c r="C41" s="57"/>
      <c r="D41" s="57"/>
      <c r="E41" s="57"/>
      <c r="F41" s="57"/>
      <c r="G41" s="57"/>
      <c r="H41" s="28"/>
      <c r="I41" s="28"/>
      <c r="J41" s="33"/>
      <c r="K41" s="28"/>
      <c r="L41" s="28"/>
      <c r="M41" s="28"/>
      <c r="N41" s="28"/>
      <c r="O41" s="28"/>
      <c r="P41" s="28"/>
      <c r="Q41" s="28"/>
      <c r="R41" s="33"/>
      <c r="S41" s="32"/>
      <c r="T41" s="28"/>
      <c r="U41" s="28"/>
      <c r="V41" s="28"/>
      <c r="W41" s="28"/>
      <c r="X41" s="28"/>
      <c r="Y41" s="28"/>
      <c r="Z41" s="33"/>
    </row>
    <row r="42" spans="2:26" ht="18" customHeight="1" x14ac:dyDescent="0.25">
      <c r="B42" s="32" t="s">
        <v>274</v>
      </c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33"/>
      <c r="S42" s="32"/>
      <c r="T42" s="28"/>
      <c r="U42" s="28"/>
      <c r="V42" s="28"/>
      <c r="W42" s="28"/>
      <c r="X42" s="28"/>
      <c r="Y42" s="28"/>
      <c r="Z42" s="33"/>
    </row>
    <row r="43" spans="2:26" ht="15.75" thickBot="1" x14ac:dyDescent="0.3">
      <c r="B43" s="34"/>
      <c r="C43" s="35"/>
      <c r="D43" s="35"/>
      <c r="E43" s="35"/>
      <c r="F43" s="35"/>
      <c r="G43" s="35"/>
      <c r="H43" s="35"/>
      <c r="I43" s="35"/>
      <c r="J43" s="36"/>
      <c r="K43" s="28"/>
      <c r="L43" s="28"/>
      <c r="M43" s="28"/>
      <c r="N43" s="28"/>
      <c r="O43" s="28"/>
      <c r="P43" s="28"/>
      <c r="Q43" s="28"/>
      <c r="R43" s="33"/>
      <c r="S43" s="32"/>
      <c r="T43" s="28"/>
      <c r="U43" s="28"/>
      <c r="V43" s="28"/>
      <c r="W43" s="28"/>
      <c r="X43" s="28"/>
      <c r="Y43" s="28"/>
      <c r="Z43" s="33"/>
    </row>
    <row r="44" spans="2:26" ht="18.75" x14ac:dyDescent="0.3">
      <c r="B44" s="58" t="s">
        <v>57</v>
      </c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33"/>
      <c r="S44" s="32"/>
      <c r="T44" s="28"/>
      <c r="U44" s="28"/>
      <c r="V44" s="28"/>
      <c r="W44" s="28"/>
      <c r="X44" s="28"/>
      <c r="Y44" s="28"/>
      <c r="Z44" s="33"/>
    </row>
    <row r="45" spans="2:26" x14ac:dyDescent="0.25">
      <c r="B45" s="32" t="s">
        <v>275</v>
      </c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33"/>
      <c r="S45" s="32"/>
      <c r="T45" s="28"/>
      <c r="U45" s="28"/>
      <c r="V45" s="28"/>
      <c r="W45" s="28"/>
      <c r="X45" s="28"/>
      <c r="Y45" s="28"/>
      <c r="Z45" s="33"/>
    </row>
    <row r="46" spans="2:26" x14ac:dyDescent="0.25">
      <c r="B46" s="56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33"/>
      <c r="S46" s="32"/>
      <c r="T46" s="28"/>
      <c r="U46" s="28"/>
      <c r="V46" s="28"/>
      <c r="W46" s="28"/>
      <c r="X46" s="28"/>
      <c r="Y46" s="28"/>
      <c r="Z46" s="33"/>
    </row>
    <row r="47" spans="2:26" x14ac:dyDescent="0.25">
      <c r="B47" s="32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33"/>
      <c r="S47" s="32"/>
      <c r="T47" s="28"/>
      <c r="U47" s="28"/>
      <c r="V47" s="28"/>
      <c r="W47" s="28"/>
      <c r="X47" s="28"/>
      <c r="Y47" s="28"/>
      <c r="Z47" s="33"/>
    </row>
    <row r="48" spans="2:26" ht="18.75" x14ac:dyDescent="0.3">
      <c r="B48" s="58" t="s">
        <v>58</v>
      </c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33"/>
      <c r="S48" s="32"/>
      <c r="T48" s="28"/>
      <c r="U48" s="28"/>
      <c r="V48" s="28"/>
      <c r="W48" s="28"/>
      <c r="X48" s="28"/>
      <c r="Y48" s="28"/>
      <c r="Z48" s="33"/>
    </row>
    <row r="49" spans="2:26" x14ac:dyDescent="0.25">
      <c r="B49" s="212" t="s">
        <v>59</v>
      </c>
      <c r="C49" s="213"/>
      <c r="D49" s="213"/>
      <c r="E49" s="213"/>
      <c r="F49" s="213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33"/>
      <c r="S49" s="32"/>
      <c r="T49" s="28"/>
      <c r="U49" s="28"/>
      <c r="V49" s="28"/>
      <c r="W49" s="28"/>
      <c r="X49" s="28"/>
      <c r="Y49" s="28"/>
      <c r="Z49" s="33"/>
    </row>
    <row r="50" spans="2:26" x14ac:dyDescent="0.25">
      <c r="B50" s="32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33"/>
      <c r="S50" s="32"/>
      <c r="T50" s="28"/>
      <c r="U50" s="28"/>
      <c r="V50" s="28"/>
      <c r="W50" s="28"/>
      <c r="X50" s="28"/>
      <c r="Y50" s="28"/>
      <c r="Z50" s="33"/>
    </row>
    <row r="51" spans="2:26" x14ac:dyDescent="0.25">
      <c r="B51" s="32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33"/>
      <c r="S51" s="32"/>
      <c r="T51" s="28"/>
      <c r="U51" s="28"/>
      <c r="V51" s="28"/>
      <c r="W51" s="28"/>
      <c r="X51" s="28"/>
      <c r="Y51" s="28"/>
      <c r="Z51" s="33"/>
    </row>
    <row r="52" spans="2:26" ht="15.75" thickBot="1" x14ac:dyDescent="0.3">
      <c r="B52" s="34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6"/>
      <c r="S52" s="34"/>
      <c r="T52" s="35"/>
      <c r="U52" s="35"/>
      <c r="V52" s="35"/>
      <c r="W52" s="35"/>
      <c r="X52" s="35"/>
      <c r="Y52" s="35"/>
      <c r="Z52" s="36"/>
    </row>
  </sheetData>
  <mergeCells count="26"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I2:P2"/>
    <mergeCell ref="B10:Z10"/>
    <mergeCell ref="J5:O5"/>
    <mergeCell ref="K29:R29"/>
    <mergeCell ref="K30:N30"/>
    <mergeCell ref="P30:Q30"/>
    <mergeCell ref="B29:J29"/>
    <mergeCell ref="H11:J11"/>
    <mergeCell ref="H20:J20"/>
    <mergeCell ref="H12:J19"/>
    <mergeCell ref="H21:J28"/>
    <mergeCell ref="J3:O3"/>
    <mergeCell ref="J4:O4"/>
  </mergeCells>
  <pageMargins left="0.7" right="0.7" top="0.75" bottom="0.75" header="0.3" footer="0.3"/>
  <pageSetup paperSize="17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topLeftCell="A13" zoomScale="80" zoomScaleNormal="80" workbookViewId="0">
      <selection activeCell="K37" sqref="K3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1" spans="2:15" x14ac:dyDescent="0.25">
      <c r="K1" s="60"/>
      <c r="L1" s="60"/>
      <c r="M1" s="60"/>
      <c r="N1" s="60"/>
      <c r="O1" s="60"/>
    </row>
    <row r="2" spans="2:15" x14ac:dyDescent="0.25">
      <c r="K2" s="60"/>
      <c r="L2" s="60"/>
      <c r="M2" s="60"/>
      <c r="N2" s="60"/>
      <c r="O2" s="60"/>
    </row>
    <row r="6" spans="2:15" ht="30" customHeight="1" x14ac:dyDescent="0.25">
      <c r="C6" s="21">
        <v>2015</v>
      </c>
      <c r="D6" s="21">
        <v>2016</v>
      </c>
      <c r="E6" s="21">
        <v>2017</v>
      </c>
      <c r="F6" s="21" t="s">
        <v>249</v>
      </c>
    </row>
    <row r="7" spans="2:15" x14ac:dyDescent="0.25">
      <c r="B7" s="9" t="s">
        <v>177</v>
      </c>
      <c r="C7" s="41">
        <v>11747566</v>
      </c>
      <c r="D7" s="41">
        <v>7578731</v>
      </c>
      <c r="E7" s="41">
        <v>10749239.810000002</v>
      </c>
      <c r="F7" s="164">
        <v>907610.99000000011</v>
      </c>
    </row>
    <row r="8" spans="2:15" x14ac:dyDescent="0.25">
      <c r="B8" s="9" t="s">
        <v>175</v>
      </c>
      <c r="C8" s="41">
        <v>2342418</v>
      </c>
      <c r="D8" s="41">
        <v>2780334</v>
      </c>
      <c r="E8" s="41">
        <v>1428636.48</v>
      </c>
      <c r="F8" s="164">
        <v>116434.79000000001</v>
      </c>
    </row>
    <row r="9" spans="2:15" x14ac:dyDescent="0.25">
      <c r="B9" s="9" t="s">
        <v>176</v>
      </c>
      <c r="C9" s="41">
        <v>2801087</v>
      </c>
      <c r="D9" s="41">
        <v>3586352</v>
      </c>
      <c r="E9" s="41">
        <v>3234566.46</v>
      </c>
      <c r="F9" s="164">
        <v>694013.36</v>
      </c>
    </row>
    <row r="10" spans="2:15" ht="15.75" thickBot="1" x14ac:dyDescent="0.3">
      <c r="C10" s="66">
        <f>SUM(C7:C9)</f>
        <v>16891071</v>
      </c>
      <c r="D10" s="66">
        <f t="shared" ref="D10:F10" si="0">SUM(D7:D9)</f>
        <v>13945417</v>
      </c>
      <c r="E10" s="66">
        <f t="shared" si="0"/>
        <v>15412442.750000004</v>
      </c>
      <c r="F10" s="176">
        <f t="shared" si="0"/>
        <v>1718059.1400000001</v>
      </c>
    </row>
    <row r="12" spans="2:15" x14ac:dyDescent="0.25">
      <c r="B12" s="60"/>
      <c r="C12" s="60"/>
      <c r="D12" s="60"/>
      <c r="E12" s="60"/>
      <c r="F12" s="60"/>
    </row>
    <row r="13" spans="2:15" x14ac:dyDescent="0.25">
      <c r="B13" s="60"/>
      <c r="C13" s="211">
        <f>C6</f>
        <v>2015</v>
      </c>
      <c r="D13" s="211">
        <f t="shared" ref="D13:F13" si="1">D6</f>
        <v>2016</v>
      </c>
      <c r="E13" s="211">
        <f t="shared" si="1"/>
        <v>2017</v>
      </c>
      <c r="F13" s="211" t="str">
        <f t="shared" si="1"/>
        <v>2018 YTD Jan + Feb</v>
      </c>
    </row>
    <row r="14" spans="2:15" x14ac:dyDescent="0.25">
      <c r="B14" s="156" t="s">
        <v>180</v>
      </c>
      <c r="C14" s="210">
        <f>C10</f>
        <v>16891071</v>
      </c>
      <c r="D14" s="210">
        <f t="shared" ref="D14:F14" si="2">D10</f>
        <v>13945417</v>
      </c>
      <c r="E14" s="210">
        <f t="shared" si="2"/>
        <v>15412442.750000004</v>
      </c>
      <c r="F14" s="210">
        <f t="shared" si="2"/>
        <v>1718059.1400000001</v>
      </c>
    </row>
    <row r="24" spans="8:14" x14ac:dyDescent="0.25">
      <c r="H24" s="60"/>
      <c r="I24" s="60"/>
      <c r="J24" s="60"/>
      <c r="K24" s="60"/>
      <c r="L24" s="60"/>
      <c r="M24" s="60"/>
      <c r="N24" s="60"/>
    </row>
    <row r="25" spans="8:14" x14ac:dyDescent="0.25">
      <c r="H25" s="60"/>
      <c r="I25" s="60"/>
      <c r="J25" s="60"/>
      <c r="K25" s="60"/>
      <c r="L25" s="60"/>
      <c r="M25" s="60"/>
      <c r="N25" s="60"/>
    </row>
    <row r="26" spans="8:14" x14ac:dyDescent="0.25">
      <c r="H26" s="60"/>
      <c r="I26" s="60"/>
      <c r="J26" s="60"/>
      <c r="K26" s="60"/>
      <c r="L26" s="60"/>
      <c r="M26" s="60"/>
      <c r="N26" s="60"/>
    </row>
    <row r="27" spans="8:14" x14ac:dyDescent="0.25">
      <c r="H27" s="60"/>
      <c r="I27" s="60"/>
      <c r="J27" s="60"/>
      <c r="K27" s="60"/>
      <c r="L27" s="60"/>
      <c r="M27" s="60"/>
      <c r="N27" s="60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zoomScale="70" zoomScaleNormal="70" workbookViewId="0">
      <selection activeCell="H32" sqref="H32"/>
    </sheetView>
  </sheetViews>
  <sheetFormatPr defaultRowHeight="15" x14ac:dyDescent="0.25"/>
  <cols>
    <col min="1" max="1" width="19.5703125" customWidth="1"/>
    <col min="2" max="2" width="15.5703125" customWidth="1"/>
    <col min="3" max="3" width="14.85546875" bestFit="1" customWidth="1"/>
    <col min="4" max="4" width="11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74">
        <v>2015</v>
      </c>
      <c r="B7" s="77">
        <v>0</v>
      </c>
      <c r="C7" s="78">
        <v>207536</v>
      </c>
    </row>
    <row r="8" spans="1:3" x14ac:dyDescent="0.25">
      <c r="A8" s="2">
        <v>2016</v>
      </c>
      <c r="B8" s="70">
        <v>0</v>
      </c>
      <c r="C8" s="71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4">
        <v>15912</v>
      </c>
    </row>
    <row r="18" spans="1:19" x14ac:dyDescent="0.25">
      <c r="A18" s="1">
        <v>43009</v>
      </c>
      <c r="B18" s="4">
        <v>0</v>
      </c>
      <c r="C18" s="68"/>
    </row>
    <row r="19" spans="1:19" x14ac:dyDescent="0.25">
      <c r="A19" s="1">
        <v>43040</v>
      </c>
      <c r="B19" s="4">
        <v>0</v>
      </c>
      <c r="C19" s="68"/>
    </row>
    <row r="20" spans="1:19" x14ac:dyDescent="0.25">
      <c r="A20" s="72">
        <v>43070</v>
      </c>
      <c r="B20" s="70">
        <v>0</v>
      </c>
      <c r="C20" s="73"/>
    </row>
    <row r="21" spans="1:19" x14ac:dyDescent="0.25">
      <c r="A21" s="74">
        <v>2017</v>
      </c>
      <c r="B21" s="75">
        <f>SUM(B9:B20)</f>
        <v>0</v>
      </c>
      <c r="C21" s="76">
        <f>SUM(C9:C17)</f>
        <v>150501</v>
      </c>
    </row>
    <row r="22" spans="1:19" x14ac:dyDescent="0.25">
      <c r="A22" s="1">
        <v>43101</v>
      </c>
      <c r="B22" s="4">
        <v>0</v>
      </c>
      <c r="C22" s="69"/>
    </row>
    <row r="23" spans="1:19" x14ac:dyDescent="0.25">
      <c r="A23" s="1">
        <v>43132</v>
      </c>
      <c r="B23" s="4">
        <v>0</v>
      </c>
      <c r="C23" s="69"/>
    </row>
    <row r="26" spans="1:19" x14ac:dyDescent="0.25">
      <c r="A26" t="s">
        <v>3</v>
      </c>
    </row>
    <row r="27" spans="1:19" x14ac:dyDescent="0.25">
      <c r="A27" t="s">
        <v>1</v>
      </c>
    </row>
    <row r="29" spans="1:19" x14ac:dyDescent="0.25">
      <c r="A29" s="2"/>
      <c r="B29" s="3" t="s">
        <v>0</v>
      </c>
      <c r="C29" s="3" t="s">
        <v>2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61"/>
    </row>
    <row r="33" spans="1:19" x14ac:dyDescent="0.25">
      <c r="A33" s="1">
        <v>42767</v>
      </c>
      <c r="B33" s="4">
        <v>0</v>
      </c>
      <c r="C33" s="5">
        <v>1761</v>
      </c>
      <c r="S33" s="62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4">
        <v>1536</v>
      </c>
    </row>
    <row r="41" spans="1:19" x14ac:dyDescent="0.25">
      <c r="A41" s="1">
        <v>43009</v>
      </c>
      <c r="B41" s="4">
        <v>0</v>
      </c>
      <c r="C41" s="68"/>
    </row>
    <row r="42" spans="1:19" x14ac:dyDescent="0.25">
      <c r="A42" s="1">
        <v>43040</v>
      </c>
      <c r="B42" s="4">
        <v>0</v>
      </c>
      <c r="C42" s="68"/>
    </row>
    <row r="43" spans="1:19" x14ac:dyDescent="0.25">
      <c r="A43" s="1">
        <v>43070</v>
      </c>
      <c r="B43" s="4">
        <v>0</v>
      </c>
      <c r="C43" s="68"/>
    </row>
    <row r="44" spans="1:19" ht="15.75" thickBot="1" x14ac:dyDescent="0.3">
      <c r="A44">
        <v>2017</v>
      </c>
      <c r="B44" s="67">
        <f>SUM(B32:B43)</f>
        <v>0</v>
      </c>
      <c r="C44" s="6">
        <f>SUM(C32:C40)</f>
        <v>16038</v>
      </c>
    </row>
    <row r="45" spans="1:19" x14ac:dyDescent="0.25">
      <c r="A45" s="1">
        <v>43101</v>
      </c>
      <c r="B45" s="4">
        <v>0</v>
      </c>
      <c r="C45" s="69"/>
    </row>
    <row r="46" spans="1:19" x14ac:dyDescent="0.25">
      <c r="A46" s="1">
        <v>43132</v>
      </c>
      <c r="B46" s="4">
        <v>0</v>
      </c>
      <c r="C46" s="69"/>
    </row>
    <row r="50" spans="1:19" x14ac:dyDescent="0.25">
      <c r="B50" s="4" t="s">
        <v>185</v>
      </c>
    </row>
    <row r="51" spans="1:19" x14ac:dyDescent="0.25">
      <c r="Q51" s="81"/>
      <c r="R51" s="81"/>
    </row>
    <row r="52" spans="1:19" x14ac:dyDescent="0.25">
      <c r="B52" s="2"/>
      <c r="C52" s="3">
        <v>2015</v>
      </c>
      <c r="D52" s="82">
        <v>2016</v>
      </c>
      <c r="E52" s="79">
        <v>42736</v>
      </c>
      <c r="F52" s="18">
        <v>42767</v>
      </c>
      <c r="G52" s="18">
        <v>42795</v>
      </c>
      <c r="H52" s="18">
        <v>42826</v>
      </c>
      <c r="I52" s="18">
        <v>42856</v>
      </c>
      <c r="J52" s="18">
        <v>42887</v>
      </c>
      <c r="K52" s="18">
        <v>42917</v>
      </c>
      <c r="L52" s="18">
        <v>42948</v>
      </c>
      <c r="M52" s="18">
        <v>42979</v>
      </c>
      <c r="N52" s="18">
        <v>43009</v>
      </c>
      <c r="O52" s="18">
        <v>43040</v>
      </c>
      <c r="P52" s="18">
        <v>43070</v>
      </c>
      <c r="Q52" s="85">
        <v>2017</v>
      </c>
      <c r="R52" s="79">
        <v>43101</v>
      </c>
      <c r="S52" s="18">
        <v>43132</v>
      </c>
    </row>
    <row r="53" spans="1:19" x14ac:dyDescent="0.25">
      <c r="A53" s="10" t="s">
        <v>22</v>
      </c>
      <c r="B53" s="17" t="s">
        <v>5</v>
      </c>
      <c r="C53" s="16">
        <v>231066</v>
      </c>
      <c r="D53" s="83">
        <v>210544</v>
      </c>
      <c r="E53" s="80">
        <v>16487</v>
      </c>
      <c r="F53" s="16">
        <v>16234</v>
      </c>
      <c r="G53" s="16">
        <v>18391</v>
      </c>
      <c r="H53" s="16">
        <v>19512</v>
      </c>
      <c r="I53" s="16">
        <v>21079</v>
      </c>
      <c r="J53" s="16">
        <v>21248</v>
      </c>
      <c r="K53" s="16">
        <v>17197</v>
      </c>
      <c r="L53" s="16">
        <v>18943</v>
      </c>
      <c r="M53" s="16">
        <f>C17+C40</f>
        <v>17448</v>
      </c>
      <c r="N53" s="87"/>
      <c r="O53" s="87"/>
      <c r="P53" s="87"/>
      <c r="Q53" s="86">
        <f>SUM(E53:P53)</f>
        <v>166539</v>
      </c>
      <c r="R53" s="80">
        <v>18795</v>
      </c>
      <c r="S53" s="116">
        <v>17500</v>
      </c>
    </row>
    <row r="54" spans="1:19" x14ac:dyDescent="0.25">
      <c r="A54" s="10" t="s">
        <v>22</v>
      </c>
      <c r="B54" s="17" t="s">
        <v>24</v>
      </c>
      <c r="C54" s="16">
        <v>843</v>
      </c>
      <c r="D54" s="83">
        <v>935</v>
      </c>
      <c r="E54" s="80">
        <v>92</v>
      </c>
      <c r="F54" s="16">
        <v>119</v>
      </c>
      <c r="G54" s="16">
        <v>86</v>
      </c>
      <c r="H54" s="16">
        <v>115</v>
      </c>
      <c r="I54" s="16">
        <v>99</v>
      </c>
      <c r="J54" s="16">
        <v>119</v>
      </c>
      <c r="K54" s="16">
        <v>99</v>
      </c>
      <c r="L54" s="16">
        <v>106</v>
      </c>
      <c r="M54" s="16">
        <v>111</v>
      </c>
      <c r="N54" s="87"/>
      <c r="O54" s="87"/>
      <c r="P54" s="87"/>
      <c r="Q54" s="86">
        <f t="shared" ref="Q54:Q60" si="0">SUM(E54:P54)</f>
        <v>946</v>
      </c>
      <c r="R54" s="80">
        <v>109</v>
      </c>
      <c r="S54" s="116">
        <v>85</v>
      </c>
    </row>
    <row r="55" spans="1:19" x14ac:dyDescent="0.25">
      <c r="A55" s="10" t="s">
        <v>22</v>
      </c>
      <c r="B55" s="17" t="s">
        <v>13</v>
      </c>
      <c r="C55" s="16">
        <v>15</v>
      </c>
      <c r="D55" s="83">
        <v>15</v>
      </c>
      <c r="E55" s="80">
        <v>2</v>
      </c>
      <c r="F55" s="16">
        <v>1</v>
      </c>
      <c r="G55" s="16">
        <v>1</v>
      </c>
      <c r="H55" s="16">
        <v>1</v>
      </c>
      <c r="I55" s="16">
        <v>6</v>
      </c>
      <c r="J55" s="16">
        <v>1</v>
      </c>
      <c r="K55" s="16">
        <v>1</v>
      </c>
      <c r="L55" s="16">
        <v>1</v>
      </c>
      <c r="M55" s="16">
        <v>1</v>
      </c>
      <c r="N55" s="87"/>
      <c r="O55" s="87"/>
      <c r="P55" s="87"/>
      <c r="Q55" s="86">
        <f t="shared" si="0"/>
        <v>15</v>
      </c>
      <c r="R55" s="80">
        <v>1</v>
      </c>
      <c r="S55" s="116">
        <v>2</v>
      </c>
    </row>
    <row r="56" spans="1:19" ht="24" x14ac:dyDescent="0.25">
      <c r="A56" s="10" t="s">
        <v>22</v>
      </c>
      <c r="B56" s="17" t="s">
        <v>14</v>
      </c>
      <c r="C56" s="16">
        <v>289</v>
      </c>
      <c r="D56" s="83">
        <v>265</v>
      </c>
      <c r="E56" s="80">
        <v>23</v>
      </c>
      <c r="F56" s="16">
        <v>26</v>
      </c>
      <c r="G56" s="16">
        <v>21</v>
      </c>
      <c r="H56" s="16">
        <v>28</v>
      </c>
      <c r="I56" s="16">
        <v>52</v>
      </c>
      <c r="J56" s="16">
        <v>28</v>
      </c>
      <c r="K56" s="16">
        <v>17</v>
      </c>
      <c r="L56" s="16">
        <v>11</v>
      </c>
      <c r="M56" s="16">
        <v>39</v>
      </c>
      <c r="N56" s="87"/>
      <c r="O56" s="87"/>
      <c r="P56" s="87"/>
      <c r="Q56" s="86">
        <f t="shared" si="0"/>
        <v>245</v>
      </c>
      <c r="R56" s="80">
        <v>63</v>
      </c>
      <c r="S56" s="116">
        <v>45</v>
      </c>
    </row>
    <row r="57" spans="1:19" ht="24" x14ac:dyDescent="0.25">
      <c r="A57" s="10" t="s">
        <v>22</v>
      </c>
      <c r="B57" s="17" t="s">
        <v>15</v>
      </c>
      <c r="C57" s="16">
        <v>7770</v>
      </c>
      <c r="D57" s="83">
        <v>6373</v>
      </c>
      <c r="E57" s="80">
        <v>492</v>
      </c>
      <c r="F57" s="16">
        <v>509</v>
      </c>
      <c r="G57" s="16">
        <v>450</v>
      </c>
      <c r="H57" s="16">
        <v>460</v>
      </c>
      <c r="I57" s="16">
        <v>604</v>
      </c>
      <c r="J57" s="16">
        <v>581</v>
      </c>
      <c r="K57" s="16">
        <v>500</v>
      </c>
      <c r="L57" s="16">
        <v>487</v>
      </c>
      <c r="M57" s="16">
        <v>526</v>
      </c>
      <c r="N57" s="87"/>
      <c r="O57" s="87"/>
      <c r="P57" s="87"/>
      <c r="Q57" s="86">
        <f t="shared" si="0"/>
        <v>4609</v>
      </c>
      <c r="R57" s="80">
        <v>439</v>
      </c>
      <c r="S57" s="116">
        <v>400</v>
      </c>
    </row>
    <row r="58" spans="1:19" ht="24" x14ac:dyDescent="0.25">
      <c r="A58" s="10" t="s">
        <v>22</v>
      </c>
      <c r="B58" s="17" t="s">
        <v>16</v>
      </c>
      <c r="C58" s="16">
        <v>1828</v>
      </c>
      <c r="D58" s="83">
        <v>1606</v>
      </c>
      <c r="E58" s="80">
        <v>160</v>
      </c>
      <c r="F58" s="16">
        <v>115</v>
      </c>
      <c r="G58" s="16">
        <v>115</v>
      </c>
      <c r="H58" s="16">
        <v>129</v>
      </c>
      <c r="I58" s="16">
        <v>146</v>
      </c>
      <c r="J58" s="16">
        <v>300</v>
      </c>
      <c r="K58" s="16">
        <v>124</v>
      </c>
      <c r="L58" s="16">
        <v>135</v>
      </c>
      <c r="M58" s="16">
        <v>209</v>
      </c>
      <c r="N58" s="87"/>
      <c r="O58" s="87"/>
      <c r="P58" s="87"/>
      <c r="Q58" s="86">
        <f t="shared" si="0"/>
        <v>1433</v>
      </c>
      <c r="R58" s="80">
        <v>178</v>
      </c>
      <c r="S58" s="116">
        <v>150</v>
      </c>
    </row>
    <row r="59" spans="1:19" ht="36" x14ac:dyDescent="0.25">
      <c r="A59" s="10" t="s">
        <v>22</v>
      </c>
      <c r="B59" s="17" t="s">
        <v>17</v>
      </c>
      <c r="C59" s="16">
        <v>2243</v>
      </c>
      <c r="D59" s="83">
        <v>1946</v>
      </c>
      <c r="E59" s="80">
        <v>177</v>
      </c>
      <c r="F59" s="16">
        <v>157</v>
      </c>
      <c r="G59" s="16">
        <v>151</v>
      </c>
      <c r="H59" s="16">
        <v>152</v>
      </c>
      <c r="I59" s="16">
        <v>158</v>
      </c>
      <c r="J59" s="16">
        <v>185</v>
      </c>
      <c r="K59" s="16">
        <v>154</v>
      </c>
      <c r="L59" s="16">
        <v>178</v>
      </c>
      <c r="M59" s="16">
        <v>191</v>
      </c>
      <c r="N59" s="87"/>
      <c r="O59" s="87"/>
      <c r="P59" s="87"/>
      <c r="Q59" s="86">
        <f t="shared" si="0"/>
        <v>1503</v>
      </c>
      <c r="R59" s="80">
        <v>260</v>
      </c>
      <c r="S59" s="116">
        <v>200</v>
      </c>
    </row>
    <row r="60" spans="1:19" ht="24" x14ac:dyDescent="0.25">
      <c r="A60" s="10" t="s">
        <v>22</v>
      </c>
      <c r="B60" s="17" t="s">
        <v>9</v>
      </c>
      <c r="C60" s="16">
        <v>2</v>
      </c>
      <c r="D60" s="83">
        <v>16</v>
      </c>
      <c r="E60" s="80">
        <v>1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87"/>
      <c r="O60" s="87"/>
      <c r="P60" s="87"/>
      <c r="Q60" s="86">
        <f t="shared" si="0"/>
        <v>5</v>
      </c>
      <c r="R60" s="80">
        <v>1</v>
      </c>
      <c r="S60" s="116">
        <v>0</v>
      </c>
    </row>
    <row r="61" spans="1:19" x14ac:dyDescent="0.25">
      <c r="A61" s="10"/>
      <c r="B61" s="17"/>
      <c r="C61" s="16"/>
      <c r="D61" s="83"/>
      <c r="E61" s="80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86"/>
      <c r="R61" s="80"/>
      <c r="S61" s="116"/>
    </row>
    <row r="62" spans="1:19" x14ac:dyDescent="0.25">
      <c r="A62" s="10"/>
      <c r="B62" s="17"/>
      <c r="C62" s="16"/>
      <c r="D62" s="83"/>
      <c r="E62" s="80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86"/>
      <c r="R62" s="80"/>
      <c r="S62" s="116"/>
    </row>
    <row r="63" spans="1:19" x14ac:dyDescent="0.25">
      <c r="A63" s="10" t="s">
        <v>23</v>
      </c>
      <c r="B63" s="17" t="s">
        <v>28</v>
      </c>
      <c r="C63" s="16">
        <v>0</v>
      </c>
      <c r="D63" s="83">
        <v>0</v>
      </c>
      <c r="E63" s="80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87"/>
      <c r="O63" s="87"/>
      <c r="P63" s="87"/>
      <c r="Q63" s="86">
        <f t="shared" ref="Q63:Q72" si="1">SUM(E63:P63)</f>
        <v>0</v>
      </c>
      <c r="R63" s="80">
        <v>0</v>
      </c>
      <c r="S63" s="116">
        <v>0</v>
      </c>
    </row>
    <row r="64" spans="1:19" ht="24" x14ac:dyDescent="0.25">
      <c r="A64" s="10" t="s">
        <v>23</v>
      </c>
      <c r="B64" s="17" t="s">
        <v>29</v>
      </c>
      <c r="C64" s="16">
        <v>0</v>
      </c>
      <c r="D64" s="83">
        <v>0</v>
      </c>
      <c r="E64" s="80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7"/>
      <c r="O64" s="87"/>
      <c r="P64" s="87"/>
      <c r="Q64" s="86">
        <f t="shared" si="1"/>
        <v>0</v>
      </c>
      <c r="R64" s="80">
        <v>0</v>
      </c>
      <c r="S64" s="116">
        <v>0</v>
      </c>
    </row>
    <row r="65" spans="1:19" ht="24" x14ac:dyDescent="0.25">
      <c r="A65" s="10" t="s">
        <v>23</v>
      </c>
      <c r="B65" s="17" t="s">
        <v>6</v>
      </c>
      <c r="C65" s="16">
        <v>0</v>
      </c>
      <c r="D65" s="83">
        <v>0</v>
      </c>
      <c r="E65" s="80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87"/>
      <c r="O65" s="87"/>
      <c r="P65" s="87"/>
      <c r="Q65" s="86">
        <f t="shared" si="1"/>
        <v>0</v>
      </c>
      <c r="R65" s="80">
        <v>0</v>
      </c>
      <c r="S65" s="116">
        <v>0</v>
      </c>
    </row>
    <row r="66" spans="1:19" ht="24" x14ac:dyDescent="0.25">
      <c r="A66" s="10" t="s">
        <v>23</v>
      </c>
      <c r="B66" s="17" t="s">
        <v>7</v>
      </c>
      <c r="C66" s="16">
        <v>0</v>
      </c>
      <c r="D66" s="83">
        <v>0</v>
      </c>
      <c r="E66" s="80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87"/>
      <c r="O66" s="87"/>
      <c r="P66" s="87"/>
      <c r="Q66" s="86">
        <f t="shared" si="1"/>
        <v>0</v>
      </c>
      <c r="R66" s="80">
        <v>0</v>
      </c>
      <c r="S66" s="116">
        <v>1</v>
      </c>
    </row>
    <row r="67" spans="1:19" x14ac:dyDescent="0.25">
      <c r="A67" s="10" t="s">
        <v>23</v>
      </c>
      <c r="B67" s="17" t="s">
        <v>8</v>
      </c>
      <c r="C67" s="16">
        <v>3</v>
      </c>
      <c r="D67" s="83">
        <v>2</v>
      </c>
      <c r="E67" s="80">
        <v>0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1</v>
      </c>
      <c r="L67" s="16">
        <v>1</v>
      </c>
      <c r="M67" s="16">
        <v>1</v>
      </c>
      <c r="N67" s="87"/>
      <c r="O67" s="87"/>
      <c r="P67" s="87"/>
      <c r="Q67" s="86">
        <f t="shared" si="1"/>
        <v>6</v>
      </c>
      <c r="R67" s="80">
        <v>1</v>
      </c>
      <c r="S67" s="116">
        <v>0</v>
      </c>
    </row>
    <row r="68" spans="1:19" x14ac:dyDescent="0.25">
      <c r="A68" s="10" t="s">
        <v>23</v>
      </c>
      <c r="B68" s="17" t="s">
        <v>18</v>
      </c>
      <c r="C68" s="16">
        <v>1</v>
      </c>
      <c r="D68" s="83">
        <v>2</v>
      </c>
      <c r="E68" s="80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7"/>
      <c r="O68" s="87"/>
      <c r="P68" s="87"/>
      <c r="Q68" s="86">
        <f t="shared" si="1"/>
        <v>3</v>
      </c>
      <c r="R68" s="80">
        <v>1</v>
      </c>
      <c r="S68" s="116">
        <v>1</v>
      </c>
    </row>
    <row r="69" spans="1:19" x14ac:dyDescent="0.25">
      <c r="A69" s="10" t="s">
        <v>23</v>
      </c>
      <c r="B69" s="17" t="s">
        <v>10</v>
      </c>
      <c r="C69" s="16">
        <v>0</v>
      </c>
      <c r="D69" s="83">
        <v>0</v>
      </c>
      <c r="E69" s="8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7"/>
      <c r="O69" s="87"/>
      <c r="P69" s="87"/>
      <c r="Q69" s="86">
        <f t="shared" si="1"/>
        <v>0</v>
      </c>
      <c r="R69" s="80">
        <v>0</v>
      </c>
      <c r="S69" s="116">
        <v>0</v>
      </c>
    </row>
    <row r="70" spans="1:19" ht="24" x14ac:dyDescent="0.25">
      <c r="A70" s="10" t="s">
        <v>23</v>
      </c>
      <c r="B70" s="17" t="s">
        <v>11</v>
      </c>
      <c r="C70" s="16">
        <v>2</v>
      </c>
      <c r="D70" s="83">
        <v>1</v>
      </c>
      <c r="E70" s="80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87"/>
      <c r="O70" s="87"/>
      <c r="P70" s="87"/>
      <c r="Q70" s="86">
        <f t="shared" si="1"/>
        <v>1</v>
      </c>
      <c r="R70" s="80">
        <v>0</v>
      </c>
      <c r="S70" s="116">
        <v>0</v>
      </c>
    </row>
    <row r="71" spans="1:19" x14ac:dyDescent="0.25">
      <c r="A71" s="10"/>
      <c r="D71" s="84"/>
      <c r="E71" s="81"/>
      <c r="Q71" s="86"/>
      <c r="R71" s="81"/>
    </row>
    <row r="72" spans="1:19" ht="49.5" customHeight="1" x14ac:dyDescent="0.25">
      <c r="A72" s="10"/>
      <c r="B72" s="15" t="s">
        <v>12</v>
      </c>
      <c r="C72" s="16">
        <v>16</v>
      </c>
      <c r="D72" s="83">
        <v>17</v>
      </c>
      <c r="E72" s="80">
        <v>0</v>
      </c>
      <c r="F72" s="16">
        <v>1</v>
      </c>
      <c r="G72" s="16">
        <v>1</v>
      </c>
      <c r="H72" s="16">
        <v>2</v>
      </c>
      <c r="I72" s="16">
        <v>2</v>
      </c>
      <c r="J72" s="16">
        <v>1</v>
      </c>
      <c r="K72" s="16">
        <v>1</v>
      </c>
      <c r="L72" s="16">
        <v>3</v>
      </c>
      <c r="M72" s="16">
        <v>1</v>
      </c>
      <c r="N72" s="267" t="s">
        <v>183</v>
      </c>
      <c r="O72" s="267"/>
      <c r="P72" s="268"/>
      <c r="Q72" s="86">
        <f t="shared" si="1"/>
        <v>12</v>
      </c>
      <c r="R72" s="88">
        <v>3</v>
      </c>
      <c r="S72" s="116">
        <v>2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B44:C44 B21:C21 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2"/>
  <sheetViews>
    <sheetView showGridLines="0" topLeftCell="A37" zoomScale="80" zoomScaleNormal="80" workbookViewId="0">
      <selection activeCell="O18" sqref="O18"/>
    </sheetView>
  </sheetViews>
  <sheetFormatPr defaultRowHeight="15" x14ac:dyDescent="0.25"/>
  <cols>
    <col min="3" max="3" width="19.7109375" customWidth="1"/>
    <col min="4" max="4" width="12.42578125" customWidth="1"/>
    <col min="5" max="5" width="12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185</v>
      </c>
    </row>
    <row r="3" spans="2:22" x14ac:dyDescent="0.25">
      <c r="C3" s="46"/>
    </row>
    <row r="4" spans="2:22" ht="4.5" customHeight="1" x14ac:dyDescent="0.25">
      <c r="B4" s="108"/>
      <c r="C4" s="111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2:22" x14ac:dyDescent="0.25">
      <c r="B5" s="109" t="s">
        <v>199</v>
      </c>
      <c r="C5" s="46"/>
    </row>
    <row r="6" spans="2:22" ht="45" x14ac:dyDescent="0.25">
      <c r="C6" s="2"/>
      <c r="D6" s="21" t="s">
        <v>190</v>
      </c>
      <c r="E6" s="21" t="s">
        <v>176</v>
      </c>
      <c r="F6" s="21" t="s">
        <v>191</v>
      </c>
      <c r="G6" s="21" t="s">
        <v>192</v>
      </c>
      <c r="H6" s="21" t="s">
        <v>193</v>
      </c>
      <c r="I6" s="21"/>
      <c r="J6" s="21" t="s">
        <v>200</v>
      </c>
      <c r="K6" s="21" t="s">
        <v>194</v>
      </c>
    </row>
    <row r="7" spans="2:22" x14ac:dyDescent="0.25">
      <c r="C7" s="1">
        <v>43009</v>
      </c>
      <c r="D7" s="95">
        <v>317.5</v>
      </c>
      <c r="E7" s="95">
        <v>1190.5</v>
      </c>
      <c r="F7" s="95">
        <v>0</v>
      </c>
      <c r="G7" s="95">
        <v>234</v>
      </c>
      <c r="H7" s="61">
        <f>J7/K7</f>
        <v>9.8387506706955466E-2</v>
      </c>
      <c r="J7" s="97">
        <f>SUM(D7:G7)</f>
        <v>1742</v>
      </c>
      <c r="K7" s="95">
        <v>17705.5</v>
      </c>
    </row>
    <row r="8" spans="2:22" x14ac:dyDescent="0.25">
      <c r="C8" s="1">
        <v>43040</v>
      </c>
      <c r="D8" s="95">
        <v>260.5</v>
      </c>
      <c r="E8" s="95">
        <v>305</v>
      </c>
      <c r="F8" s="95">
        <v>21</v>
      </c>
      <c r="G8" s="95">
        <v>28</v>
      </c>
      <c r="H8" s="61">
        <f t="shared" ref="H8:H11" si="0">J8/K8</f>
        <v>3.897998667893051E-2</v>
      </c>
      <c r="J8" s="97">
        <f t="shared" ref="J8:J11" si="1">SUM(D8:G8)</f>
        <v>614.5</v>
      </c>
      <c r="K8" s="95">
        <v>15764.5</v>
      </c>
    </row>
    <row r="9" spans="2:22" x14ac:dyDescent="0.25">
      <c r="C9" s="1">
        <v>43070</v>
      </c>
      <c r="D9" s="95">
        <v>155</v>
      </c>
      <c r="E9" s="95">
        <v>1000.5</v>
      </c>
      <c r="F9" s="95">
        <v>0</v>
      </c>
      <c r="G9" s="95">
        <v>93.5</v>
      </c>
      <c r="H9" s="61">
        <f t="shared" si="0"/>
        <v>8.9601492162559637E-2</v>
      </c>
      <c r="J9" s="97">
        <f t="shared" si="1"/>
        <v>1249</v>
      </c>
      <c r="K9" s="95">
        <v>13939.5</v>
      </c>
    </row>
    <row r="10" spans="2:22" x14ac:dyDescent="0.25">
      <c r="C10" s="1">
        <v>43101</v>
      </c>
      <c r="D10" s="95">
        <v>263.5</v>
      </c>
      <c r="E10" s="95">
        <v>1280</v>
      </c>
      <c r="F10" s="95">
        <v>417</v>
      </c>
      <c r="G10" s="95">
        <v>292.5</v>
      </c>
      <c r="H10" s="61">
        <f t="shared" si="0"/>
        <v>0.12056509873173864</v>
      </c>
      <c r="J10" s="97">
        <f t="shared" si="1"/>
        <v>2253</v>
      </c>
      <c r="K10" s="95">
        <v>18687</v>
      </c>
    </row>
    <row r="11" spans="2:22" x14ac:dyDescent="0.25">
      <c r="C11" s="1">
        <v>43132</v>
      </c>
      <c r="D11" s="96">
        <v>250</v>
      </c>
      <c r="E11" s="96">
        <v>1200</v>
      </c>
      <c r="F11" s="96">
        <v>30</v>
      </c>
      <c r="G11" s="96">
        <v>150</v>
      </c>
      <c r="H11" s="61">
        <f t="shared" si="0"/>
        <v>9.0555555555555556E-2</v>
      </c>
      <c r="J11" s="97">
        <f t="shared" si="1"/>
        <v>1630</v>
      </c>
      <c r="K11" s="96">
        <v>18000</v>
      </c>
    </row>
    <row r="12" spans="2:22" x14ac:dyDescent="0.25">
      <c r="C12" s="46"/>
    </row>
    <row r="13" spans="2:22" x14ac:dyDescent="0.25">
      <c r="C13" s="46"/>
    </row>
    <row r="14" spans="2:22" ht="5.25" customHeight="1" x14ac:dyDescent="0.25">
      <c r="B14" s="108"/>
      <c r="C14" s="111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2:22" x14ac:dyDescent="0.25">
      <c r="B15" s="46" t="s">
        <v>208</v>
      </c>
    </row>
    <row r="16" spans="2:22" x14ac:dyDescent="0.25">
      <c r="C16" s="46"/>
    </row>
    <row r="17" spans="3:9" ht="30" x14ac:dyDescent="0.25">
      <c r="C17" s="46"/>
      <c r="D17" s="43" t="s">
        <v>42</v>
      </c>
      <c r="E17" s="43" t="s">
        <v>44</v>
      </c>
      <c r="F17" s="43" t="s">
        <v>45</v>
      </c>
      <c r="G17" s="43" t="s">
        <v>47</v>
      </c>
      <c r="H17" s="43" t="s">
        <v>48</v>
      </c>
    </row>
    <row r="18" spans="3:9" ht="36.75" thickBot="1" x14ac:dyDescent="0.3">
      <c r="C18" s="151"/>
      <c r="D18" s="152" t="s">
        <v>43</v>
      </c>
      <c r="E18" s="152" t="s">
        <v>210</v>
      </c>
      <c r="F18" s="152" t="s">
        <v>46</v>
      </c>
      <c r="G18" s="152" t="s">
        <v>49</v>
      </c>
      <c r="H18" s="152" t="s">
        <v>50</v>
      </c>
    </row>
    <row r="19" spans="3:9" ht="15.75" thickBot="1" x14ac:dyDescent="0.3">
      <c r="C19" s="35">
        <v>2015</v>
      </c>
      <c r="D19" s="148">
        <v>2714.72</v>
      </c>
      <c r="E19" s="149">
        <v>7</v>
      </c>
      <c r="F19" s="150" t="s">
        <v>55</v>
      </c>
      <c r="G19" s="149" t="s">
        <v>55</v>
      </c>
      <c r="H19" s="149" t="s">
        <v>55</v>
      </c>
    </row>
    <row r="20" spans="3:9" ht="15.75" thickBot="1" x14ac:dyDescent="0.3">
      <c r="C20" s="35">
        <v>2016</v>
      </c>
      <c r="D20" s="148">
        <v>3125.68</v>
      </c>
      <c r="E20" s="149">
        <v>3</v>
      </c>
      <c r="F20" s="150" t="s">
        <v>55</v>
      </c>
      <c r="G20" s="149" t="s">
        <v>55</v>
      </c>
      <c r="H20" s="149" t="s">
        <v>55</v>
      </c>
    </row>
    <row r="21" spans="3:9" x14ac:dyDescent="0.25">
      <c r="C21" s="1">
        <v>42736</v>
      </c>
      <c r="D21" s="132">
        <v>0</v>
      </c>
      <c r="E21" s="131">
        <v>0</v>
      </c>
      <c r="F21" s="133">
        <v>7.4000000000000003E-3</v>
      </c>
      <c r="G21" s="131">
        <v>136</v>
      </c>
      <c r="H21" s="131">
        <v>1</v>
      </c>
    </row>
    <row r="22" spans="3:9" x14ac:dyDescent="0.25">
      <c r="C22" s="1">
        <v>42767</v>
      </c>
      <c r="D22" s="89">
        <v>0</v>
      </c>
      <c r="E22" s="90">
        <v>0</v>
      </c>
      <c r="F22" s="91">
        <v>2.2100000000000002E-2</v>
      </c>
      <c r="G22" s="90">
        <v>181</v>
      </c>
      <c r="H22" s="90">
        <v>4</v>
      </c>
    </row>
    <row r="23" spans="3:9" x14ac:dyDescent="0.25">
      <c r="C23" s="1">
        <v>42795</v>
      </c>
      <c r="D23" s="89">
        <v>300</v>
      </c>
      <c r="E23" s="90">
        <v>1</v>
      </c>
      <c r="F23" s="91">
        <v>2.1000000000000001E-2</v>
      </c>
      <c r="G23" s="90">
        <v>190</v>
      </c>
      <c r="H23" s="90">
        <v>4</v>
      </c>
    </row>
    <row r="24" spans="3:9" x14ac:dyDescent="0.25">
      <c r="C24" s="1">
        <v>42826</v>
      </c>
      <c r="D24" s="89">
        <v>0</v>
      </c>
      <c r="E24" s="90">
        <v>0</v>
      </c>
      <c r="F24" s="91">
        <v>6.6E-3</v>
      </c>
      <c r="G24" s="90">
        <v>152</v>
      </c>
      <c r="H24" s="90">
        <v>1</v>
      </c>
    </row>
    <row r="25" spans="3:9" x14ac:dyDescent="0.25">
      <c r="C25" s="1">
        <v>42856</v>
      </c>
      <c r="D25" s="89">
        <v>0</v>
      </c>
      <c r="E25" s="90">
        <v>2</v>
      </c>
      <c r="F25" s="91">
        <v>1.8499999999999999E-2</v>
      </c>
      <c r="G25" s="90">
        <v>54</v>
      </c>
      <c r="H25" s="90">
        <v>1</v>
      </c>
    </row>
    <row r="26" spans="3:9" x14ac:dyDescent="0.25">
      <c r="C26" s="1">
        <v>42887</v>
      </c>
      <c r="D26" s="89">
        <v>1500</v>
      </c>
      <c r="E26" s="90">
        <v>0</v>
      </c>
      <c r="F26" s="91">
        <v>1.54E-2</v>
      </c>
      <c r="G26" s="90">
        <v>65</v>
      </c>
      <c r="H26" s="90">
        <v>1</v>
      </c>
    </row>
    <row r="27" spans="3:9" x14ac:dyDescent="0.25">
      <c r="C27" s="1">
        <v>42917</v>
      </c>
      <c r="D27" s="89">
        <v>0</v>
      </c>
      <c r="E27" s="90">
        <v>1</v>
      </c>
      <c r="F27" s="91">
        <v>2.06E-2</v>
      </c>
      <c r="G27" s="90">
        <v>97</v>
      </c>
      <c r="H27" s="90">
        <v>2</v>
      </c>
    </row>
    <row r="28" spans="3:9" x14ac:dyDescent="0.25">
      <c r="C28" s="1">
        <v>42948</v>
      </c>
      <c r="D28" s="89">
        <v>687.47</v>
      </c>
      <c r="E28" s="90">
        <v>0</v>
      </c>
      <c r="F28" s="91">
        <v>0</v>
      </c>
      <c r="G28" s="90">
        <v>100</v>
      </c>
      <c r="H28" s="90">
        <v>0</v>
      </c>
    </row>
    <row r="29" spans="3:9" x14ac:dyDescent="0.25">
      <c r="C29" s="1">
        <v>42979</v>
      </c>
      <c r="D29" s="89">
        <v>0</v>
      </c>
      <c r="E29" s="90">
        <v>0</v>
      </c>
      <c r="F29" s="91">
        <v>1.2800000000000001E-2</v>
      </c>
      <c r="G29" s="90">
        <v>78</v>
      </c>
      <c r="H29" s="90">
        <v>1</v>
      </c>
    </row>
    <row r="30" spans="3:9" x14ac:dyDescent="0.25">
      <c r="C30" s="1">
        <v>43009</v>
      </c>
      <c r="D30" s="52"/>
      <c r="E30" s="53"/>
      <c r="F30" s="54"/>
      <c r="G30" s="53"/>
      <c r="H30" s="53"/>
      <c r="I30" t="s">
        <v>212</v>
      </c>
    </row>
    <row r="31" spans="3:9" x14ac:dyDescent="0.25">
      <c r="C31" s="1">
        <v>43040</v>
      </c>
      <c r="D31" s="52"/>
      <c r="E31" s="53"/>
      <c r="F31" s="54"/>
      <c r="G31" s="53"/>
      <c r="H31" s="53"/>
      <c r="I31" t="s">
        <v>212</v>
      </c>
    </row>
    <row r="32" spans="3:9" ht="15.75" thickBot="1" x14ac:dyDescent="0.3">
      <c r="C32" s="138">
        <v>43070</v>
      </c>
      <c r="D32" s="139"/>
      <c r="E32" s="140"/>
      <c r="F32" s="141"/>
      <c r="G32" s="140"/>
      <c r="H32" s="140"/>
      <c r="I32" t="s">
        <v>212</v>
      </c>
    </row>
    <row r="33" spans="2:22" ht="15.75" thickBot="1" x14ac:dyDescent="0.3">
      <c r="C33" s="144" t="s">
        <v>211</v>
      </c>
      <c r="D33" s="145">
        <f>SUM(D21:D32)</f>
        <v>2487.4700000000003</v>
      </c>
      <c r="E33" s="146">
        <f>SUM(E21:E32)</f>
        <v>4</v>
      </c>
      <c r="F33" s="147">
        <f>H33/G33</f>
        <v>1.4245014245014245E-2</v>
      </c>
      <c r="G33" s="146">
        <f>SUM(G21:G32)</f>
        <v>1053</v>
      </c>
      <c r="H33" s="146">
        <f>SUM(H21:H32)</f>
        <v>15</v>
      </c>
    </row>
    <row r="34" spans="2:22" x14ac:dyDescent="0.25">
      <c r="C34" s="120">
        <v>43101</v>
      </c>
      <c r="D34" s="132">
        <v>0</v>
      </c>
      <c r="E34" s="131">
        <v>0</v>
      </c>
      <c r="F34" s="143">
        <v>1.5100000000000001E-2</v>
      </c>
      <c r="G34" s="142">
        <v>81</v>
      </c>
      <c r="H34" s="142">
        <v>1</v>
      </c>
      <c r="I34" t="s">
        <v>209</v>
      </c>
    </row>
    <row r="35" spans="2:22" x14ac:dyDescent="0.25">
      <c r="C35" s="120">
        <v>43132</v>
      </c>
      <c r="D35" s="52"/>
      <c r="E35" s="53"/>
      <c r="F35" s="54"/>
      <c r="G35" s="53"/>
      <c r="H35" s="53"/>
    </row>
    <row r="36" spans="2:22" x14ac:dyDescent="0.25">
      <c r="C36" s="46"/>
      <c r="D36" s="60"/>
      <c r="E36" s="60"/>
      <c r="F36" s="60"/>
      <c r="G36" s="60"/>
      <c r="H36" s="60"/>
    </row>
    <row r="37" spans="2:22" x14ac:dyDescent="0.25">
      <c r="C37" s="136" t="s">
        <v>184</v>
      </c>
      <c r="D37" s="123">
        <v>0</v>
      </c>
      <c r="E37" s="124">
        <v>4</v>
      </c>
      <c r="F37" s="125">
        <v>1.72E-2</v>
      </c>
      <c r="G37" s="124">
        <v>145</v>
      </c>
      <c r="H37" s="124">
        <v>0</v>
      </c>
      <c r="I37" s="137" t="s">
        <v>209</v>
      </c>
      <c r="J37" s="137"/>
      <c r="K37" s="137"/>
      <c r="L37" s="137"/>
    </row>
    <row r="38" spans="2:22" x14ac:dyDescent="0.25">
      <c r="C38" s="46"/>
    </row>
    <row r="39" spans="2:22" ht="4.5" customHeight="1" x14ac:dyDescent="0.25">
      <c r="B39" s="108"/>
      <c r="C39" s="111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2:22" x14ac:dyDescent="0.25">
      <c r="B40" s="46" t="s">
        <v>208</v>
      </c>
      <c r="C40" s="46"/>
    </row>
    <row r="41" spans="2:22" x14ac:dyDescent="0.25">
      <c r="B41" s="46"/>
      <c r="C41" s="46"/>
    </row>
    <row r="42" spans="2:22" x14ac:dyDescent="0.25">
      <c r="B42" s="46"/>
      <c r="C42" s="46"/>
    </row>
    <row r="43" spans="2:22" ht="57.75" thickBot="1" x14ac:dyDescent="0.3">
      <c r="B43" s="46"/>
      <c r="C43" s="151"/>
      <c r="D43" s="153" t="s">
        <v>52</v>
      </c>
      <c r="E43" s="154" t="s">
        <v>53</v>
      </c>
      <c r="F43" s="154" t="s">
        <v>54</v>
      </c>
      <c r="G43" s="19"/>
      <c r="H43" s="28"/>
      <c r="I43" s="28"/>
      <c r="J43" s="28"/>
      <c r="K43" s="28"/>
    </row>
    <row r="44" spans="2:22" ht="15.75" thickBot="1" x14ac:dyDescent="0.3">
      <c r="B44" s="46"/>
      <c r="C44" s="144">
        <v>2015</v>
      </c>
      <c r="D44" s="155">
        <v>313</v>
      </c>
      <c r="E44" s="155">
        <v>27</v>
      </c>
      <c r="F44" s="155">
        <v>225</v>
      </c>
      <c r="G44" s="28"/>
      <c r="H44" s="28"/>
      <c r="I44" s="28"/>
      <c r="J44" s="28"/>
      <c r="K44" s="28"/>
    </row>
    <row r="45" spans="2:22" ht="15.75" thickBot="1" x14ac:dyDescent="0.3">
      <c r="B45" s="46"/>
      <c r="C45" s="144">
        <v>2016</v>
      </c>
      <c r="D45" s="155">
        <v>399</v>
      </c>
      <c r="E45" s="155">
        <v>16</v>
      </c>
      <c r="F45" s="155">
        <v>304</v>
      </c>
      <c r="G45" s="28"/>
      <c r="H45" s="28"/>
      <c r="I45" s="28"/>
      <c r="J45" s="28"/>
      <c r="K45" s="28"/>
    </row>
    <row r="46" spans="2:22" x14ac:dyDescent="0.25">
      <c r="B46" s="46"/>
      <c r="C46" s="120">
        <v>42736</v>
      </c>
      <c r="D46" s="131">
        <v>4</v>
      </c>
      <c r="E46" s="131">
        <v>0</v>
      </c>
      <c r="F46" s="131">
        <v>0</v>
      </c>
      <c r="G46" s="28"/>
      <c r="H46" s="28"/>
      <c r="I46" s="28"/>
      <c r="J46" s="28"/>
      <c r="K46" s="28"/>
    </row>
    <row r="47" spans="2:22" x14ac:dyDescent="0.25">
      <c r="B47" s="46"/>
      <c r="C47" s="120">
        <v>42767</v>
      </c>
      <c r="D47" s="90">
        <v>17</v>
      </c>
      <c r="E47" s="90">
        <v>0</v>
      </c>
      <c r="F47" s="90">
        <v>0</v>
      </c>
      <c r="G47" s="28"/>
      <c r="H47" s="28"/>
      <c r="I47" s="28"/>
      <c r="J47" s="28"/>
      <c r="K47" s="28"/>
    </row>
    <row r="48" spans="2:22" x14ac:dyDescent="0.25">
      <c r="B48" s="46"/>
      <c r="C48" s="120">
        <v>42795</v>
      </c>
      <c r="D48" s="90">
        <v>32</v>
      </c>
      <c r="E48" s="90">
        <v>4</v>
      </c>
      <c r="F48" s="90">
        <v>0</v>
      </c>
      <c r="G48" s="28"/>
      <c r="H48" s="28"/>
      <c r="I48" s="28"/>
      <c r="J48" s="28"/>
      <c r="K48" s="28"/>
    </row>
    <row r="49" spans="2:17" x14ac:dyDescent="0.25">
      <c r="B49" s="46"/>
      <c r="C49" s="120">
        <v>42826</v>
      </c>
      <c r="D49" s="90">
        <v>53</v>
      </c>
      <c r="E49" s="90">
        <v>3</v>
      </c>
      <c r="F49" s="90">
        <v>9</v>
      </c>
    </row>
    <row r="50" spans="2:17" x14ac:dyDescent="0.25">
      <c r="B50" s="46"/>
      <c r="C50" s="120">
        <v>42856</v>
      </c>
      <c r="D50" s="90">
        <v>65</v>
      </c>
      <c r="E50" s="90">
        <v>4</v>
      </c>
      <c r="F50" s="90">
        <v>18</v>
      </c>
    </row>
    <row r="51" spans="2:17" x14ac:dyDescent="0.25">
      <c r="B51" s="46"/>
      <c r="C51" s="120">
        <v>42887</v>
      </c>
      <c r="D51" s="90">
        <v>106</v>
      </c>
      <c r="E51" s="90">
        <v>6</v>
      </c>
      <c r="F51" s="90">
        <v>33</v>
      </c>
    </row>
    <row r="52" spans="2:17" x14ac:dyDescent="0.25">
      <c r="B52" s="46"/>
      <c r="C52" s="120">
        <v>42917</v>
      </c>
      <c r="D52" s="90">
        <v>144</v>
      </c>
      <c r="E52" s="90">
        <v>8</v>
      </c>
      <c r="F52" s="90">
        <v>38</v>
      </c>
    </row>
    <row r="53" spans="2:17" x14ac:dyDescent="0.25">
      <c r="B53" s="46"/>
      <c r="C53" s="120">
        <v>42948</v>
      </c>
      <c r="D53" s="90">
        <v>157</v>
      </c>
      <c r="E53" s="90">
        <v>22</v>
      </c>
      <c r="F53" s="90">
        <v>52</v>
      </c>
    </row>
    <row r="54" spans="2:17" x14ac:dyDescent="0.25">
      <c r="B54" s="46"/>
      <c r="C54" s="120">
        <v>42979</v>
      </c>
      <c r="D54" s="90">
        <v>241</v>
      </c>
      <c r="E54" s="90">
        <v>10</v>
      </c>
      <c r="F54" s="90">
        <v>84</v>
      </c>
    </row>
    <row r="55" spans="2:17" x14ac:dyDescent="0.25">
      <c r="B55" s="46"/>
      <c r="C55" s="120">
        <v>43009</v>
      </c>
      <c r="D55" s="53"/>
      <c r="E55" s="53"/>
      <c r="F55" s="53"/>
    </row>
    <row r="56" spans="2:17" x14ac:dyDescent="0.25">
      <c r="B56" s="46"/>
      <c r="C56" s="120">
        <v>43040</v>
      </c>
      <c r="D56" s="53"/>
      <c r="E56" s="53"/>
      <c r="F56" s="53"/>
    </row>
    <row r="57" spans="2:17" ht="15.75" thickBot="1" x14ac:dyDescent="0.3">
      <c r="B57" s="46"/>
      <c r="C57" s="157">
        <v>43070</v>
      </c>
      <c r="D57" s="140"/>
      <c r="E57" s="140"/>
      <c r="F57" s="140"/>
    </row>
    <row r="58" spans="2:17" ht="15.75" thickBot="1" x14ac:dyDescent="0.3">
      <c r="B58" s="46"/>
      <c r="C58" s="158" t="s">
        <v>211</v>
      </c>
      <c r="D58" s="146">
        <f>SUM(D46:D57)</f>
        <v>819</v>
      </c>
      <c r="E58" s="146">
        <f t="shared" ref="E58:F58" si="2">SUM(E46:E57)</f>
        <v>57</v>
      </c>
      <c r="F58" s="146">
        <f t="shared" si="2"/>
        <v>234</v>
      </c>
    </row>
    <row r="59" spans="2:17" x14ac:dyDescent="0.25">
      <c r="B59" s="46"/>
      <c r="C59" s="120">
        <v>43101</v>
      </c>
      <c r="D59" s="131">
        <v>4</v>
      </c>
      <c r="E59" s="131">
        <v>0</v>
      </c>
      <c r="F59" s="131">
        <v>5</v>
      </c>
    </row>
    <row r="60" spans="2:17" x14ac:dyDescent="0.25">
      <c r="B60" s="46"/>
      <c r="C60" s="120">
        <v>43132</v>
      </c>
      <c r="D60" s="53"/>
      <c r="E60" s="53"/>
      <c r="F60" s="53"/>
    </row>
    <row r="61" spans="2:17" x14ac:dyDescent="0.25">
      <c r="B61" s="46"/>
      <c r="C61" s="156"/>
      <c r="D61" s="60"/>
      <c r="E61" s="60"/>
      <c r="F61" s="60"/>
    </row>
    <row r="62" spans="2:17" x14ac:dyDescent="0.25">
      <c r="B62" s="46"/>
      <c r="C62" s="136" t="s">
        <v>184</v>
      </c>
      <c r="D62" s="124">
        <v>155</v>
      </c>
      <c r="E62" s="124">
        <v>11</v>
      </c>
      <c r="F62" s="124">
        <v>186</v>
      </c>
    </row>
    <row r="63" spans="2:17" x14ac:dyDescent="0.25">
      <c r="B63" s="46"/>
      <c r="C63" s="94"/>
    </row>
    <row r="64" spans="2:17" x14ac:dyDescent="0.25">
      <c r="P64" s="8"/>
      <c r="Q64" s="8"/>
    </row>
    <row r="65" spans="2:22" x14ac:dyDescent="0.25">
      <c r="C65" s="45"/>
      <c r="E65" s="93"/>
      <c r="F65" s="48"/>
      <c r="G65" s="48"/>
      <c r="H65" s="48"/>
      <c r="I65" s="48"/>
      <c r="J65" s="93"/>
      <c r="K65" s="93"/>
      <c r="O65" s="8"/>
      <c r="P65" s="8"/>
      <c r="Q65" s="8"/>
    </row>
    <row r="66" spans="2:22" x14ac:dyDescent="0.25">
      <c r="D66" t="s">
        <v>188</v>
      </c>
    </row>
    <row r="67" spans="2:22" ht="51" customHeight="1" x14ac:dyDescent="0.25">
      <c r="C67" s="121" t="s">
        <v>52</v>
      </c>
      <c r="D67" s="122" t="s">
        <v>186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22" ht="41.25" customHeight="1" x14ac:dyDescent="0.25">
      <c r="C68" s="45" t="s">
        <v>53</v>
      </c>
      <c r="D68" s="122" t="s">
        <v>186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22" ht="54.75" customHeight="1" x14ac:dyDescent="0.25">
      <c r="C69" s="45" t="s">
        <v>54</v>
      </c>
      <c r="D69" s="122" t="s">
        <v>187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2" spans="2:22" ht="5.25" customHeight="1" x14ac:dyDescent="0.2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</sheetData>
  <pageMargins left="0.7" right="0.7" top="0.75" bottom="0.75" header="0.3" footer="0.3"/>
  <ignoredErrors>
    <ignoredError sqref="J7:J11 D33 D58:F58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showGridLines="0" topLeftCell="A73" zoomScale="120" zoomScaleNormal="120" workbookViewId="0">
      <selection activeCell="F94" sqref="F94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x14ac:dyDescent="0.25">
      <c r="B3" s="109" t="s">
        <v>2</v>
      </c>
    </row>
    <row r="6" spans="2:15" x14ac:dyDescent="0.25">
      <c r="B6" s="2"/>
      <c r="C6" s="3" t="s">
        <v>21</v>
      </c>
      <c r="D6" s="3" t="s">
        <v>195</v>
      </c>
      <c r="E6" s="99"/>
    </row>
    <row r="7" spans="2:15" x14ac:dyDescent="0.25">
      <c r="B7">
        <v>2015</v>
      </c>
      <c r="C7" s="8">
        <f>'Input - Safety Data'!C7</f>
        <v>207536</v>
      </c>
      <c r="D7" s="8">
        <f>'Input - Safety Data'!C30</f>
        <v>23530</v>
      </c>
      <c r="E7" s="103"/>
    </row>
    <row r="8" spans="2:15" x14ac:dyDescent="0.25">
      <c r="B8">
        <v>2016</v>
      </c>
      <c r="C8" s="8">
        <f>'Input - Safety Data'!C8</f>
        <v>187194</v>
      </c>
      <c r="D8" s="8">
        <f>'Input - Safety Data'!C31</f>
        <v>23350</v>
      </c>
      <c r="E8" s="103"/>
    </row>
    <row r="9" spans="2:15" x14ac:dyDescent="0.25">
      <c r="B9">
        <v>2017</v>
      </c>
      <c r="C9" s="68">
        <f>214925-23000</f>
        <v>191925</v>
      </c>
      <c r="D9" s="68">
        <v>23000</v>
      </c>
      <c r="E9" s="104"/>
      <c r="M9" s="57"/>
    </row>
    <row r="10" spans="2:15" x14ac:dyDescent="0.25">
      <c r="B10" s="92">
        <v>42736</v>
      </c>
      <c r="C10" s="8">
        <f>'Input - Safety Data'!C9</f>
        <v>14632</v>
      </c>
      <c r="D10" s="8">
        <f>'Input - Safety Data'!C32</f>
        <v>1855</v>
      </c>
      <c r="E10" s="104"/>
      <c r="F10" s="14"/>
      <c r="G10" s="59"/>
      <c r="H10" s="101"/>
      <c r="M10" s="57"/>
    </row>
    <row r="11" spans="2:15" x14ac:dyDescent="0.25">
      <c r="B11" s="92">
        <v>42767</v>
      </c>
      <c r="C11" s="8">
        <f>'Input - Safety Data'!C10</f>
        <v>14473</v>
      </c>
      <c r="D11" s="8">
        <f>'Input - Safety Data'!C33</f>
        <v>1761</v>
      </c>
      <c r="E11" s="104"/>
      <c r="F11" s="14"/>
      <c r="G11" s="59"/>
      <c r="H11" s="101"/>
      <c r="M11" s="57"/>
    </row>
    <row r="12" spans="2:15" x14ac:dyDescent="0.25">
      <c r="B12" s="92">
        <v>43101</v>
      </c>
      <c r="C12" s="68">
        <v>14500</v>
      </c>
      <c r="D12" s="68">
        <v>1900</v>
      </c>
      <c r="E12" s="104"/>
      <c r="F12" s="14"/>
      <c r="G12" s="59"/>
      <c r="H12" s="101"/>
      <c r="M12" s="57"/>
    </row>
    <row r="13" spans="2:15" x14ac:dyDescent="0.25">
      <c r="B13" s="92">
        <v>43132</v>
      </c>
      <c r="C13" s="68">
        <v>13500</v>
      </c>
      <c r="D13" s="68">
        <v>2100</v>
      </c>
      <c r="E13" s="104"/>
      <c r="F13" s="14"/>
      <c r="G13" s="59"/>
      <c r="H13" s="101"/>
      <c r="M13" s="57"/>
    </row>
    <row r="14" spans="2:15" x14ac:dyDescent="0.25">
      <c r="E14" s="60"/>
      <c r="F14" s="60"/>
      <c r="G14" s="60"/>
    </row>
    <row r="15" spans="2:15" x14ac:dyDescent="0.25">
      <c r="E15" s="60"/>
      <c r="F15" s="60"/>
      <c r="G15" s="60"/>
    </row>
    <row r="16" spans="2:15" x14ac:dyDescent="0.25">
      <c r="E16" s="60"/>
      <c r="F16" s="60"/>
      <c r="G16" s="60"/>
    </row>
    <row r="17" spans="2:21" x14ac:dyDescent="0.25">
      <c r="E17" s="60"/>
      <c r="F17" s="60"/>
      <c r="G17" s="60"/>
    </row>
    <row r="19" spans="2:21" ht="5.25" customHeight="1" x14ac:dyDescent="0.2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Q19" s="102"/>
      <c r="R19" s="99"/>
      <c r="S19" s="99"/>
      <c r="T19" s="28"/>
      <c r="U19" s="28"/>
    </row>
    <row r="20" spans="2:21" ht="15" customHeight="1" x14ac:dyDescent="0.25">
      <c r="B20" s="109" t="s">
        <v>199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2"/>
      <c r="R20" s="99"/>
      <c r="S20" s="99"/>
      <c r="T20" s="28"/>
      <c r="U20" s="28"/>
    </row>
    <row r="21" spans="2:21" ht="15" customHeight="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02"/>
      <c r="R21" s="99"/>
      <c r="S21" s="99"/>
      <c r="T21" s="28"/>
      <c r="U21" s="28"/>
    </row>
    <row r="22" spans="2:21" ht="50.25" customHeight="1" x14ac:dyDescent="0.25">
      <c r="B22" s="2"/>
      <c r="C22" s="11" t="s">
        <v>202</v>
      </c>
      <c r="D22" s="11" t="s">
        <v>201</v>
      </c>
      <c r="E22" s="11" t="s">
        <v>203</v>
      </c>
      <c r="F22" s="11" t="s">
        <v>204</v>
      </c>
      <c r="G22" s="11" t="s">
        <v>205</v>
      </c>
      <c r="H22" s="60"/>
      <c r="I22" s="60"/>
      <c r="J22" s="60"/>
      <c r="K22" s="60"/>
      <c r="L22" s="60"/>
      <c r="M22" s="60"/>
      <c r="N22" s="60"/>
      <c r="O22" s="60"/>
      <c r="P22" s="60"/>
      <c r="Q22" s="102"/>
      <c r="R22" s="99"/>
      <c r="S22" s="99"/>
      <c r="T22" s="28"/>
      <c r="U22" s="28"/>
    </row>
    <row r="23" spans="2:21" ht="15" customHeight="1" x14ac:dyDescent="0.25">
      <c r="B23" s="1">
        <v>43009</v>
      </c>
      <c r="C23" s="113">
        <f>'Input - Operational Raw Data'!D7</f>
        <v>317.5</v>
      </c>
      <c r="D23" s="113">
        <f>'Input - Operational Raw Data'!E7</f>
        <v>1190.5</v>
      </c>
      <c r="E23" s="113">
        <f>'Input - Operational Raw Data'!F7</f>
        <v>0</v>
      </c>
      <c r="F23" s="113">
        <f>'Input - Operational Raw Data'!G7</f>
        <v>234</v>
      </c>
      <c r="G23" s="112">
        <f>'Input - Operational Raw Data'!H7</f>
        <v>9.8387506706955466E-2</v>
      </c>
      <c r="H23" s="60"/>
      <c r="I23" s="60"/>
      <c r="J23" s="60"/>
      <c r="K23" s="60"/>
      <c r="L23" s="60"/>
      <c r="M23" s="60"/>
      <c r="N23" s="60"/>
      <c r="O23" s="60"/>
      <c r="P23" s="60"/>
      <c r="Q23" s="102"/>
      <c r="R23" s="99"/>
      <c r="S23" s="99"/>
      <c r="T23" s="28"/>
      <c r="U23" s="28"/>
    </row>
    <row r="24" spans="2:21" ht="15" customHeight="1" x14ac:dyDescent="0.25">
      <c r="B24" s="1">
        <v>43040</v>
      </c>
      <c r="C24" s="113">
        <f>'Input - Operational Raw Data'!D8</f>
        <v>260.5</v>
      </c>
      <c r="D24" s="113">
        <f>'Input - Operational Raw Data'!E8</f>
        <v>305</v>
      </c>
      <c r="E24" s="113">
        <f>'Input - Operational Raw Data'!F8</f>
        <v>21</v>
      </c>
      <c r="F24" s="113">
        <f>'Input - Operational Raw Data'!G8</f>
        <v>28</v>
      </c>
      <c r="G24" s="112">
        <f>'Input - Operational Raw Data'!H8</f>
        <v>3.897998667893051E-2</v>
      </c>
      <c r="H24" s="60"/>
      <c r="I24" s="60"/>
      <c r="J24" s="60"/>
      <c r="K24" s="60"/>
      <c r="L24" s="60"/>
      <c r="M24" s="60"/>
      <c r="N24" s="60"/>
      <c r="O24" s="60"/>
      <c r="P24" s="60"/>
      <c r="Q24" s="102"/>
      <c r="R24" s="99"/>
      <c r="S24" s="99"/>
      <c r="T24" s="28"/>
      <c r="U24" s="28"/>
    </row>
    <row r="25" spans="2:21" ht="15" customHeight="1" x14ac:dyDescent="0.25">
      <c r="B25" s="1">
        <v>43070</v>
      </c>
      <c r="C25" s="113">
        <f>'Input - Operational Raw Data'!D9</f>
        <v>155</v>
      </c>
      <c r="D25" s="113">
        <f>'Input - Operational Raw Data'!E9</f>
        <v>1000.5</v>
      </c>
      <c r="E25" s="113">
        <f>'Input - Operational Raw Data'!F9</f>
        <v>0</v>
      </c>
      <c r="F25" s="113">
        <f>'Input - Operational Raw Data'!G9</f>
        <v>93.5</v>
      </c>
      <c r="G25" s="112">
        <f>'Input - Operational Raw Data'!H9</f>
        <v>8.9601492162559637E-2</v>
      </c>
      <c r="H25" s="60"/>
      <c r="I25" s="60"/>
      <c r="J25" s="60"/>
      <c r="K25" s="60"/>
      <c r="L25" s="60"/>
      <c r="M25" s="60"/>
      <c r="N25" s="60"/>
      <c r="O25" s="60"/>
      <c r="P25" s="60"/>
      <c r="Q25" s="102"/>
      <c r="R25" s="99"/>
      <c r="S25" s="99"/>
      <c r="T25" s="28"/>
      <c r="U25" s="28"/>
    </row>
    <row r="26" spans="2:21" ht="15" customHeight="1" x14ac:dyDescent="0.25">
      <c r="B26" s="1">
        <v>43101</v>
      </c>
      <c r="C26" s="113">
        <f>'Input - Operational Raw Data'!D10</f>
        <v>263.5</v>
      </c>
      <c r="D26" s="113">
        <f>'Input - Operational Raw Data'!E10</f>
        <v>1280</v>
      </c>
      <c r="E26" s="113">
        <f>'Input - Operational Raw Data'!F10</f>
        <v>417</v>
      </c>
      <c r="F26" s="113">
        <f>'Input - Operational Raw Data'!G10</f>
        <v>292.5</v>
      </c>
      <c r="G26" s="112">
        <f>'Input - Operational Raw Data'!H10</f>
        <v>0.12056509873173864</v>
      </c>
      <c r="H26" s="60"/>
      <c r="I26" s="60"/>
      <c r="J26" s="60"/>
      <c r="K26" s="60"/>
      <c r="L26" s="60"/>
      <c r="M26" s="60"/>
      <c r="N26" s="60"/>
      <c r="O26" s="60"/>
      <c r="P26" s="60"/>
      <c r="Q26" s="102"/>
      <c r="R26" s="99"/>
      <c r="S26" s="99"/>
      <c r="T26" s="28"/>
      <c r="U26" s="28"/>
    </row>
    <row r="27" spans="2:21" ht="15" customHeight="1" x14ac:dyDescent="0.25">
      <c r="B27" s="1">
        <v>43132</v>
      </c>
      <c r="C27" s="114">
        <f>'Input - Operational Raw Data'!D11</f>
        <v>250</v>
      </c>
      <c r="D27" s="114">
        <f>'Input - Operational Raw Data'!E11</f>
        <v>1200</v>
      </c>
      <c r="E27" s="114">
        <f>'Input - Operational Raw Data'!F11</f>
        <v>30</v>
      </c>
      <c r="F27" s="114">
        <f>'Input - Operational Raw Data'!G11</f>
        <v>150</v>
      </c>
      <c r="G27" s="112">
        <f>'Input - Operational Raw Data'!H11</f>
        <v>9.0555555555555556E-2</v>
      </c>
      <c r="H27" s="60"/>
      <c r="I27" s="60"/>
      <c r="J27" s="60"/>
      <c r="K27" s="60"/>
      <c r="L27" s="60"/>
      <c r="M27" s="60"/>
      <c r="N27" s="60"/>
      <c r="O27" s="60"/>
      <c r="P27" s="60"/>
      <c r="Q27" s="102"/>
      <c r="R27" s="99"/>
      <c r="S27" s="99"/>
      <c r="T27" s="28"/>
      <c r="U27" s="28"/>
    </row>
    <row r="28" spans="2:21" ht="15" customHeight="1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102"/>
      <c r="R28" s="99"/>
      <c r="S28" s="99"/>
      <c r="T28" s="28"/>
      <c r="U28" s="28"/>
    </row>
    <row r="29" spans="2:21" ht="15" customHeight="1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02"/>
      <c r="R29" s="99"/>
      <c r="S29" s="99"/>
      <c r="T29" s="28"/>
      <c r="U29" s="28"/>
    </row>
    <row r="30" spans="2:21" ht="15" customHeight="1" x14ac:dyDescent="0.2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102"/>
      <c r="R30" s="99"/>
      <c r="S30" s="99"/>
      <c r="T30" s="28"/>
      <c r="U30" s="28"/>
    </row>
    <row r="31" spans="2:21" ht="15" customHeight="1" x14ac:dyDescent="0.2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102"/>
      <c r="R31" s="99"/>
      <c r="S31" s="99"/>
      <c r="T31" s="28"/>
      <c r="U31" s="28"/>
    </row>
    <row r="32" spans="2:21" ht="15" customHeight="1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02"/>
      <c r="R32" s="99"/>
      <c r="S32" s="99"/>
      <c r="T32" s="28"/>
      <c r="U32" s="28"/>
    </row>
    <row r="33" spans="2:21" ht="15" customHeight="1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02"/>
      <c r="R33" s="99"/>
      <c r="S33" s="99"/>
      <c r="T33" s="28"/>
      <c r="U33" s="28"/>
    </row>
    <row r="34" spans="2:21" ht="4.5" customHeight="1" x14ac:dyDescent="0.25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60"/>
      <c r="Q34" s="102"/>
      <c r="R34" s="99"/>
      <c r="S34" s="99"/>
      <c r="T34" s="28"/>
      <c r="U34" s="28"/>
    </row>
    <row r="35" spans="2:21" x14ac:dyDescent="0.25">
      <c r="B35" s="109" t="s">
        <v>198</v>
      </c>
      <c r="Q35" s="102"/>
      <c r="R35" s="99"/>
      <c r="S35" s="99"/>
      <c r="T35" s="28"/>
      <c r="U35" s="28"/>
    </row>
    <row r="36" spans="2:21" x14ac:dyDescent="0.25">
      <c r="Q36" s="12"/>
      <c r="R36" s="7"/>
      <c r="S36" s="7"/>
    </row>
    <row r="37" spans="2:21" x14ac:dyDescent="0.25">
      <c r="Q37" s="12"/>
      <c r="R37" s="7"/>
      <c r="S37" s="7"/>
    </row>
    <row r="38" spans="2:21" x14ac:dyDescent="0.25">
      <c r="Q38" s="12"/>
      <c r="R38" s="7"/>
      <c r="S38" s="7"/>
    </row>
    <row r="39" spans="2:21" x14ac:dyDescent="0.25">
      <c r="Q39" s="12"/>
      <c r="R39" s="7"/>
      <c r="S39" s="7"/>
    </row>
    <row r="40" spans="2:21" ht="51.75" customHeight="1" x14ac:dyDescent="0.25">
      <c r="C40" s="3"/>
      <c r="D40" s="106" t="s">
        <v>196</v>
      </c>
      <c r="E40" s="107" t="s">
        <v>197</v>
      </c>
      <c r="Q40" s="9"/>
    </row>
    <row r="41" spans="2:21" x14ac:dyDescent="0.25">
      <c r="C41" s="7">
        <v>2015</v>
      </c>
      <c r="D41" s="105">
        <f>'Input - Safety Data'!C7+'Input - Safety Data'!C30</f>
        <v>231066</v>
      </c>
      <c r="E41" s="101">
        <v>23000</v>
      </c>
    </row>
    <row r="42" spans="2:21" x14ac:dyDescent="0.25">
      <c r="C42" s="7">
        <v>2016</v>
      </c>
      <c r="D42" s="105">
        <f>'Input - Safety Data'!C8+'Input - Safety Data'!C31</f>
        <v>210544</v>
      </c>
      <c r="E42" s="101">
        <v>22000</v>
      </c>
    </row>
    <row r="43" spans="2:21" x14ac:dyDescent="0.25">
      <c r="C43" s="7">
        <v>2017</v>
      </c>
      <c r="D43" s="87">
        <v>191925</v>
      </c>
      <c r="E43" s="87">
        <v>23000</v>
      </c>
    </row>
    <row r="50" spans="1:15" ht="5.25" customHeight="1" x14ac:dyDescent="0.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x14ac:dyDescent="0.25">
      <c r="B51" s="109" t="s">
        <v>206</v>
      </c>
      <c r="E51" s="60"/>
      <c r="F51" s="60"/>
      <c r="G51" s="60"/>
    </row>
    <row r="53" spans="1:15" ht="25.5" customHeight="1" x14ac:dyDescent="0.25">
      <c r="B53" s="20" t="s">
        <v>25</v>
      </c>
      <c r="C53" s="21">
        <v>2015</v>
      </c>
      <c r="D53" s="21">
        <v>2016</v>
      </c>
      <c r="E53" s="21">
        <v>2017</v>
      </c>
      <c r="F53" s="22">
        <v>43101</v>
      </c>
      <c r="G53" s="22">
        <v>43132</v>
      </c>
      <c r="H53" s="63"/>
      <c r="J53" s="117"/>
      <c r="K53" s="117"/>
      <c r="L53" s="117"/>
      <c r="M53" s="117"/>
      <c r="N53" s="63"/>
    </row>
    <row r="54" spans="1:15" ht="12.75" customHeight="1" x14ac:dyDescent="0.25">
      <c r="B54" s="17" t="s">
        <v>5</v>
      </c>
      <c r="C54" s="23">
        <f>'Input - Safety Data'!C53</f>
        <v>231066</v>
      </c>
      <c r="D54" s="23">
        <f>'Input - Safety Data'!D53</f>
        <v>210544</v>
      </c>
      <c r="E54" s="115">
        <f>'Input - Safety Data'!Q53</f>
        <v>166539</v>
      </c>
      <c r="F54" s="100">
        <f>'Input - Safety Data'!R53</f>
        <v>18795</v>
      </c>
      <c r="G54" s="110">
        <f>'Input - Safety Data'!S53</f>
        <v>17500</v>
      </c>
      <c r="H54" s="119"/>
      <c r="J54" s="64"/>
      <c r="K54" s="64"/>
      <c r="L54" s="64"/>
      <c r="M54" s="118"/>
      <c r="N54" s="118"/>
    </row>
    <row r="55" spans="1:15" ht="12.75" customHeight="1" x14ac:dyDescent="0.25">
      <c r="B55" s="17" t="s">
        <v>24</v>
      </c>
      <c r="C55" s="23">
        <f>'Input - Safety Data'!C54</f>
        <v>843</v>
      </c>
      <c r="D55" s="23">
        <f>'Input - Safety Data'!D54</f>
        <v>935</v>
      </c>
      <c r="E55" s="115">
        <f>'Input - Safety Data'!Q54</f>
        <v>946</v>
      </c>
      <c r="F55" s="100">
        <f>'Input - Safety Data'!R54</f>
        <v>109</v>
      </c>
      <c r="G55" s="110">
        <f>'Input - Safety Data'!S54</f>
        <v>85</v>
      </c>
      <c r="H55" s="119"/>
      <c r="I55" t="s">
        <v>207</v>
      </c>
      <c r="J55" s="64"/>
      <c r="K55" s="64"/>
      <c r="L55" s="64"/>
      <c r="M55" s="118"/>
      <c r="N55" s="118"/>
    </row>
    <row r="56" spans="1:15" ht="12.75" customHeight="1" x14ac:dyDescent="0.25">
      <c r="B56" s="17" t="s">
        <v>13</v>
      </c>
      <c r="C56" s="23">
        <f>'Input - Safety Data'!C55</f>
        <v>15</v>
      </c>
      <c r="D56" s="23">
        <f>'Input - Safety Data'!D55</f>
        <v>15</v>
      </c>
      <c r="E56" s="115">
        <f>'Input - Safety Data'!Q55</f>
        <v>15</v>
      </c>
      <c r="F56" s="100">
        <f>'Input - Safety Data'!R55</f>
        <v>1</v>
      </c>
      <c r="G56" s="110">
        <f>'Input - Safety Data'!S55</f>
        <v>2</v>
      </c>
      <c r="H56" s="119"/>
      <c r="J56" s="64"/>
      <c r="K56" s="64"/>
      <c r="L56" s="64"/>
      <c r="M56" s="118"/>
      <c r="N56" s="118"/>
    </row>
    <row r="57" spans="1:15" ht="12.75" customHeight="1" x14ac:dyDescent="0.25">
      <c r="B57" s="17" t="s">
        <v>14</v>
      </c>
      <c r="C57" s="23">
        <f>'Input - Safety Data'!C56</f>
        <v>289</v>
      </c>
      <c r="D57" s="23">
        <f>'Input - Safety Data'!D56</f>
        <v>265</v>
      </c>
      <c r="E57" s="115">
        <f>'Input - Safety Data'!Q56</f>
        <v>245</v>
      </c>
      <c r="F57" s="100">
        <f>'Input - Safety Data'!R56</f>
        <v>63</v>
      </c>
      <c r="G57" s="110">
        <f>'Input - Safety Data'!S56</f>
        <v>45</v>
      </c>
      <c r="H57" s="119"/>
      <c r="J57" s="64"/>
      <c r="K57" s="64"/>
      <c r="L57" s="64"/>
      <c r="M57" s="118"/>
      <c r="N57" s="118"/>
    </row>
    <row r="58" spans="1:15" ht="12.75" customHeight="1" x14ac:dyDescent="0.25">
      <c r="A58" s="13"/>
      <c r="B58" s="17" t="s">
        <v>15</v>
      </c>
      <c r="C58" s="23">
        <f>'Input - Safety Data'!C57</f>
        <v>7770</v>
      </c>
      <c r="D58" s="23">
        <f>'Input - Safety Data'!D57</f>
        <v>6373</v>
      </c>
      <c r="E58" s="115">
        <f>'Input - Safety Data'!Q57</f>
        <v>4609</v>
      </c>
      <c r="F58" s="100">
        <f>'Input - Safety Data'!R57</f>
        <v>439</v>
      </c>
      <c r="G58" s="110">
        <f>'Input - Safety Data'!S57</f>
        <v>400</v>
      </c>
      <c r="H58" s="119"/>
      <c r="J58" s="64"/>
      <c r="K58" s="64"/>
      <c r="L58" s="64"/>
      <c r="M58" s="118"/>
      <c r="N58" s="118"/>
    </row>
    <row r="59" spans="1:15" ht="12.75" customHeight="1" x14ac:dyDescent="0.25">
      <c r="A59" s="14"/>
      <c r="B59" s="17" t="s">
        <v>16</v>
      </c>
      <c r="C59" s="23">
        <f>'Input - Safety Data'!C58</f>
        <v>1828</v>
      </c>
      <c r="D59" s="23">
        <f>'Input - Safety Data'!D58</f>
        <v>1606</v>
      </c>
      <c r="E59" s="115">
        <f>'Input - Safety Data'!Q58</f>
        <v>1433</v>
      </c>
      <c r="F59" s="100">
        <f>'Input - Safety Data'!R58</f>
        <v>178</v>
      </c>
      <c r="G59" s="110">
        <f>'Input - Safety Data'!S58</f>
        <v>150</v>
      </c>
      <c r="H59" s="119"/>
      <c r="J59" s="64"/>
      <c r="K59" s="64"/>
      <c r="L59" s="64"/>
      <c r="M59" s="118"/>
      <c r="N59" s="118"/>
    </row>
    <row r="60" spans="1:15" ht="12.75" customHeight="1" x14ac:dyDescent="0.25">
      <c r="A60" s="14"/>
      <c r="B60" s="17" t="s">
        <v>26</v>
      </c>
      <c r="C60" s="23">
        <f>'Input - Safety Data'!C59</f>
        <v>2243</v>
      </c>
      <c r="D60" s="23">
        <f>'Input - Safety Data'!D59</f>
        <v>1946</v>
      </c>
      <c r="E60" s="115">
        <f>'Input - Safety Data'!Q59</f>
        <v>1503</v>
      </c>
      <c r="F60" s="100">
        <f>'Input - Safety Data'!R59</f>
        <v>260</v>
      </c>
      <c r="G60" s="110">
        <f>'Input - Safety Data'!S59</f>
        <v>200</v>
      </c>
      <c r="H60" s="119"/>
      <c r="J60" s="64"/>
      <c r="K60" s="64"/>
      <c r="L60" s="64"/>
      <c r="M60" s="118"/>
      <c r="N60" s="118"/>
    </row>
    <row r="61" spans="1:15" x14ac:dyDescent="0.25">
      <c r="A61" s="14"/>
      <c r="B61" s="17" t="s">
        <v>9</v>
      </c>
      <c r="C61" s="23">
        <f>'Input - Safety Data'!C60</f>
        <v>2</v>
      </c>
      <c r="D61" s="23">
        <f>'Input - Safety Data'!D60</f>
        <v>16</v>
      </c>
      <c r="E61" s="115">
        <f>'Input - Safety Data'!Q60</f>
        <v>5</v>
      </c>
      <c r="F61" s="100">
        <f>'Input - Safety Data'!R60</f>
        <v>1</v>
      </c>
      <c r="G61" s="110">
        <f>'Input - Safety Data'!S60</f>
        <v>0</v>
      </c>
      <c r="H61" s="119"/>
      <c r="J61" s="64"/>
      <c r="K61" s="64"/>
      <c r="L61" s="64"/>
      <c r="M61" s="118"/>
      <c r="N61" s="118"/>
    </row>
    <row r="62" spans="1:15" x14ac:dyDescent="0.25">
      <c r="A62" s="14"/>
      <c r="B62" s="14"/>
      <c r="C62" s="14"/>
      <c r="D62" s="14"/>
      <c r="E62" s="14"/>
      <c r="H62" s="104"/>
      <c r="J62" s="104"/>
      <c r="K62" s="104"/>
      <c r="L62" s="104"/>
      <c r="M62" s="104"/>
      <c r="N62" s="104"/>
    </row>
    <row r="63" spans="1:15" x14ac:dyDescent="0.25">
      <c r="A63" s="14"/>
      <c r="B63" s="20" t="s">
        <v>27</v>
      </c>
      <c r="C63" s="21">
        <v>2015</v>
      </c>
      <c r="D63" s="21">
        <v>2016</v>
      </c>
      <c r="E63" s="21">
        <v>2017</v>
      </c>
      <c r="F63" s="22">
        <v>43101</v>
      </c>
      <c r="G63" s="22">
        <v>43132</v>
      </c>
      <c r="H63" s="63"/>
      <c r="J63" s="117"/>
      <c r="K63" s="117"/>
      <c r="L63" s="117"/>
      <c r="M63" s="117"/>
      <c r="N63" s="63"/>
    </row>
    <row r="64" spans="1:15" x14ac:dyDescent="0.25">
      <c r="A64" s="14"/>
      <c r="B64" s="17" t="s">
        <v>28</v>
      </c>
      <c r="C64" s="64">
        <f>'Input - Safety Data'!C63</f>
        <v>0</v>
      </c>
      <c r="D64" s="23">
        <f>'Input - Safety Data'!D63</f>
        <v>0</v>
      </c>
      <c r="E64" s="115">
        <f>'Input - Safety Data'!Q63</f>
        <v>0</v>
      </c>
      <c r="F64" s="100">
        <f>'Input - Safety Data'!R63</f>
        <v>0</v>
      </c>
      <c r="G64" s="110">
        <f>'Input - Safety Data'!S63</f>
        <v>0</v>
      </c>
      <c r="H64" s="63"/>
      <c r="J64" s="64"/>
      <c r="K64" s="64"/>
      <c r="L64" s="64"/>
      <c r="M64" s="118"/>
      <c r="N64" s="118"/>
    </row>
    <row r="65" spans="1:17" x14ac:dyDescent="0.25">
      <c r="A65" s="14"/>
      <c r="B65" s="17" t="s">
        <v>29</v>
      </c>
      <c r="C65" s="64">
        <f>'Input - Safety Data'!C64</f>
        <v>0</v>
      </c>
      <c r="D65" s="23">
        <f>'Input - Safety Data'!D64</f>
        <v>0</v>
      </c>
      <c r="E65" s="115">
        <f>'Input - Safety Data'!Q64</f>
        <v>0</v>
      </c>
      <c r="F65" s="100">
        <f>'Input - Safety Data'!R64</f>
        <v>0</v>
      </c>
      <c r="G65" s="110">
        <f>'Input - Safety Data'!S64</f>
        <v>0</v>
      </c>
      <c r="H65" s="63"/>
      <c r="J65" s="64"/>
      <c r="K65" s="64"/>
      <c r="L65" s="64"/>
      <c r="M65" s="118"/>
      <c r="N65" s="118"/>
    </row>
    <row r="66" spans="1:17" x14ac:dyDescent="0.25">
      <c r="A66" s="14"/>
      <c r="B66" s="17" t="s">
        <v>6</v>
      </c>
      <c r="C66" s="23">
        <f>'Input - Safety Data'!C65</f>
        <v>0</v>
      </c>
      <c r="D66" s="23">
        <f>'Input - Safety Data'!D65</f>
        <v>0</v>
      </c>
      <c r="E66" s="115">
        <f>'Input - Safety Data'!Q65</f>
        <v>0</v>
      </c>
      <c r="F66" s="100">
        <f>'Input - Safety Data'!R65</f>
        <v>0</v>
      </c>
      <c r="G66" s="110">
        <f>'Input - Safety Data'!S65</f>
        <v>0</v>
      </c>
      <c r="H66" s="119"/>
      <c r="J66" s="64"/>
      <c r="K66" s="64"/>
      <c r="L66" s="64"/>
      <c r="M66" s="118"/>
      <c r="N66" s="118"/>
    </row>
    <row r="67" spans="1:17" x14ac:dyDescent="0.25">
      <c r="A67" s="14"/>
      <c r="B67" s="17" t="s">
        <v>7</v>
      </c>
      <c r="C67" s="23">
        <f>'Input - Safety Data'!C66</f>
        <v>0</v>
      </c>
      <c r="D67" s="23">
        <f>'Input - Safety Data'!D66</f>
        <v>0</v>
      </c>
      <c r="E67" s="115">
        <f>'Input - Safety Data'!Q66</f>
        <v>0</v>
      </c>
      <c r="F67" s="100">
        <f>'Input - Safety Data'!R66</f>
        <v>0</v>
      </c>
      <c r="G67" s="110">
        <f>'Input - Safety Data'!S66</f>
        <v>1</v>
      </c>
      <c r="H67" s="119"/>
      <c r="J67" s="64"/>
      <c r="K67" s="64"/>
      <c r="L67" s="64"/>
      <c r="M67" s="118"/>
      <c r="N67" s="118"/>
    </row>
    <row r="68" spans="1:17" x14ac:dyDescent="0.25">
      <c r="A68" s="14"/>
      <c r="B68" s="17" t="s">
        <v>8</v>
      </c>
      <c r="C68" s="23">
        <f>'Input - Safety Data'!C67</f>
        <v>3</v>
      </c>
      <c r="D68" s="23">
        <f>'Input - Safety Data'!D67</f>
        <v>2</v>
      </c>
      <c r="E68" s="115">
        <f>'Input - Safety Data'!Q67</f>
        <v>6</v>
      </c>
      <c r="F68" s="100">
        <f>'Input - Safety Data'!R67</f>
        <v>1</v>
      </c>
      <c r="G68" s="110">
        <f>'Input - Safety Data'!S67</f>
        <v>0</v>
      </c>
      <c r="H68" s="119"/>
      <c r="J68" s="64"/>
      <c r="K68" s="64"/>
      <c r="L68" s="64"/>
      <c r="M68" s="118"/>
      <c r="N68" s="118"/>
    </row>
    <row r="69" spans="1:17" x14ac:dyDescent="0.25">
      <c r="A69" s="14"/>
      <c r="B69" s="17" t="s">
        <v>18</v>
      </c>
      <c r="C69" s="23">
        <f>'Input - Safety Data'!C68</f>
        <v>1</v>
      </c>
      <c r="D69" s="23">
        <f>'Input - Safety Data'!D68</f>
        <v>2</v>
      </c>
      <c r="E69" s="115">
        <f>'Input - Safety Data'!Q68</f>
        <v>3</v>
      </c>
      <c r="F69" s="100">
        <f>'Input - Safety Data'!R68</f>
        <v>1</v>
      </c>
      <c r="G69" s="110">
        <f>'Input - Safety Data'!S68</f>
        <v>1</v>
      </c>
      <c r="H69" s="119"/>
      <c r="J69" s="64"/>
      <c r="K69" s="64"/>
      <c r="L69" s="64"/>
      <c r="M69" s="118"/>
      <c r="N69" s="118"/>
    </row>
    <row r="70" spans="1:17" x14ac:dyDescent="0.25">
      <c r="B70" s="17" t="s">
        <v>10</v>
      </c>
      <c r="C70" s="23">
        <f>'Input - Safety Data'!C69</f>
        <v>0</v>
      </c>
      <c r="D70" s="23">
        <f>'Input - Safety Data'!D69</f>
        <v>0</v>
      </c>
      <c r="E70" s="115">
        <f>'Input - Safety Data'!Q69</f>
        <v>0</v>
      </c>
      <c r="F70" s="100">
        <f>'Input - Safety Data'!R69</f>
        <v>0</v>
      </c>
      <c r="G70" s="110">
        <f>'Input - Safety Data'!S69</f>
        <v>0</v>
      </c>
      <c r="H70" s="119"/>
      <c r="J70" s="64"/>
      <c r="K70" s="64"/>
      <c r="L70" s="64"/>
      <c r="M70" s="118"/>
      <c r="N70" s="118"/>
    </row>
    <row r="71" spans="1:17" x14ac:dyDescent="0.25">
      <c r="B71" s="17" t="s">
        <v>11</v>
      </c>
      <c r="C71" s="23">
        <f>'Input - Safety Data'!C70</f>
        <v>2</v>
      </c>
      <c r="D71" s="23">
        <f>'Input - Safety Data'!D70</f>
        <v>1</v>
      </c>
      <c r="E71" s="115">
        <f>'Input - Safety Data'!Q70</f>
        <v>1</v>
      </c>
      <c r="F71" s="100">
        <f>'Input - Safety Data'!R70</f>
        <v>0</v>
      </c>
      <c r="G71" s="110">
        <f>'Input - Safety Data'!S70</f>
        <v>0</v>
      </c>
      <c r="H71" s="119"/>
      <c r="J71" s="64"/>
      <c r="K71" s="64"/>
      <c r="L71" s="64"/>
      <c r="M71" s="118"/>
      <c r="N71" s="118"/>
    </row>
    <row r="72" spans="1:17" x14ac:dyDescent="0.25">
      <c r="H72" s="28"/>
    </row>
    <row r="73" spans="1:17" x14ac:dyDescent="0.25">
      <c r="H73" s="28"/>
    </row>
    <row r="74" spans="1:17" x14ac:dyDescent="0.25">
      <c r="B74" s="29" t="s">
        <v>30</v>
      </c>
      <c r="C74" s="30" t="s">
        <v>31</v>
      </c>
      <c r="H74" s="28"/>
    </row>
    <row r="77" spans="1:17" ht="6" customHeight="1" x14ac:dyDescent="0.2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1:17" ht="15" customHeight="1" x14ac:dyDescent="0.25">
      <c r="B78" s="109" t="s">
        <v>189</v>
      </c>
    </row>
    <row r="79" spans="1:17" ht="15" customHeight="1" x14ac:dyDescent="0.25"/>
    <row r="80" spans="1:17" x14ac:dyDescent="0.25">
      <c r="B80" s="3" t="s">
        <v>33</v>
      </c>
      <c r="C80" s="3" t="s">
        <v>41</v>
      </c>
      <c r="D80" s="3">
        <v>2015</v>
      </c>
      <c r="E80" s="3">
        <v>2016</v>
      </c>
      <c r="F80" s="3">
        <v>2017</v>
      </c>
      <c r="G80" s="18">
        <v>42736</v>
      </c>
      <c r="H80" s="18">
        <v>42767</v>
      </c>
      <c r="I80" s="18">
        <v>43101</v>
      </c>
      <c r="J80" s="18">
        <v>43132</v>
      </c>
      <c r="K80" s="99"/>
      <c r="L80" s="99"/>
      <c r="M80" s="98"/>
      <c r="N80" s="57"/>
      <c r="O80" s="7"/>
      <c r="P80" s="7"/>
      <c r="Q80" s="7"/>
    </row>
    <row r="81" spans="2:17" ht="24" x14ac:dyDescent="0.25">
      <c r="B81" s="43" t="s">
        <v>42</v>
      </c>
      <c r="C81" s="42" t="s">
        <v>43</v>
      </c>
      <c r="D81" s="128">
        <f>'Input - Operational Raw Data'!D19</f>
        <v>2714.72</v>
      </c>
      <c r="E81" s="126">
        <f>'Input - Operational Raw Data'!D20</f>
        <v>3125.68</v>
      </c>
      <c r="F81" s="160">
        <f>'Input - Operational Raw Data'!D33</f>
        <v>2487.4700000000003</v>
      </c>
      <c r="G81" s="190">
        <f>'Input - Operational Raw Data'!D21</f>
        <v>0</v>
      </c>
      <c r="H81" s="190">
        <f>'Input - Operational Raw Data'!D22</f>
        <v>0</v>
      </c>
      <c r="I81" s="161">
        <f>'Input - Operational Raw Data'!D34</f>
        <v>0</v>
      </c>
      <c r="J81" s="163">
        <f>'Input - Operational Raw Data'!D35</f>
        <v>0</v>
      </c>
      <c r="K81" s="126"/>
      <c r="L81" s="126"/>
      <c r="M81" s="126"/>
      <c r="N81" s="57"/>
      <c r="Q81" s="47"/>
    </row>
    <row r="82" spans="2:17" ht="24" x14ac:dyDescent="0.25">
      <c r="B82" s="43" t="s">
        <v>44</v>
      </c>
      <c r="C82" s="42" t="s">
        <v>51</v>
      </c>
      <c r="D82" s="191">
        <f>'Input - Operational Raw Data'!E19</f>
        <v>7</v>
      </c>
      <c r="E82" s="192">
        <f>'Input - Operational Raw Data'!E20</f>
        <v>3</v>
      </c>
      <c r="F82" s="193">
        <f>'Input - Operational Raw Data'!E33</f>
        <v>4</v>
      </c>
      <c r="G82" s="194">
        <f>'Input - Operational Raw Data'!E21</f>
        <v>0</v>
      </c>
      <c r="H82" s="194">
        <f>'Input - Operational Raw Data'!E22</f>
        <v>0</v>
      </c>
      <c r="I82" s="195">
        <f>'Input - Operational Raw Data'!E34</f>
        <v>0</v>
      </c>
      <c r="J82" s="196">
        <f>'Input - Operational Raw Data'!E35</f>
        <v>0</v>
      </c>
      <c r="K82" s="93"/>
      <c r="L82" s="93"/>
      <c r="M82" s="93"/>
      <c r="N82" s="57"/>
      <c r="Q82" s="47"/>
    </row>
    <row r="83" spans="2:17" ht="24" x14ac:dyDescent="0.25">
      <c r="B83" s="43" t="s">
        <v>45</v>
      </c>
      <c r="C83" s="42" t="s">
        <v>46</v>
      </c>
      <c r="D83" s="130" t="str">
        <f>'Input - Operational Raw Data'!F19</f>
        <v>No Data</v>
      </c>
      <c r="E83" s="127" t="str">
        <f>'Input - Operational Raw Data'!F20</f>
        <v>No Data</v>
      </c>
      <c r="F83" s="135">
        <f>'Input - Operational Raw Data'!F33</f>
        <v>1.4245014245014245E-2</v>
      </c>
      <c r="G83" s="197">
        <f>'Input - Operational Raw Data'!F21</f>
        <v>7.4000000000000003E-3</v>
      </c>
      <c r="H83" s="197">
        <f>'Input - Operational Raw Data'!F22</f>
        <v>2.2100000000000002E-2</v>
      </c>
      <c r="I83" s="162">
        <f>'Input - Operational Raw Data'!F34</f>
        <v>1.5100000000000001E-2</v>
      </c>
      <c r="J83" s="162">
        <f>'Input - Operational Raw Data'!F35</f>
        <v>0</v>
      </c>
      <c r="K83" s="127"/>
      <c r="L83" s="127"/>
      <c r="M83" s="127"/>
      <c r="N83" s="57"/>
      <c r="Q83" s="47"/>
    </row>
    <row r="84" spans="2:17" ht="24" x14ac:dyDescent="0.25">
      <c r="B84" s="43" t="s">
        <v>47</v>
      </c>
      <c r="C84" s="42" t="s">
        <v>49</v>
      </c>
      <c r="D84" s="129" t="str">
        <f>'Input - Operational Raw Data'!G19</f>
        <v>No Data</v>
      </c>
      <c r="E84" s="159" t="str">
        <f>'Input - Operational Raw Data'!G20</f>
        <v>No Data</v>
      </c>
      <c r="F84" s="134">
        <f>'Input - Operational Raw Data'!G33</f>
        <v>1053</v>
      </c>
      <c r="G84" s="198">
        <f>'Input - Operational Raw Data'!G21</f>
        <v>136</v>
      </c>
      <c r="H84" s="198">
        <f>'Input - Operational Raw Data'!G22</f>
        <v>181</v>
      </c>
      <c r="I84" s="115">
        <f>'Input - Operational Raw Data'!G34</f>
        <v>81</v>
      </c>
      <c r="J84" s="115">
        <f>'Input - Operational Raw Data'!G35</f>
        <v>0</v>
      </c>
      <c r="K84" s="93"/>
      <c r="L84" s="93"/>
      <c r="M84" s="93"/>
      <c r="N84" s="57"/>
      <c r="Q84" s="47"/>
    </row>
    <row r="85" spans="2:17" ht="24" x14ac:dyDescent="0.25">
      <c r="B85" s="43" t="s">
        <v>48</v>
      </c>
      <c r="C85" s="42" t="s">
        <v>50</v>
      </c>
      <c r="D85" s="191" t="str">
        <f>'Input - Operational Raw Data'!H19</f>
        <v>No Data</v>
      </c>
      <c r="E85" s="192" t="str">
        <f>'Input - Operational Raw Data'!H20</f>
        <v>No Data</v>
      </c>
      <c r="F85" s="193">
        <f>'Input - Operational Raw Data'!H33</f>
        <v>15</v>
      </c>
      <c r="G85" s="194">
        <f>'Input - Operational Raw Data'!H21</f>
        <v>1</v>
      </c>
      <c r="H85" s="194">
        <f>'Input - Operational Raw Data'!H22</f>
        <v>4</v>
      </c>
      <c r="I85" s="196">
        <f>'Input - Operational Raw Data'!H34</f>
        <v>1</v>
      </c>
      <c r="J85" s="196">
        <f>'Input - Operational Raw Data'!H35</f>
        <v>0</v>
      </c>
      <c r="K85" s="93"/>
      <c r="L85" s="93"/>
      <c r="M85" s="93"/>
      <c r="N85" s="57"/>
      <c r="Q85" s="47"/>
    </row>
    <row r="86" spans="2:17" x14ac:dyDescent="0.25">
      <c r="B86" s="44" t="s">
        <v>52</v>
      </c>
      <c r="C86" s="42" t="s">
        <v>56</v>
      </c>
      <c r="D86" s="191">
        <f>'Input - Operational Raw Data'!D44</f>
        <v>313</v>
      </c>
      <c r="E86" s="192">
        <f>'Input - Operational Raw Data'!D45</f>
        <v>399</v>
      </c>
      <c r="F86" s="193">
        <f>'Input - Operational Raw Data'!D58</f>
        <v>819</v>
      </c>
      <c r="G86" s="194">
        <f>'Input - Operational Raw Data'!D46</f>
        <v>4</v>
      </c>
      <c r="H86" s="194">
        <f>'Input - Operational Raw Data'!D47</f>
        <v>17</v>
      </c>
      <c r="I86" s="195">
        <f>'Input - Operational Raw Data'!D59</f>
        <v>4</v>
      </c>
      <c r="J86" s="196">
        <f>'Input - Operational Raw Data'!D60</f>
        <v>0</v>
      </c>
      <c r="K86" s="93"/>
      <c r="L86" s="93"/>
      <c r="M86" s="93"/>
      <c r="N86" s="57"/>
      <c r="Q86" s="8"/>
    </row>
    <row r="87" spans="2:17" x14ac:dyDescent="0.25">
      <c r="B87" s="45" t="s">
        <v>53</v>
      </c>
      <c r="C87" s="42" t="s">
        <v>56</v>
      </c>
      <c r="D87" s="191">
        <f>'Input - Operational Raw Data'!E44</f>
        <v>27</v>
      </c>
      <c r="E87" s="192">
        <f>'Input - Operational Raw Data'!E45</f>
        <v>16</v>
      </c>
      <c r="F87" s="193">
        <f>'Input - Operational Raw Data'!E58</f>
        <v>57</v>
      </c>
      <c r="G87" s="194">
        <f>'Input - Operational Raw Data'!E46</f>
        <v>0</v>
      </c>
      <c r="H87" s="194">
        <f>'Input - Operational Raw Data'!E47</f>
        <v>0</v>
      </c>
      <c r="I87" s="195">
        <f>'Input - Operational Raw Data'!E59</f>
        <v>0</v>
      </c>
      <c r="J87" s="196">
        <f>'Input - Operational Raw Data'!E60</f>
        <v>0</v>
      </c>
      <c r="K87" s="93"/>
      <c r="L87" s="93"/>
      <c r="M87" s="93"/>
      <c r="N87" s="57"/>
      <c r="Q87" s="8"/>
    </row>
    <row r="88" spans="2:17" ht="30" x14ac:dyDescent="0.25">
      <c r="B88" s="45" t="s">
        <v>54</v>
      </c>
      <c r="C88" s="42" t="s">
        <v>56</v>
      </c>
      <c r="D88" s="191">
        <f>'Input - Operational Raw Data'!F44</f>
        <v>225</v>
      </c>
      <c r="E88" s="192">
        <f>'Input - Operational Raw Data'!F45</f>
        <v>304</v>
      </c>
      <c r="F88" s="193">
        <f>'Input - Operational Raw Data'!F58</f>
        <v>234</v>
      </c>
      <c r="G88" s="194">
        <f>'Input - Operational Raw Data'!F46</f>
        <v>0</v>
      </c>
      <c r="H88" s="194">
        <f>'Input - Operational Raw Data'!F47</f>
        <v>0</v>
      </c>
      <c r="I88" s="195">
        <f>'Input - Operational Raw Data'!F59</f>
        <v>5</v>
      </c>
      <c r="J88" s="196">
        <f>'Input - Operational Raw Data'!F60</f>
        <v>0</v>
      </c>
      <c r="K88" s="93"/>
      <c r="L88" s="93"/>
      <c r="M88" s="93"/>
      <c r="N88" s="57"/>
      <c r="Q88" s="8"/>
    </row>
    <row r="89" spans="2:17" x14ac:dyDescent="0.25">
      <c r="K89" s="57"/>
      <c r="L89" s="57"/>
      <c r="M89" s="57"/>
      <c r="N89" s="5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A13" workbookViewId="0">
      <selection activeCell="P31" sqref="P31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185</v>
      </c>
    </row>
    <row r="4" spans="3:7" x14ac:dyDescent="0.25">
      <c r="C4" s="2"/>
      <c r="D4" s="3" t="s">
        <v>39</v>
      </c>
      <c r="E4" s="3" t="s">
        <v>40</v>
      </c>
      <c r="F4" s="3" t="s">
        <v>180</v>
      </c>
      <c r="G4" s="2" t="s">
        <v>213</v>
      </c>
    </row>
    <row r="5" spans="3:7" x14ac:dyDescent="0.25">
      <c r="C5" s="1">
        <v>42979</v>
      </c>
      <c r="D5" s="164">
        <v>24000</v>
      </c>
      <c r="E5" s="164">
        <v>0</v>
      </c>
      <c r="F5" s="167">
        <f>SUM(D5:E5)</f>
        <v>24000</v>
      </c>
      <c r="G5" t="s">
        <v>257</v>
      </c>
    </row>
    <row r="6" spans="3:7" x14ac:dyDescent="0.25">
      <c r="C6" s="1">
        <v>43009</v>
      </c>
      <c r="D6" s="164">
        <v>0</v>
      </c>
      <c r="E6" s="164">
        <v>0</v>
      </c>
      <c r="F6" s="167">
        <f t="shared" ref="F6:F17" si="0">SUM(D6:E6)</f>
        <v>0</v>
      </c>
    </row>
    <row r="7" spans="3:7" x14ac:dyDescent="0.25">
      <c r="C7" s="1">
        <v>43040</v>
      </c>
      <c r="D7" s="164">
        <v>0</v>
      </c>
      <c r="E7" s="164">
        <v>0</v>
      </c>
      <c r="F7" s="167">
        <f t="shared" si="0"/>
        <v>0</v>
      </c>
    </row>
    <row r="8" spans="3:7" ht="15.75" thickBot="1" x14ac:dyDescent="0.3">
      <c r="C8" s="138">
        <v>43070</v>
      </c>
      <c r="D8" s="165">
        <v>0</v>
      </c>
      <c r="E8" s="165">
        <v>0</v>
      </c>
      <c r="F8" s="167">
        <f t="shared" si="0"/>
        <v>0</v>
      </c>
    </row>
    <row r="9" spans="3:7" ht="15.75" thickBot="1" x14ac:dyDescent="0.3">
      <c r="C9" s="158" t="s">
        <v>211</v>
      </c>
      <c r="D9" s="166">
        <f>SUM(D5:D8)</f>
        <v>24000</v>
      </c>
      <c r="E9" s="166">
        <f>SUM(E5:E8)</f>
        <v>0</v>
      </c>
      <c r="F9" s="168">
        <f t="shared" si="0"/>
        <v>24000</v>
      </c>
    </row>
    <row r="10" spans="3:7" x14ac:dyDescent="0.25">
      <c r="C10" s="1">
        <v>43101</v>
      </c>
      <c r="D10" s="164">
        <v>0</v>
      </c>
      <c r="E10" s="164">
        <v>0</v>
      </c>
      <c r="F10" s="167">
        <f t="shared" si="0"/>
        <v>0</v>
      </c>
    </row>
    <row r="11" spans="3:7" x14ac:dyDescent="0.25">
      <c r="C11" s="1">
        <v>43132</v>
      </c>
      <c r="D11" s="164">
        <v>0</v>
      </c>
      <c r="E11" s="164">
        <v>0</v>
      </c>
      <c r="F11" s="167">
        <f t="shared" si="0"/>
        <v>0</v>
      </c>
    </row>
    <row r="12" spans="3:7" x14ac:dyDescent="0.25">
      <c r="C12" s="1">
        <v>43160</v>
      </c>
      <c r="D12" s="164">
        <v>0</v>
      </c>
      <c r="E12" s="164">
        <v>0</v>
      </c>
      <c r="F12" s="167">
        <f t="shared" si="0"/>
        <v>0</v>
      </c>
    </row>
    <row r="13" spans="3:7" x14ac:dyDescent="0.25">
      <c r="C13" s="1">
        <v>43191</v>
      </c>
      <c r="D13" s="164">
        <v>0</v>
      </c>
      <c r="E13" s="164">
        <v>0</v>
      </c>
      <c r="F13" s="167">
        <f t="shared" si="0"/>
        <v>0</v>
      </c>
    </row>
    <row r="14" spans="3:7" x14ac:dyDescent="0.25">
      <c r="C14" s="1">
        <v>43221</v>
      </c>
      <c r="D14" s="164">
        <v>0</v>
      </c>
      <c r="E14" s="164">
        <v>0</v>
      </c>
      <c r="F14" s="167">
        <f t="shared" si="0"/>
        <v>0</v>
      </c>
    </row>
    <row r="15" spans="3:7" x14ac:dyDescent="0.25">
      <c r="C15" s="1">
        <v>43252</v>
      </c>
      <c r="D15" s="164">
        <v>0</v>
      </c>
      <c r="E15" s="164">
        <v>0</v>
      </c>
      <c r="F15" s="167">
        <f t="shared" si="0"/>
        <v>0</v>
      </c>
    </row>
    <row r="16" spans="3:7" x14ac:dyDescent="0.25">
      <c r="C16" s="1">
        <v>43282</v>
      </c>
      <c r="D16" s="164">
        <v>0</v>
      </c>
      <c r="E16" s="164">
        <v>0</v>
      </c>
      <c r="F16" s="167">
        <f t="shared" si="0"/>
        <v>0</v>
      </c>
    </row>
    <row r="17" spans="2:15" x14ac:dyDescent="0.25">
      <c r="C17" s="1">
        <v>43313</v>
      </c>
      <c r="D17" s="164">
        <v>0</v>
      </c>
      <c r="E17" s="164">
        <v>0</v>
      </c>
      <c r="F17" s="167">
        <f t="shared" si="0"/>
        <v>0</v>
      </c>
    </row>
    <row r="18" spans="2:15" x14ac:dyDescent="0.25">
      <c r="C18" s="1"/>
      <c r="D18" s="41"/>
      <c r="E18" s="41"/>
      <c r="F18" s="41"/>
    </row>
    <row r="19" spans="2:15" x14ac:dyDescent="0.25">
      <c r="C19" s="1"/>
      <c r="E19" s="41"/>
      <c r="F19" s="41"/>
    </row>
    <row r="20" spans="2:15" ht="3" customHeight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 s="60" customFormat="1" ht="15" customHeight="1" x14ac:dyDescent="0.25">
      <c r="B21" s="169" t="s">
        <v>214</v>
      </c>
    </row>
    <row r="22" spans="2:15" s="60" customFormat="1" ht="15" customHeight="1" x14ac:dyDescent="0.25"/>
    <row r="23" spans="2:15" s="60" customFormat="1" ht="15" customHeight="1" x14ac:dyDescent="0.25"/>
    <row r="24" spans="2:15" x14ac:dyDescent="0.25">
      <c r="D24" t="s">
        <v>39</v>
      </c>
      <c r="E24" t="s">
        <v>40</v>
      </c>
    </row>
    <row r="25" spans="2:15" x14ac:dyDescent="0.25">
      <c r="C25">
        <v>2017</v>
      </c>
      <c r="D25" s="65">
        <f>D9</f>
        <v>24000</v>
      </c>
      <c r="E25" s="65">
        <f>E9</f>
        <v>0</v>
      </c>
    </row>
    <row r="26" spans="2:15" x14ac:dyDescent="0.25">
      <c r="C26" s="1">
        <v>43101</v>
      </c>
      <c r="D26" s="65">
        <f t="shared" ref="D26:E26" si="1">D10</f>
        <v>0</v>
      </c>
      <c r="E26" s="65">
        <f t="shared" si="1"/>
        <v>0</v>
      </c>
    </row>
    <row r="27" spans="2:15" x14ac:dyDescent="0.25">
      <c r="C27" s="1">
        <v>43132</v>
      </c>
      <c r="D27" s="65">
        <f t="shared" ref="D27:E27" si="2">D11</f>
        <v>0</v>
      </c>
      <c r="E27" s="65">
        <f t="shared" si="2"/>
        <v>0</v>
      </c>
    </row>
    <row r="28" spans="2:15" x14ac:dyDescent="0.25">
      <c r="C28" s="1">
        <v>43160</v>
      </c>
      <c r="D28" s="65">
        <f t="shared" ref="D28:E28" si="3">D12</f>
        <v>0</v>
      </c>
      <c r="E28" s="65">
        <f t="shared" si="3"/>
        <v>0</v>
      </c>
    </row>
    <row r="29" spans="2:15" x14ac:dyDescent="0.25">
      <c r="C29" s="1">
        <v>43191</v>
      </c>
      <c r="D29" s="65">
        <f t="shared" ref="D29:E29" si="4">D13</f>
        <v>0</v>
      </c>
      <c r="E29" s="65">
        <f t="shared" si="4"/>
        <v>0</v>
      </c>
    </row>
    <row r="30" spans="2:15" x14ac:dyDescent="0.25">
      <c r="C30" s="1">
        <v>43221</v>
      </c>
      <c r="D30" s="65">
        <f t="shared" ref="D30:E30" si="5">D14</f>
        <v>0</v>
      </c>
      <c r="E30" s="65">
        <f t="shared" si="5"/>
        <v>0</v>
      </c>
    </row>
    <row r="31" spans="2:15" x14ac:dyDescent="0.25">
      <c r="C31" s="1">
        <v>43252</v>
      </c>
      <c r="D31" s="65">
        <f t="shared" ref="D31:E31" si="6">D15</f>
        <v>0</v>
      </c>
      <c r="E31" s="65">
        <f t="shared" si="6"/>
        <v>0</v>
      </c>
    </row>
    <row r="32" spans="2:15" x14ac:dyDescent="0.25">
      <c r="C32" s="1">
        <v>43282</v>
      </c>
      <c r="D32" s="65">
        <f t="shared" ref="D32:E32" si="7">D16</f>
        <v>0</v>
      </c>
      <c r="E32" s="65">
        <f t="shared" si="7"/>
        <v>0</v>
      </c>
    </row>
    <row r="33" spans="3:5" x14ac:dyDescent="0.25">
      <c r="C33" s="1">
        <v>43313</v>
      </c>
      <c r="D33" s="65">
        <f t="shared" ref="D33:E33" si="8">D17</f>
        <v>0</v>
      </c>
      <c r="E33" s="65">
        <f t="shared" si="8"/>
        <v>0</v>
      </c>
    </row>
    <row r="35" spans="3:5" x14ac:dyDescent="0.25">
      <c r="E35" s="170" t="s">
        <v>215</v>
      </c>
    </row>
    <row r="36" spans="3:5" x14ac:dyDescent="0.25">
      <c r="E36" t="s">
        <v>216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>
        <v>2015</v>
      </c>
    </row>
    <row r="2" spans="1:7" x14ac:dyDescent="0.25">
      <c r="A2">
        <v>25272</v>
      </c>
      <c r="B2" t="s">
        <v>66</v>
      </c>
      <c r="C2">
        <v>3110</v>
      </c>
      <c r="D2" t="s">
        <v>67</v>
      </c>
      <c r="E2" t="s">
        <v>68</v>
      </c>
      <c r="F2" t="s">
        <v>69</v>
      </c>
      <c r="G2" s="65">
        <v>1100072.08</v>
      </c>
    </row>
    <row r="3" spans="1:7" x14ac:dyDescent="0.25">
      <c r="A3">
        <v>25272</v>
      </c>
      <c r="B3" t="s">
        <v>66</v>
      </c>
      <c r="C3">
        <v>3130</v>
      </c>
      <c r="D3" t="s">
        <v>70</v>
      </c>
      <c r="E3" t="s">
        <v>71</v>
      </c>
      <c r="F3" t="s">
        <v>72</v>
      </c>
      <c r="G3" s="65">
        <v>22991.07</v>
      </c>
    </row>
    <row r="4" spans="1:7" x14ac:dyDescent="0.25">
      <c r="A4">
        <v>25272</v>
      </c>
      <c r="B4" t="s">
        <v>66</v>
      </c>
      <c r="C4">
        <v>3200</v>
      </c>
      <c r="D4" t="s">
        <v>73</v>
      </c>
      <c r="E4" t="s">
        <v>74</v>
      </c>
      <c r="F4" t="s">
        <v>75</v>
      </c>
      <c r="G4" s="65">
        <v>1370.95</v>
      </c>
    </row>
    <row r="5" spans="1:7" x14ac:dyDescent="0.25">
      <c r="A5">
        <v>25272</v>
      </c>
      <c r="B5" t="s">
        <v>66</v>
      </c>
      <c r="C5">
        <v>3200</v>
      </c>
      <c r="D5" t="s">
        <v>76</v>
      </c>
      <c r="E5" t="s">
        <v>77</v>
      </c>
      <c r="F5" t="s">
        <v>78</v>
      </c>
      <c r="G5" s="65">
        <v>112.86</v>
      </c>
    </row>
    <row r="6" spans="1:7" x14ac:dyDescent="0.25">
      <c r="A6">
        <v>25272</v>
      </c>
      <c r="B6" t="s">
        <v>66</v>
      </c>
      <c r="C6">
        <v>3210</v>
      </c>
      <c r="D6" t="s">
        <v>79</v>
      </c>
      <c r="E6" t="s">
        <v>80</v>
      </c>
      <c r="F6" t="s">
        <v>81</v>
      </c>
      <c r="G6" s="65">
        <v>24965.16</v>
      </c>
    </row>
    <row r="7" spans="1:7" x14ac:dyDescent="0.25">
      <c r="A7">
        <v>25272</v>
      </c>
      <c r="B7" t="s">
        <v>66</v>
      </c>
      <c r="C7">
        <v>3210</v>
      </c>
      <c r="D7" t="s">
        <v>79</v>
      </c>
      <c r="E7" t="s">
        <v>82</v>
      </c>
      <c r="F7" t="s">
        <v>83</v>
      </c>
      <c r="G7" s="65">
        <v>5737.42</v>
      </c>
    </row>
    <row r="8" spans="1:7" x14ac:dyDescent="0.25">
      <c r="A8">
        <v>25272</v>
      </c>
      <c r="B8" t="s">
        <v>66</v>
      </c>
      <c r="C8">
        <v>3210</v>
      </c>
      <c r="D8" t="s">
        <v>84</v>
      </c>
      <c r="E8" t="s">
        <v>85</v>
      </c>
      <c r="F8" t="s">
        <v>86</v>
      </c>
      <c r="G8" s="65">
        <v>10052.57</v>
      </c>
    </row>
    <row r="9" spans="1:7" x14ac:dyDescent="0.25">
      <c r="A9">
        <v>25272</v>
      </c>
      <c r="B9" t="s">
        <v>66</v>
      </c>
      <c r="C9">
        <v>3210</v>
      </c>
      <c r="D9" t="s">
        <v>87</v>
      </c>
      <c r="E9" t="s">
        <v>88</v>
      </c>
      <c r="F9" t="s">
        <v>89</v>
      </c>
      <c r="G9" s="65">
        <v>282.68</v>
      </c>
    </row>
    <row r="10" spans="1:7" x14ac:dyDescent="0.25">
      <c r="A10">
        <v>25272</v>
      </c>
      <c r="B10" t="s">
        <v>66</v>
      </c>
      <c r="C10">
        <v>3210</v>
      </c>
      <c r="D10" t="s">
        <v>87</v>
      </c>
      <c r="E10" t="s">
        <v>90</v>
      </c>
      <c r="F10" t="s">
        <v>91</v>
      </c>
      <c r="G10" s="65">
        <v>6609.05</v>
      </c>
    </row>
    <row r="11" spans="1:7" x14ac:dyDescent="0.25">
      <c r="A11">
        <v>25272</v>
      </c>
      <c r="B11" t="s">
        <v>66</v>
      </c>
      <c r="C11">
        <v>3210</v>
      </c>
      <c r="D11" t="s">
        <v>87</v>
      </c>
      <c r="E11" t="s">
        <v>92</v>
      </c>
      <c r="F11" t="s">
        <v>93</v>
      </c>
      <c r="G11" s="65">
        <v>15061.17</v>
      </c>
    </row>
    <row r="12" spans="1:7" x14ac:dyDescent="0.25">
      <c r="A12">
        <v>25272</v>
      </c>
      <c r="B12" t="s">
        <v>66</v>
      </c>
      <c r="C12">
        <v>3210</v>
      </c>
      <c r="D12" t="s">
        <v>87</v>
      </c>
      <c r="E12" t="s">
        <v>94</v>
      </c>
      <c r="F12" t="s">
        <v>95</v>
      </c>
      <c r="G12" s="65">
        <v>1100971.53</v>
      </c>
    </row>
    <row r="13" spans="1:7" x14ac:dyDescent="0.25">
      <c r="A13">
        <v>25272</v>
      </c>
      <c r="B13" t="s">
        <v>66</v>
      </c>
      <c r="C13">
        <v>3210</v>
      </c>
      <c r="D13" t="s">
        <v>87</v>
      </c>
      <c r="E13" t="s">
        <v>96</v>
      </c>
      <c r="F13" t="s">
        <v>97</v>
      </c>
      <c r="G13" s="65">
        <v>41846.959999999999</v>
      </c>
    </row>
    <row r="14" spans="1:7" x14ac:dyDescent="0.25">
      <c r="A14">
        <v>25272</v>
      </c>
      <c r="B14" t="s">
        <v>66</v>
      </c>
      <c r="C14">
        <v>3210</v>
      </c>
      <c r="D14" t="s">
        <v>87</v>
      </c>
      <c r="E14" t="s">
        <v>98</v>
      </c>
      <c r="F14" t="s">
        <v>99</v>
      </c>
      <c r="G14" s="65">
        <v>515.53</v>
      </c>
    </row>
    <row r="15" spans="1:7" x14ac:dyDescent="0.25">
      <c r="A15">
        <v>25272</v>
      </c>
      <c r="B15" t="s">
        <v>66</v>
      </c>
      <c r="C15">
        <v>3210</v>
      </c>
      <c r="D15" t="s">
        <v>100</v>
      </c>
      <c r="E15" t="s">
        <v>101</v>
      </c>
      <c r="F15" t="s">
        <v>102</v>
      </c>
      <c r="G15" s="65">
        <v>11829.3</v>
      </c>
    </row>
    <row r="16" spans="1:7" ht="15.75" thickBot="1" x14ac:dyDescent="0.3">
      <c r="G16" s="66">
        <f>SUM(G2:G15)</f>
        <v>2342418.3299999996</v>
      </c>
    </row>
    <row r="17" spans="1:7" x14ac:dyDescent="0.25">
      <c r="G17" s="65"/>
    </row>
    <row r="18" spans="1:7" ht="15.75" thickBot="1" x14ac:dyDescent="0.3">
      <c r="A18">
        <v>25272</v>
      </c>
      <c r="B18" t="s">
        <v>66</v>
      </c>
      <c r="C18">
        <v>3210</v>
      </c>
      <c r="D18" t="s">
        <v>103</v>
      </c>
      <c r="E18" t="s">
        <v>104</v>
      </c>
      <c r="F18" t="s">
        <v>105</v>
      </c>
      <c r="G18" s="66">
        <v>2801087.02</v>
      </c>
    </row>
    <row r="19" spans="1:7" x14ac:dyDescent="0.25">
      <c r="G19" s="65"/>
    </row>
    <row r="20" spans="1:7" x14ac:dyDescent="0.25">
      <c r="G20" s="65"/>
    </row>
    <row r="21" spans="1:7" x14ac:dyDescent="0.25">
      <c r="A21">
        <v>25272</v>
      </c>
      <c r="B21" t="s">
        <v>66</v>
      </c>
      <c r="C21">
        <v>6020</v>
      </c>
      <c r="D21" t="s">
        <v>106</v>
      </c>
      <c r="E21" t="s">
        <v>107</v>
      </c>
      <c r="F21" t="s">
        <v>108</v>
      </c>
      <c r="G21" s="65">
        <v>71111.72</v>
      </c>
    </row>
    <row r="22" spans="1:7" x14ac:dyDescent="0.25">
      <c r="A22">
        <v>25272</v>
      </c>
      <c r="B22" t="s">
        <v>66</v>
      </c>
      <c r="C22">
        <v>6030</v>
      </c>
      <c r="D22" t="s">
        <v>109</v>
      </c>
      <c r="E22" t="s">
        <v>110</v>
      </c>
      <c r="F22" t="s">
        <v>111</v>
      </c>
      <c r="G22" s="65">
        <v>12893.33</v>
      </c>
    </row>
    <row r="23" spans="1:7" x14ac:dyDescent="0.25">
      <c r="A23">
        <v>25272</v>
      </c>
      <c r="B23" t="s">
        <v>66</v>
      </c>
      <c r="C23">
        <v>6030</v>
      </c>
      <c r="D23" t="s">
        <v>109</v>
      </c>
      <c r="E23" t="s">
        <v>112</v>
      </c>
      <c r="F23" t="s">
        <v>113</v>
      </c>
      <c r="G23" s="65">
        <v>82.01</v>
      </c>
    </row>
    <row r="24" spans="1:7" x14ac:dyDescent="0.25">
      <c r="A24">
        <v>25272</v>
      </c>
      <c r="B24" t="s">
        <v>66</v>
      </c>
      <c r="C24">
        <v>6040</v>
      </c>
      <c r="D24" t="s">
        <v>114</v>
      </c>
      <c r="E24" t="s">
        <v>115</v>
      </c>
      <c r="F24" t="s">
        <v>114</v>
      </c>
      <c r="G24" s="65">
        <v>668.55</v>
      </c>
    </row>
    <row r="25" spans="1:7" x14ac:dyDescent="0.25">
      <c r="A25">
        <v>25272</v>
      </c>
      <c r="B25" t="s">
        <v>66</v>
      </c>
      <c r="C25">
        <v>6050</v>
      </c>
      <c r="D25" t="s">
        <v>116</v>
      </c>
      <c r="E25" t="s">
        <v>117</v>
      </c>
      <c r="F25" t="s">
        <v>116</v>
      </c>
      <c r="G25" s="65">
        <v>11608051.039999999</v>
      </c>
    </row>
    <row r="26" spans="1:7" x14ac:dyDescent="0.25">
      <c r="A26">
        <v>25272</v>
      </c>
      <c r="B26" t="s">
        <v>66</v>
      </c>
      <c r="C26">
        <v>6050</v>
      </c>
      <c r="D26" t="s">
        <v>116</v>
      </c>
      <c r="E26" t="s">
        <v>118</v>
      </c>
      <c r="F26" t="s">
        <v>119</v>
      </c>
      <c r="G26" s="65">
        <v>3742.01</v>
      </c>
    </row>
    <row r="27" spans="1:7" x14ac:dyDescent="0.25">
      <c r="A27">
        <v>25272</v>
      </c>
      <c r="B27" t="s">
        <v>66</v>
      </c>
      <c r="C27">
        <v>6070</v>
      </c>
      <c r="D27" t="s">
        <v>120</v>
      </c>
      <c r="E27" t="s">
        <v>121</v>
      </c>
      <c r="F27" t="s">
        <v>120</v>
      </c>
      <c r="G27" s="65">
        <v>1018.89</v>
      </c>
    </row>
    <row r="28" spans="1:7" x14ac:dyDescent="0.25">
      <c r="A28">
        <v>25272</v>
      </c>
      <c r="B28" t="s">
        <v>66</v>
      </c>
      <c r="C28">
        <v>6080</v>
      </c>
      <c r="D28" t="s">
        <v>122</v>
      </c>
      <c r="E28" t="s">
        <v>123</v>
      </c>
      <c r="F28" t="s">
        <v>124</v>
      </c>
      <c r="G28" s="65">
        <v>997.47</v>
      </c>
    </row>
    <row r="29" spans="1:7" x14ac:dyDescent="0.25">
      <c r="A29">
        <v>25272</v>
      </c>
      <c r="B29" t="s">
        <v>66</v>
      </c>
      <c r="C29">
        <v>6100</v>
      </c>
      <c r="D29" t="s">
        <v>125</v>
      </c>
      <c r="E29" t="s">
        <v>126</v>
      </c>
      <c r="F29" t="s">
        <v>125</v>
      </c>
      <c r="G29" s="65">
        <v>34770.400000000001</v>
      </c>
    </row>
    <row r="30" spans="1:7" x14ac:dyDescent="0.25">
      <c r="A30">
        <v>25272</v>
      </c>
      <c r="B30" t="s">
        <v>66</v>
      </c>
      <c r="C30">
        <v>6110</v>
      </c>
      <c r="D30" t="s">
        <v>127</v>
      </c>
      <c r="E30" t="s">
        <v>128</v>
      </c>
      <c r="F30" t="s">
        <v>129</v>
      </c>
      <c r="G30" s="65">
        <v>330.96</v>
      </c>
    </row>
    <row r="31" spans="1:7" x14ac:dyDescent="0.25">
      <c r="A31">
        <v>25272</v>
      </c>
      <c r="B31" t="s">
        <v>66</v>
      </c>
      <c r="C31">
        <v>6110</v>
      </c>
      <c r="D31" t="s">
        <v>127</v>
      </c>
      <c r="E31" t="s">
        <v>130</v>
      </c>
      <c r="F31" t="s">
        <v>131</v>
      </c>
      <c r="G31" s="65">
        <v>6008.37</v>
      </c>
    </row>
    <row r="32" spans="1:7" x14ac:dyDescent="0.25">
      <c r="A32">
        <v>25272</v>
      </c>
      <c r="B32" t="s">
        <v>66</v>
      </c>
      <c r="C32">
        <v>6130</v>
      </c>
      <c r="D32" t="s">
        <v>132</v>
      </c>
      <c r="E32" t="s">
        <v>133</v>
      </c>
      <c r="F32" t="s">
        <v>134</v>
      </c>
      <c r="G32" s="65">
        <v>3159.51</v>
      </c>
    </row>
    <row r="33" spans="1:7" x14ac:dyDescent="0.25">
      <c r="A33">
        <v>25272</v>
      </c>
      <c r="B33" t="s">
        <v>66</v>
      </c>
      <c r="C33">
        <v>6180</v>
      </c>
      <c r="D33" t="s">
        <v>135</v>
      </c>
      <c r="E33" t="s">
        <v>136</v>
      </c>
      <c r="F33" t="s">
        <v>137</v>
      </c>
      <c r="G33" s="65">
        <v>4731.87</v>
      </c>
    </row>
    <row r="34" spans="1:7" ht="15.75" thickBot="1" x14ac:dyDescent="0.3">
      <c r="G34" s="66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>
        <v>2016</v>
      </c>
    </row>
    <row r="2" spans="1:7" x14ac:dyDescent="0.25">
      <c r="A2">
        <v>25272</v>
      </c>
      <c r="B2" t="s">
        <v>66</v>
      </c>
      <c r="C2">
        <v>3110</v>
      </c>
      <c r="D2" t="s">
        <v>67</v>
      </c>
      <c r="E2" t="s">
        <v>68</v>
      </c>
      <c r="F2" t="s">
        <v>69</v>
      </c>
      <c r="G2" s="65">
        <v>315421.34999999998</v>
      </c>
    </row>
    <row r="3" spans="1:7" x14ac:dyDescent="0.25">
      <c r="A3">
        <v>25272</v>
      </c>
      <c r="B3" t="s">
        <v>66</v>
      </c>
      <c r="C3">
        <v>3200</v>
      </c>
      <c r="D3" t="s">
        <v>73</v>
      </c>
      <c r="E3" t="s">
        <v>138</v>
      </c>
      <c r="F3" t="s">
        <v>139</v>
      </c>
      <c r="G3" s="65">
        <v>1348646.13</v>
      </c>
    </row>
    <row r="4" spans="1:7" x14ac:dyDescent="0.25">
      <c r="A4">
        <v>25272</v>
      </c>
      <c r="B4" t="s">
        <v>66</v>
      </c>
      <c r="C4">
        <v>3200</v>
      </c>
      <c r="D4" t="s">
        <v>73</v>
      </c>
      <c r="E4" t="s">
        <v>140</v>
      </c>
      <c r="F4" t="s">
        <v>141</v>
      </c>
      <c r="G4" s="65">
        <v>25834.25</v>
      </c>
    </row>
    <row r="5" spans="1:7" x14ac:dyDescent="0.25">
      <c r="A5">
        <v>25272</v>
      </c>
      <c r="B5" t="s">
        <v>66</v>
      </c>
      <c r="C5">
        <v>3200</v>
      </c>
      <c r="D5" t="s">
        <v>73</v>
      </c>
      <c r="E5" t="s">
        <v>142</v>
      </c>
      <c r="F5" t="s">
        <v>143</v>
      </c>
      <c r="G5" s="65">
        <v>773.68</v>
      </c>
    </row>
    <row r="6" spans="1:7" x14ac:dyDescent="0.25">
      <c r="A6">
        <v>25272</v>
      </c>
      <c r="B6" t="s">
        <v>66</v>
      </c>
      <c r="C6">
        <v>3200</v>
      </c>
      <c r="D6" t="s">
        <v>73</v>
      </c>
      <c r="E6" t="s">
        <v>144</v>
      </c>
      <c r="F6" t="s">
        <v>145</v>
      </c>
      <c r="G6" s="65">
        <v>702.53</v>
      </c>
    </row>
    <row r="7" spans="1:7" x14ac:dyDescent="0.25">
      <c r="A7">
        <v>25272</v>
      </c>
      <c r="B7" t="s">
        <v>66</v>
      </c>
      <c r="C7">
        <v>3200</v>
      </c>
      <c r="D7" t="s">
        <v>76</v>
      </c>
      <c r="E7" t="s">
        <v>146</v>
      </c>
      <c r="F7" t="s">
        <v>147</v>
      </c>
      <c r="G7" s="65">
        <v>5029.4799999999996</v>
      </c>
    </row>
    <row r="8" spans="1:7" x14ac:dyDescent="0.25">
      <c r="A8">
        <v>25272</v>
      </c>
      <c r="B8" t="s">
        <v>66</v>
      </c>
      <c r="C8">
        <v>3200</v>
      </c>
      <c r="D8" t="s">
        <v>76</v>
      </c>
      <c r="E8" t="s">
        <v>148</v>
      </c>
      <c r="F8" t="s">
        <v>149</v>
      </c>
      <c r="G8" s="65">
        <v>6996.61</v>
      </c>
    </row>
    <row r="9" spans="1:7" x14ac:dyDescent="0.25">
      <c r="A9">
        <v>25272</v>
      </c>
      <c r="B9" t="s">
        <v>66</v>
      </c>
      <c r="C9">
        <v>3210</v>
      </c>
      <c r="D9" t="s">
        <v>79</v>
      </c>
      <c r="E9" t="s">
        <v>80</v>
      </c>
      <c r="F9" t="s">
        <v>81</v>
      </c>
      <c r="G9" s="65">
        <v>5523.25</v>
      </c>
    </row>
    <row r="10" spans="1:7" x14ac:dyDescent="0.25">
      <c r="A10">
        <v>25272</v>
      </c>
      <c r="B10" t="s">
        <v>66</v>
      </c>
      <c r="C10">
        <v>3210</v>
      </c>
      <c r="D10" t="s">
        <v>79</v>
      </c>
      <c r="E10" t="s">
        <v>82</v>
      </c>
      <c r="F10" t="s">
        <v>83</v>
      </c>
      <c r="G10" s="65">
        <v>854.94</v>
      </c>
    </row>
    <row r="11" spans="1:7" x14ac:dyDescent="0.25">
      <c r="A11">
        <v>25272</v>
      </c>
      <c r="B11" t="s">
        <v>66</v>
      </c>
      <c r="C11">
        <v>3210</v>
      </c>
      <c r="D11" t="s">
        <v>79</v>
      </c>
      <c r="E11" t="s">
        <v>150</v>
      </c>
      <c r="F11" t="s">
        <v>151</v>
      </c>
      <c r="G11" s="65">
        <v>1347.34</v>
      </c>
    </row>
    <row r="12" spans="1:7" x14ac:dyDescent="0.25">
      <c r="A12">
        <v>25272</v>
      </c>
      <c r="B12" t="s">
        <v>66</v>
      </c>
      <c r="C12">
        <v>3210</v>
      </c>
      <c r="D12" t="s">
        <v>84</v>
      </c>
      <c r="E12" t="s">
        <v>85</v>
      </c>
      <c r="F12" t="s">
        <v>86</v>
      </c>
      <c r="G12" s="65">
        <v>26595.47</v>
      </c>
    </row>
    <row r="13" spans="1:7" x14ac:dyDescent="0.25">
      <c r="A13">
        <v>25272</v>
      </c>
      <c r="B13" t="s">
        <v>66</v>
      </c>
      <c r="C13">
        <v>3210</v>
      </c>
      <c r="D13" t="s">
        <v>87</v>
      </c>
      <c r="E13" t="s">
        <v>92</v>
      </c>
      <c r="F13" t="s">
        <v>93</v>
      </c>
      <c r="G13" s="65">
        <v>5597.06</v>
      </c>
    </row>
    <row r="14" spans="1:7" x14ac:dyDescent="0.25">
      <c r="A14">
        <v>25272</v>
      </c>
      <c r="B14" t="s">
        <v>66</v>
      </c>
      <c r="C14">
        <v>3210</v>
      </c>
      <c r="D14" t="s">
        <v>87</v>
      </c>
      <c r="E14" t="s">
        <v>94</v>
      </c>
      <c r="F14" t="s">
        <v>95</v>
      </c>
      <c r="G14" s="65">
        <v>1036484.77</v>
      </c>
    </row>
    <row r="15" spans="1:7" x14ac:dyDescent="0.25">
      <c r="A15">
        <v>25272</v>
      </c>
      <c r="B15" t="s">
        <v>66</v>
      </c>
      <c r="C15">
        <v>3210</v>
      </c>
      <c r="D15" t="s">
        <v>87</v>
      </c>
      <c r="E15" t="s">
        <v>98</v>
      </c>
      <c r="F15" t="s">
        <v>99</v>
      </c>
      <c r="G15" s="65">
        <v>398.92</v>
      </c>
    </row>
    <row r="16" spans="1:7" x14ac:dyDescent="0.25">
      <c r="A16">
        <v>25272</v>
      </c>
      <c r="B16" t="s">
        <v>66</v>
      </c>
      <c r="C16">
        <v>3210</v>
      </c>
      <c r="D16" t="s">
        <v>103</v>
      </c>
      <c r="E16" t="s">
        <v>152</v>
      </c>
      <c r="F16" t="s">
        <v>153</v>
      </c>
      <c r="G16" s="65">
        <v>627.72</v>
      </c>
    </row>
    <row r="17" spans="1:7" ht="15.75" thickBot="1" x14ac:dyDescent="0.3">
      <c r="G17" s="66">
        <f>SUM(G2:G16)</f>
        <v>2780833.5000000005</v>
      </c>
    </row>
    <row r="18" spans="1:7" x14ac:dyDescent="0.25">
      <c r="G18" s="65"/>
    </row>
    <row r="19" spans="1:7" ht="15.75" thickBot="1" x14ac:dyDescent="0.3">
      <c r="A19">
        <v>25272</v>
      </c>
      <c r="B19" t="s">
        <v>66</v>
      </c>
      <c r="C19">
        <v>3210</v>
      </c>
      <c r="D19" t="s">
        <v>103</v>
      </c>
      <c r="E19" t="s">
        <v>104</v>
      </c>
      <c r="F19" t="s">
        <v>105</v>
      </c>
      <c r="G19" s="66">
        <v>3586362.37</v>
      </c>
    </row>
    <row r="20" spans="1:7" x14ac:dyDescent="0.25">
      <c r="G20" s="65"/>
    </row>
    <row r="21" spans="1:7" x14ac:dyDescent="0.25">
      <c r="G21" s="65"/>
    </row>
    <row r="22" spans="1:7" x14ac:dyDescent="0.25">
      <c r="A22">
        <v>25272</v>
      </c>
      <c r="B22" t="s">
        <v>66</v>
      </c>
      <c r="C22">
        <v>6010</v>
      </c>
      <c r="D22" t="s">
        <v>154</v>
      </c>
      <c r="E22" t="s">
        <v>155</v>
      </c>
      <c r="F22" t="s">
        <v>154</v>
      </c>
      <c r="G22" s="65">
        <v>3014.7</v>
      </c>
    </row>
    <row r="23" spans="1:7" x14ac:dyDescent="0.25">
      <c r="A23">
        <v>25272</v>
      </c>
      <c r="B23" t="s">
        <v>66</v>
      </c>
      <c r="C23">
        <v>6020</v>
      </c>
      <c r="D23" t="s">
        <v>106</v>
      </c>
      <c r="E23" t="s">
        <v>107</v>
      </c>
      <c r="F23" t="s">
        <v>108</v>
      </c>
      <c r="G23" s="65">
        <v>84063</v>
      </c>
    </row>
    <row r="24" spans="1:7" x14ac:dyDescent="0.25">
      <c r="A24">
        <v>25272</v>
      </c>
      <c r="B24" t="s">
        <v>66</v>
      </c>
      <c r="C24">
        <v>6030</v>
      </c>
      <c r="D24" t="s">
        <v>109</v>
      </c>
      <c r="E24" t="s">
        <v>112</v>
      </c>
      <c r="F24" t="s">
        <v>113</v>
      </c>
      <c r="G24" s="65">
        <v>1409.21</v>
      </c>
    </row>
    <row r="25" spans="1:7" x14ac:dyDescent="0.25">
      <c r="A25">
        <v>25272</v>
      </c>
      <c r="B25" t="s">
        <v>66</v>
      </c>
      <c r="C25">
        <v>6050</v>
      </c>
      <c r="D25" t="s">
        <v>116</v>
      </c>
      <c r="E25" t="s">
        <v>117</v>
      </c>
      <c r="F25" t="s">
        <v>116</v>
      </c>
      <c r="G25" s="65">
        <v>7445408.9199999999</v>
      </c>
    </row>
    <row r="26" spans="1:7" x14ac:dyDescent="0.25">
      <c r="A26">
        <v>25272</v>
      </c>
      <c r="B26" t="s">
        <v>66</v>
      </c>
      <c r="C26">
        <v>6050</v>
      </c>
      <c r="D26" t="s">
        <v>116</v>
      </c>
      <c r="E26" t="s">
        <v>118</v>
      </c>
      <c r="F26" t="s">
        <v>119</v>
      </c>
      <c r="G26" s="65">
        <v>6073.76</v>
      </c>
    </row>
    <row r="27" spans="1:7" x14ac:dyDescent="0.25">
      <c r="A27">
        <v>25272</v>
      </c>
      <c r="B27" t="s">
        <v>66</v>
      </c>
      <c r="C27">
        <v>6050</v>
      </c>
      <c r="D27" t="s">
        <v>116</v>
      </c>
      <c r="E27" t="s">
        <v>156</v>
      </c>
      <c r="F27" t="s">
        <v>157</v>
      </c>
      <c r="G27" s="65">
        <v>216.76</v>
      </c>
    </row>
    <row r="28" spans="1:7" x14ac:dyDescent="0.25">
      <c r="A28">
        <v>25272</v>
      </c>
      <c r="B28" t="s">
        <v>66</v>
      </c>
      <c r="C28">
        <v>6070</v>
      </c>
      <c r="D28" t="s">
        <v>120</v>
      </c>
      <c r="E28" t="s">
        <v>121</v>
      </c>
      <c r="F28" t="s">
        <v>120</v>
      </c>
      <c r="G28" s="65">
        <v>413.81</v>
      </c>
    </row>
    <row r="29" spans="1:7" x14ac:dyDescent="0.25">
      <c r="A29">
        <v>25272</v>
      </c>
      <c r="B29" t="s">
        <v>66</v>
      </c>
      <c r="C29">
        <v>6100</v>
      </c>
      <c r="D29" t="s">
        <v>125</v>
      </c>
      <c r="E29" t="s">
        <v>126</v>
      </c>
      <c r="F29" t="s">
        <v>125</v>
      </c>
      <c r="G29" s="65">
        <v>7606.8</v>
      </c>
    </row>
    <row r="30" spans="1:7" x14ac:dyDescent="0.25">
      <c r="A30">
        <v>25272</v>
      </c>
      <c r="B30" t="s">
        <v>66</v>
      </c>
      <c r="C30">
        <v>6110</v>
      </c>
      <c r="D30" t="s">
        <v>127</v>
      </c>
      <c r="E30" t="s">
        <v>128</v>
      </c>
      <c r="F30" t="s">
        <v>129</v>
      </c>
      <c r="G30" s="65">
        <v>3031.6</v>
      </c>
    </row>
    <row r="31" spans="1:7" x14ac:dyDescent="0.25">
      <c r="A31">
        <v>25272</v>
      </c>
      <c r="B31" t="s">
        <v>66</v>
      </c>
      <c r="C31">
        <v>6110</v>
      </c>
      <c r="D31" t="s">
        <v>127</v>
      </c>
      <c r="E31" t="s">
        <v>130</v>
      </c>
      <c r="F31" t="s">
        <v>131</v>
      </c>
      <c r="G31" s="65">
        <v>26478.93</v>
      </c>
    </row>
    <row r="32" spans="1:7" x14ac:dyDescent="0.25">
      <c r="A32">
        <v>25272</v>
      </c>
      <c r="B32" t="s">
        <v>66</v>
      </c>
      <c r="C32">
        <v>6180</v>
      </c>
      <c r="D32" t="s">
        <v>135</v>
      </c>
      <c r="E32" t="s">
        <v>136</v>
      </c>
      <c r="F32" t="s">
        <v>137</v>
      </c>
      <c r="G32" s="65">
        <v>313.86</v>
      </c>
    </row>
    <row r="33" spans="7:7" ht="15.75" thickBot="1" x14ac:dyDescent="0.3">
      <c r="G33" s="66">
        <f>SUM(G22:G32)</f>
        <v>7578031.3499999987</v>
      </c>
    </row>
    <row r="34" spans="7:7" x14ac:dyDescent="0.25">
      <c r="G34" s="65"/>
    </row>
    <row r="35" spans="7:7" x14ac:dyDescent="0.25">
      <c r="G35" s="65"/>
    </row>
    <row r="36" spans="7:7" x14ac:dyDescent="0.25">
      <c r="G36" s="65"/>
    </row>
    <row r="37" spans="7:7" x14ac:dyDescent="0.25">
      <c r="G37" s="6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71" t="s">
        <v>219</v>
      </c>
    </row>
    <row r="5" spans="1:8" x14ac:dyDescent="0.25">
      <c r="A5" s="4" t="s">
        <v>217</v>
      </c>
    </row>
    <row r="6" spans="1:8" x14ac:dyDescent="0.25">
      <c r="A6" s="4" t="s">
        <v>242</v>
      </c>
    </row>
    <row r="7" spans="1:8" x14ac:dyDescent="0.25">
      <c r="A7" s="174" t="s">
        <v>243</v>
      </c>
      <c r="B7" s="175"/>
      <c r="C7" s="175"/>
    </row>
    <row r="8" spans="1:8" x14ac:dyDescent="0.25">
      <c r="A8" s="4" t="s">
        <v>218</v>
      </c>
    </row>
    <row r="9" spans="1:8" x14ac:dyDescent="0.25">
      <c r="A9" s="4"/>
    </row>
    <row r="10" spans="1:8" x14ac:dyDescent="0.25">
      <c r="A10" s="4" t="s">
        <v>245</v>
      </c>
    </row>
    <row r="11" spans="1:8" x14ac:dyDescent="0.25">
      <c r="A11" s="4" t="s">
        <v>246</v>
      </c>
    </row>
    <row r="12" spans="1:8" x14ac:dyDescent="0.25">
      <c r="A12" s="4" t="s">
        <v>247</v>
      </c>
    </row>
    <row r="14" spans="1:8" x14ac:dyDescent="0.25">
      <c r="A14" s="174" t="s">
        <v>244</v>
      </c>
      <c r="B14" s="175"/>
      <c r="C14" s="175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222</v>
      </c>
      <c r="B17" s="3" t="s">
        <v>61</v>
      </c>
      <c r="C17" s="3" t="s">
        <v>64</v>
      </c>
      <c r="D17" s="3" t="s">
        <v>65</v>
      </c>
      <c r="E17" s="3" t="s">
        <v>223</v>
      </c>
      <c r="F17" s="3" t="s">
        <v>221</v>
      </c>
      <c r="G17" s="7"/>
      <c r="H17" s="7"/>
    </row>
    <row r="18" spans="1:8" x14ac:dyDescent="0.25">
      <c r="A18">
        <v>25272</v>
      </c>
      <c r="B18" t="s">
        <v>66</v>
      </c>
      <c r="C18" t="s">
        <v>158</v>
      </c>
      <c r="D18" t="s">
        <v>159</v>
      </c>
      <c r="E18" s="172">
        <v>5573.29</v>
      </c>
      <c r="F18" t="s">
        <v>224</v>
      </c>
    </row>
    <row r="19" spans="1:8" x14ac:dyDescent="0.25">
      <c r="A19">
        <v>25272</v>
      </c>
      <c r="B19" t="s">
        <v>66</v>
      </c>
      <c r="C19" t="s">
        <v>160</v>
      </c>
      <c r="D19" t="s">
        <v>161</v>
      </c>
      <c r="E19" s="172">
        <v>4873.28</v>
      </c>
      <c r="F19" t="s">
        <v>224</v>
      </c>
    </row>
    <row r="20" spans="1:8" x14ac:dyDescent="0.25">
      <c r="A20">
        <v>25272</v>
      </c>
      <c r="B20" t="s">
        <v>66</v>
      </c>
      <c r="C20" t="s">
        <v>162</v>
      </c>
      <c r="D20" t="s">
        <v>163</v>
      </c>
      <c r="E20" s="172">
        <v>336.6</v>
      </c>
      <c r="F20" t="s">
        <v>225</v>
      </c>
    </row>
    <row r="21" spans="1:8" x14ac:dyDescent="0.25">
      <c r="A21">
        <v>25272</v>
      </c>
      <c r="B21" t="s">
        <v>66</v>
      </c>
      <c r="C21" t="s">
        <v>68</v>
      </c>
      <c r="D21" t="s">
        <v>69</v>
      </c>
      <c r="E21" s="172">
        <v>2337.7800000000002</v>
      </c>
      <c r="F21" t="s">
        <v>226</v>
      </c>
    </row>
    <row r="22" spans="1:8" x14ac:dyDescent="0.25">
      <c r="A22">
        <v>25272</v>
      </c>
      <c r="B22" t="s">
        <v>66</v>
      </c>
      <c r="C22" t="s">
        <v>138</v>
      </c>
      <c r="D22" t="s">
        <v>139</v>
      </c>
      <c r="E22" s="172">
        <v>261923.83</v>
      </c>
      <c r="F22" t="s">
        <v>227</v>
      </c>
    </row>
    <row r="23" spans="1:8" x14ac:dyDescent="0.25">
      <c r="A23">
        <v>25272</v>
      </c>
      <c r="B23" t="s">
        <v>66</v>
      </c>
      <c r="C23" t="s">
        <v>140</v>
      </c>
      <c r="D23" t="s">
        <v>141</v>
      </c>
      <c r="E23" s="172">
        <v>69186.850000000006</v>
      </c>
      <c r="F23" t="s">
        <v>227</v>
      </c>
    </row>
    <row r="24" spans="1:8" x14ac:dyDescent="0.25">
      <c r="A24">
        <v>25272</v>
      </c>
      <c r="B24" t="s">
        <v>66</v>
      </c>
      <c r="C24" t="s">
        <v>164</v>
      </c>
      <c r="D24" t="s">
        <v>165</v>
      </c>
      <c r="E24" s="172">
        <v>901.09</v>
      </c>
      <c r="F24" t="s">
        <v>227</v>
      </c>
    </row>
    <row r="25" spans="1:8" x14ac:dyDescent="0.25">
      <c r="A25">
        <v>25272</v>
      </c>
      <c r="B25" t="s">
        <v>66</v>
      </c>
      <c r="C25" t="s">
        <v>142</v>
      </c>
      <c r="D25" t="s">
        <v>143</v>
      </c>
      <c r="E25" s="172">
        <v>85914.36</v>
      </c>
      <c r="F25" t="s">
        <v>227</v>
      </c>
    </row>
    <row r="26" spans="1:8" x14ac:dyDescent="0.25">
      <c r="A26">
        <v>25272</v>
      </c>
      <c r="B26" t="s">
        <v>66</v>
      </c>
      <c r="C26" t="s">
        <v>144</v>
      </c>
      <c r="D26" t="s">
        <v>145</v>
      </c>
      <c r="E26" s="172">
        <v>5839.68</v>
      </c>
      <c r="F26" t="s">
        <v>227</v>
      </c>
    </row>
    <row r="27" spans="1:8" x14ac:dyDescent="0.25">
      <c r="A27">
        <v>25272</v>
      </c>
      <c r="B27" t="s">
        <v>66</v>
      </c>
      <c r="C27" t="s">
        <v>228</v>
      </c>
      <c r="D27" t="s">
        <v>229</v>
      </c>
      <c r="E27" s="172">
        <v>1512.22</v>
      </c>
      <c r="F27" t="s">
        <v>227</v>
      </c>
    </row>
    <row r="28" spans="1:8" x14ac:dyDescent="0.25">
      <c r="A28">
        <v>25272</v>
      </c>
      <c r="B28" t="s">
        <v>66</v>
      </c>
      <c r="C28" t="s">
        <v>148</v>
      </c>
      <c r="D28" t="s">
        <v>149</v>
      </c>
      <c r="E28" s="172">
        <v>696.92</v>
      </c>
      <c r="F28" t="s">
        <v>230</v>
      </c>
    </row>
    <row r="29" spans="1:8" x14ac:dyDescent="0.25">
      <c r="A29">
        <v>25272</v>
      </c>
      <c r="B29" t="s">
        <v>66</v>
      </c>
      <c r="C29" t="s">
        <v>80</v>
      </c>
      <c r="D29" t="s">
        <v>81</v>
      </c>
      <c r="E29" s="172">
        <v>16458.46</v>
      </c>
      <c r="F29" t="s">
        <v>231</v>
      </c>
    </row>
    <row r="30" spans="1:8" x14ac:dyDescent="0.25">
      <c r="A30">
        <v>25272</v>
      </c>
      <c r="B30" t="s">
        <v>66</v>
      </c>
      <c r="C30" t="s">
        <v>150</v>
      </c>
      <c r="D30" t="s">
        <v>151</v>
      </c>
      <c r="E30" s="172">
        <v>2513</v>
      </c>
      <c r="F30" t="s">
        <v>231</v>
      </c>
    </row>
    <row r="31" spans="1:8" x14ac:dyDescent="0.25">
      <c r="A31">
        <v>25272</v>
      </c>
      <c r="B31" t="s">
        <v>66</v>
      </c>
      <c r="C31" t="s">
        <v>166</v>
      </c>
      <c r="D31" t="s">
        <v>167</v>
      </c>
      <c r="E31" s="172">
        <v>2436.85</v>
      </c>
      <c r="F31" t="s">
        <v>232</v>
      </c>
    </row>
    <row r="32" spans="1:8" x14ac:dyDescent="0.25">
      <c r="A32">
        <v>25272</v>
      </c>
      <c r="B32" t="s">
        <v>66</v>
      </c>
      <c r="C32" t="s">
        <v>168</v>
      </c>
      <c r="D32" t="s">
        <v>169</v>
      </c>
      <c r="E32" s="172">
        <v>3511.37</v>
      </c>
      <c r="F32" t="s">
        <v>232</v>
      </c>
    </row>
    <row r="33" spans="1:6" x14ac:dyDescent="0.25">
      <c r="A33">
        <v>25272</v>
      </c>
      <c r="B33" t="s">
        <v>66</v>
      </c>
      <c r="C33" t="s">
        <v>92</v>
      </c>
      <c r="D33" t="s">
        <v>93</v>
      </c>
      <c r="E33" s="172">
        <v>4535.5200000000004</v>
      </c>
      <c r="F33" t="s">
        <v>233</v>
      </c>
    </row>
    <row r="34" spans="1:6" x14ac:dyDescent="0.25">
      <c r="A34">
        <v>25272</v>
      </c>
      <c r="B34" t="s">
        <v>66</v>
      </c>
      <c r="C34" t="s">
        <v>94</v>
      </c>
      <c r="D34" t="s">
        <v>95</v>
      </c>
      <c r="E34" s="172">
        <v>882119.23</v>
      </c>
      <c r="F34" t="s">
        <v>233</v>
      </c>
    </row>
    <row r="35" spans="1:6" x14ac:dyDescent="0.25">
      <c r="A35">
        <v>25272</v>
      </c>
      <c r="B35" t="s">
        <v>66</v>
      </c>
      <c r="C35" t="s">
        <v>96</v>
      </c>
      <c r="D35" t="s">
        <v>97</v>
      </c>
      <c r="E35" s="172">
        <v>3483.99</v>
      </c>
      <c r="F35" t="s">
        <v>233</v>
      </c>
    </row>
    <row r="36" spans="1:6" x14ac:dyDescent="0.25">
      <c r="A36">
        <v>25272</v>
      </c>
      <c r="B36" t="s">
        <v>66</v>
      </c>
      <c r="C36" t="s">
        <v>170</v>
      </c>
      <c r="D36" t="s">
        <v>125</v>
      </c>
      <c r="E36" s="172">
        <v>2528.3000000000002</v>
      </c>
      <c r="F36" t="s">
        <v>233</v>
      </c>
    </row>
    <row r="37" spans="1:6" x14ac:dyDescent="0.25">
      <c r="A37">
        <v>25272</v>
      </c>
      <c r="B37" t="s">
        <v>66</v>
      </c>
      <c r="C37" t="s">
        <v>98</v>
      </c>
      <c r="D37" t="s">
        <v>99</v>
      </c>
      <c r="E37" s="172">
        <v>3050.68</v>
      </c>
      <c r="F37" t="s">
        <v>233</v>
      </c>
    </row>
    <row r="38" spans="1:6" x14ac:dyDescent="0.25">
      <c r="A38">
        <v>25272</v>
      </c>
      <c r="B38" t="s">
        <v>66</v>
      </c>
      <c r="C38" t="s">
        <v>171</v>
      </c>
      <c r="D38" t="s">
        <v>172</v>
      </c>
      <c r="E38" s="172">
        <v>68903.179999999993</v>
      </c>
      <c r="F38" t="s">
        <v>234</v>
      </c>
    </row>
    <row r="39" spans="1:6" ht="15.75" thickBot="1" x14ac:dyDescent="0.3">
      <c r="E39" s="173">
        <f>SUM(E18:E38)</f>
        <v>1428636.48</v>
      </c>
    </row>
    <row r="40" spans="1:6" x14ac:dyDescent="0.25">
      <c r="E40" s="172"/>
    </row>
    <row r="41" spans="1:6" ht="15.75" thickBot="1" x14ac:dyDescent="0.3">
      <c r="A41">
        <v>25272</v>
      </c>
      <c r="B41" t="s">
        <v>66</v>
      </c>
      <c r="C41" t="s">
        <v>104</v>
      </c>
      <c r="D41" t="s">
        <v>105</v>
      </c>
      <c r="E41" s="173">
        <v>3234566.46</v>
      </c>
      <c r="F41" t="s">
        <v>235</v>
      </c>
    </row>
    <row r="42" spans="1:6" x14ac:dyDescent="0.25">
      <c r="E42" s="172"/>
    </row>
    <row r="43" spans="1:6" x14ac:dyDescent="0.25">
      <c r="E43" s="172"/>
    </row>
    <row r="44" spans="1:6" x14ac:dyDescent="0.25">
      <c r="A44">
        <v>25272</v>
      </c>
      <c r="B44" t="s">
        <v>66</v>
      </c>
      <c r="C44" t="s">
        <v>155</v>
      </c>
      <c r="D44" t="s">
        <v>154</v>
      </c>
      <c r="E44" s="172">
        <v>45794.36</v>
      </c>
      <c r="F44" t="s">
        <v>236</v>
      </c>
    </row>
    <row r="45" spans="1:6" x14ac:dyDescent="0.25">
      <c r="A45">
        <v>25272</v>
      </c>
      <c r="B45" t="s">
        <v>66</v>
      </c>
      <c r="C45" t="s">
        <v>173</v>
      </c>
      <c r="D45" t="s">
        <v>174</v>
      </c>
      <c r="E45" s="172">
        <v>6344.36</v>
      </c>
      <c r="F45" t="s">
        <v>236</v>
      </c>
    </row>
    <row r="46" spans="1:6" x14ac:dyDescent="0.25">
      <c r="A46">
        <v>25272</v>
      </c>
      <c r="B46" t="s">
        <v>66</v>
      </c>
      <c r="C46" t="s">
        <v>107</v>
      </c>
      <c r="D46" t="s">
        <v>108</v>
      </c>
      <c r="E46" s="172">
        <v>64087.08</v>
      </c>
      <c r="F46" t="s">
        <v>237</v>
      </c>
    </row>
    <row r="47" spans="1:6" x14ac:dyDescent="0.25">
      <c r="A47">
        <v>25272</v>
      </c>
      <c r="B47" t="s">
        <v>66</v>
      </c>
      <c r="C47" t="s">
        <v>178</v>
      </c>
      <c r="D47" t="s">
        <v>179</v>
      </c>
      <c r="E47" s="172">
        <v>668.09</v>
      </c>
      <c r="F47" t="s">
        <v>237</v>
      </c>
    </row>
    <row r="48" spans="1:6" x14ac:dyDescent="0.25">
      <c r="A48">
        <v>25272</v>
      </c>
      <c r="B48" t="s">
        <v>66</v>
      </c>
      <c r="C48" t="s">
        <v>112</v>
      </c>
      <c r="D48" t="s">
        <v>113</v>
      </c>
      <c r="E48" s="172">
        <v>2752.17</v>
      </c>
      <c r="F48" t="s">
        <v>238</v>
      </c>
    </row>
    <row r="49" spans="1:6" x14ac:dyDescent="0.25">
      <c r="A49">
        <v>25272</v>
      </c>
      <c r="B49" t="s">
        <v>66</v>
      </c>
      <c r="C49" t="s">
        <v>117</v>
      </c>
      <c r="D49" t="s">
        <v>116</v>
      </c>
      <c r="E49" s="172">
        <v>10567777.880000001</v>
      </c>
      <c r="F49" t="s">
        <v>239</v>
      </c>
    </row>
    <row r="50" spans="1:6" x14ac:dyDescent="0.25">
      <c r="A50">
        <v>25272</v>
      </c>
      <c r="B50" t="s">
        <v>66</v>
      </c>
      <c r="C50" t="s">
        <v>118</v>
      </c>
      <c r="D50" t="s">
        <v>119</v>
      </c>
      <c r="E50" s="172">
        <v>16285.34</v>
      </c>
      <c r="F50" t="s">
        <v>239</v>
      </c>
    </row>
    <row r="51" spans="1:6" x14ac:dyDescent="0.25">
      <c r="A51">
        <v>25272</v>
      </c>
      <c r="B51" t="s">
        <v>66</v>
      </c>
      <c r="C51" t="s">
        <v>126</v>
      </c>
      <c r="D51" t="s">
        <v>125</v>
      </c>
      <c r="E51" s="172">
        <v>2311.9699999999998</v>
      </c>
      <c r="F51" t="s">
        <v>240</v>
      </c>
    </row>
    <row r="52" spans="1:6" x14ac:dyDescent="0.25">
      <c r="A52">
        <v>25272</v>
      </c>
      <c r="B52" t="s">
        <v>66</v>
      </c>
      <c r="C52" t="s">
        <v>128</v>
      </c>
      <c r="D52" t="s">
        <v>129</v>
      </c>
      <c r="E52" s="172">
        <v>2214.14</v>
      </c>
      <c r="F52" t="s">
        <v>241</v>
      </c>
    </row>
    <row r="53" spans="1:6" x14ac:dyDescent="0.25">
      <c r="A53">
        <v>25272</v>
      </c>
      <c r="B53" t="s">
        <v>66</v>
      </c>
      <c r="C53" t="s">
        <v>130</v>
      </c>
      <c r="D53" t="s">
        <v>131</v>
      </c>
      <c r="E53" s="172">
        <v>41004.42</v>
      </c>
      <c r="F53" t="s">
        <v>241</v>
      </c>
    </row>
    <row r="54" spans="1:6" ht="15.75" thickBot="1" x14ac:dyDescent="0.3">
      <c r="E54" s="173">
        <f>SUM(E44:E53)</f>
        <v>10749239.810000002</v>
      </c>
    </row>
    <row r="55" spans="1:6" x14ac:dyDescent="0.25">
      <c r="E55" s="172"/>
    </row>
    <row r="56" spans="1:6" x14ac:dyDescent="0.25">
      <c r="A56" t="s">
        <v>180</v>
      </c>
      <c r="B56" t="s">
        <v>180</v>
      </c>
      <c r="C56" t="s">
        <v>180</v>
      </c>
      <c r="D56" t="s">
        <v>180</v>
      </c>
      <c r="E56" s="172">
        <f>E39+E41+E54</f>
        <v>15412442.750000002</v>
      </c>
      <c r="F5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opLeftCell="A16" workbookViewId="0">
      <selection activeCell="E30" sqref="E30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71" t="s">
        <v>219</v>
      </c>
    </row>
    <row r="5" spans="1:9" x14ac:dyDescent="0.25">
      <c r="A5" s="4" t="s">
        <v>217</v>
      </c>
    </row>
    <row r="6" spans="1:9" x14ac:dyDescent="0.25">
      <c r="A6" s="4" t="s">
        <v>242</v>
      </c>
    </row>
    <row r="7" spans="1:9" x14ac:dyDescent="0.25">
      <c r="A7" s="174" t="s">
        <v>248</v>
      </c>
      <c r="B7" s="175"/>
      <c r="C7" s="175"/>
    </row>
    <row r="8" spans="1:9" x14ac:dyDescent="0.25">
      <c r="A8" s="4" t="s">
        <v>218</v>
      </c>
    </row>
    <row r="9" spans="1:9" x14ac:dyDescent="0.25">
      <c r="A9" s="4"/>
    </row>
    <row r="10" spans="1:9" x14ac:dyDescent="0.25">
      <c r="A10" s="4" t="s">
        <v>245</v>
      </c>
    </row>
    <row r="11" spans="1:9" x14ac:dyDescent="0.25">
      <c r="A11" s="4" t="s">
        <v>246</v>
      </c>
    </row>
    <row r="12" spans="1:9" x14ac:dyDescent="0.25">
      <c r="A12" s="4" t="s">
        <v>247</v>
      </c>
    </row>
    <row r="14" spans="1:9" x14ac:dyDescent="0.25">
      <c r="A14" s="174" t="s">
        <v>244</v>
      </c>
      <c r="B14" s="175"/>
      <c r="C14" s="175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222</v>
      </c>
      <c r="B17" t="s">
        <v>61</v>
      </c>
      <c r="C17" t="s">
        <v>64</v>
      </c>
      <c r="D17" t="s">
        <v>65</v>
      </c>
      <c r="E17" t="s">
        <v>223</v>
      </c>
      <c r="F17" t="s">
        <v>221</v>
      </c>
    </row>
    <row r="18" spans="1:6" x14ac:dyDescent="0.25">
      <c r="A18">
        <v>25272</v>
      </c>
      <c r="B18" t="s">
        <v>66</v>
      </c>
      <c r="C18" t="s">
        <v>138</v>
      </c>
      <c r="D18" t="s">
        <v>139</v>
      </c>
      <c r="E18" s="172">
        <v>29.78</v>
      </c>
      <c r="F18" t="s">
        <v>227</v>
      </c>
    </row>
    <row r="19" spans="1:6" x14ac:dyDescent="0.25">
      <c r="A19">
        <v>25272</v>
      </c>
      <c r="B19" t="s">
        <v>66</v>
      </c>
      <c r="C19" t="s">
        <v>140</v>
      </c>
      <c r="D19" t="s">
        <v>141</v>
      </c>
      <c r="E19" s="172">
        <v>7343.4</v>
      </c>
      <c r="F19" t="s">
        <v>227</v>
      </c>
    </row>
    <row r="20" spans="1:6" x14ac:dyDescent="0.25">
      <c r="A20">
        <v>25272</v>
      </c>
      <c r="B20" t="s">
        <v>66</v>
      </c>
      <c r="C20" t="s">
        <v>142</v>
      </c>
      <c r="D20" t="s">
        <v>143</v>
      </c>
      <c r="E20" s="172">
        <v>501.94</v>
      </c>
      <c r="F20" t="s">
        <v>227</v>
      </c>
    </row>
    <row r="21" spans="1:6" x14ac:dyDescent="0.25">
      <c r="A21">
        <v>25272</v>
      </c>
      <c r="B21" t="s">
        <v>66</v>
      </c>
      <c r="C21" t="s">
        <v>144</v>
      </c>
      <c r="D21" t="s">
        <v>145</v>
      </c>
      <c r="E21" s="172">
        <v>2541.27</v>
      </c>
      <c r="F21" t="s">
        <v>227</v>
      </c>
    </row>
    <row r="22" spans="1:6" x14ac:dyDescent="0.25">
      <c r="A22">
        <v>25272</v>
      </c>
      <c r="B22" t="s">
        <v>66</v>
      </c>
      <c r="C22" t="s">
        <v>80</v>
      </c>
      <c r="D22" t="s">
        <v>81</v>
      </c>
      <c r="E22" s="172">
        <v>7874.61</v>
      </c>
      <c r="F22" t="s">
        <v>231</v>
      </c>
    </row>
    <row r="23" spans="1:6" x14ac:dyDescent="0.25">
      <c r="A23">
        <v>25272</v>
      </c>
      <c r="B23" t="s">
        <v>66</v>
      </c>
      <c r="C23" t="s">
        <v>90</v>
      </c>
      <c r="D23" t="s">
        <v>91</v>
      </c>
      <c r="E23" s="172">
        <v>1192.47</v>
      </c>
      <c r="F23" t="s">
        <v>233</v>
      </c>
    </row>
    <row r="24" spans="1:6" x14ac:dyDescent="0.25">
      <c r="A24">
        <v>25272</v>
      </c>
      <c r="B24" t="s">
        <v>66</v>
      </c>
      <c r="C24" t="s">
        <v>94</v>
      </c>
      <c r="D24" t="s">
        <v>95</v>
      </c>
      <c r="E24" s="172">
        <v>93586.96</v>
      </c>
      <c r="F24" t="s">
        <v>233</v>
      </c>
    </row>
    <row r="25" spans="1:6" x14ac:dyDescent="0.25">
      <c r="A25">
        <v>25272</v>
      </c>
      <c r="B25" t="s">
        <v>66</v>
      </c>
      <c r="C25" t="s">
        <v>96</v>
      </c>
      <c r="D25" t="s">
        <v>97</v>
      </c>
      <c r="E25" s="172">
        <v>1920.8</v>
      </c>
      <c r="F25" t="s">
        <v>233</v>
      </c>
    </row>
    <row r="26" spans="1:6" x14ac:dyDescent="0.25">
      <c r="A26">
        <v>25272</v>
      </c>
      <c r="B26" t="s">
        <v>66</v>
      </c>
      <c r="C26" t="s">
        <v>170</v>
      </c>
      <c r="D26" t="s">
        <v>125</v>
      </c>
      <c r="E26" s="172">
        <v>562.87</v>
      </c>
      <c r="F26" t="s">
        <v>233</v>
      </c>
    </row>
    <row r="27" spans="1:6" x14ac:dyDescent="0.25">
      <c r="A27">
        <v>25272</v>
      </c>
      <c r="B27" t="s">
        <v>66</v>
      </c>
      <c r="C27" t="s">
        <v>171</v>
      </c>
      <c r="D27" t="s">
        <v>172</v>
      </c>
      <c r="E27" s="172">
        <v>880.69</v>
      </c>
      <c r="F27" t="s">
        <v>234</v>
      </c>
    </row>
    <row r="28" spans="1:6" ht="15.75" thickBot="1" x14ac:dyDescent="0.3">
      <c r="E28" s="173">
        <f>SUM(E18:E27)</f>
        <v>116434.79000000001</v>
      </c>
    </row>
    <row r="29" spans="1:6" x14ac:dyDescent="0.25">
      <c r="E29" s="172"/>
    </row>
    <row r="30" spans="1:6" ht="15.75" thickBot="1" x14ac:dyDescent="0.3">
      <c r="A30">
        <v>25272</v>
      </c>
      <c r="B30" t="s">
        <v>66</v>
      </c>
      <c r="C30" t="s">
        <v>104</v>
      </c>
      <c r="D30" t="s">
        <v>105</v>
      </c>
      <c r="E30" s="173">
        <v>694013.36</v>
      </c>
      <c r="F30" t="s">
        <v>235</v>
      </c>
    </row>
    <row r="31" spans="1:6" x14ac:dyDescent="0.25">
      <c r="E31" s="172"/>
    </row>
    <row r="32" spans="1:6" x14ac:dyDescent="0.25">
      <c r="E32" s="172"/>
    </row>
    <row r="33" spans="1:6" x14ac:dyDescent="0.25">
      <c r="A33">
        <v>25272</v>
      </c>
      <c r="B33" t="s">
        <v>66</v>
      </c>
      <c r="C33" t="s">
        <v>155</v>
      </c>
      <c r="D33" t="s">
        <v>154</v>
      </c>
      <c r="E33" s="172">
        <v>340.54</v>
      </c>
      <c r="F33" t="s">
        <v>236</v>
      </c>
    </row>
    <row r="34" spans="1:6" x14ac:dyDescent="0.25">
      <c r="A34">
        <v>25272</v>
      </c>
      <c r="B34" t="s">
        <v>66</v>
      </c>
      <c r="C34" t="s">
        <v>107</v>
      </c>
      <c r="D34" t="s">
        <v>108</v>
      </c>
      <c r="E34" s="172">
        <v>4967.0200000000004</v>
      </c>
      <c r="F34" t="s">
        <v>237</v>
      </c>
    </row>
    <row r="35" spans="1:6" x14ac:dyDescent="0.25">
      <c r="A35">
        <v>25272</v>
      </c>
      <c r="B35" t="s">
        <v>66</v>
      </c>
      <c r="C35" t="s">
        <v>117</v>
      </c>
      <c r="D35" t="s">
        <v>116</v>
      </c>
      <c r="E35" s="172">
        <v>897839</v>
      </c>
      <c r="F35" t="s">
        <v>239</v>
      </c>
    </row>
    <row r="36" spans="1:6" x14ac:dyDescent="0.25">
      <c r="A36">
        <v>25272</v>
      </c>
      <c r="B36" t="s">
        <v>66</v>
      </c>
      <c r="C36" t="s">
        <v>118</v>
      </c>
      <c r="D36" t="s">
        <v>119</v>
      </c>
      <c r="E36" s="172">
        <v>891.3</v>
      </c>
      <c r="F36" t="s">
        <v>239</v>
      </c>
    </row>
    <row r="37" spans="1:6" x14ac:dyDescent="0.25">
      <c r="A37">
        <v>25272</v>
      </c>
      <c r="B37" t="s">
        <v>66</v>
      </c>
      <c r="C37" t="s">
        <v>126</v>
      </c>
      <c r="D37" t="s">
        <v>125</v>
      </c>
      <c r="E37" s="172">
        <v>640.45000000000005</v>
      </c>
      <c r="F37" t="s">
        <v>240</v>
      </c>
    </row>
    <row r="38" spans="1:6" x14ac:dyDescent="0.25">
      <c r="A38">
        <v>25272</v>
      </c>
      <c r="B38" t="s">
        <v>66</v>
      </c>
      <c r="C38" t="s">
        <v>128</v>
      </c>
      <c r="D38" t="s">
        <v>129</v>
      </c>
      <c r="E38" s="172">
        <v>597.51</v>
      </c>
      <c r="F38" t="s">
        <v>241</v>
      </c>
    </row>
    <row r="39" spans="1:6" x14ac:dyDescent="0.25">
      <c r="A39">
        <v>25272</v>
      </c>
      <c r="B39" t="s">
        <v>66</v>
      </c>
      <c r="C39" t="s">
        <v>130</v>
      </c>
      <c r="D39" t="s">
        <v>131</v>
      </c>
      <c r="E39" s="172">
        <v>2335.17</v>
      </c>
      <c r="F39" t="s">
        <v>241</v>
      </c>
    </row>
    <row r="40" spans="1:6" ht="15.75" thickBot="1" x14ac:dyDescent="0.3">
      <c r="E40" s="173">
        <f>SUM(E33:E39)</f>
        <v>907610.99000000011</v>
      </c>
    </row>
    <row r="41" spans="1:6" x14ac:dyDescent="0.25">
      <c r="E41" s="172"/>
    </row>
    <row r="42" spans="1:6" ht="15.75" thickBot="1" x14ac:dyDescent="0.3">
      <c r="A42" t="s">
        <v>180</v>
      </c>
      <c r="B42" t="s">
        <v>180</v>
      </c>
      <c r="C42" t="s">
        <v>180</v>
      </c>
      <c r="D42" t="s">
        <v>180</v>
      </c>
      <c r="E42" s="173">
        <f>E28+E30+E40</f>
        <v>1718059.1400000001</v>
      </c>
      <c r="F4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2015 - Wolf Lake</vt:lpstr>
      <vt:lpstr>2016 - Wolf Lake</vt:lpstr>
      <vt:lpstr>2017 - Wolf Lake</vt:lpstr>
      <vt:lpstr>2018 YTD - Wolf Lake</vt:lpstr>
      <vt:lpstr>Spend Chart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2018-03-09T23:01:15Z</cp:lastPrinted>
  <dcterms:created xsi:type="dcterms:W3CDTF">2017-09-18T15:26:10Z</dcterms:created>
  <dcterms:modified xsi:type="dcterms:W3CDTF">2018-03-09T23:09:28Z</dcterms:modified>
</cp:coreProperties>
</file>