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5385" activeTab="2"/>
  </bookViews>
  <sheets>
    <sheet name="SRM " sheetId="3" r:id="rId1"/>
    <sheet name="Input - Raw Safety Data" sheetId="4" r:id="rId2"/>
    <sheet name="Input - Operational Raw Data" sheetId="6" r:id="rId3"/>
    <sheet name="Output - Safety Charts and Info" sheetId="2" r:id="rId4"/>
    <sheet name="Value Improvement Charts" sheetId="5" r:id="rId5"/>
    <sheet name="2015 - Wolf Lake" sheetId="7" r:id="rId6"/>
    <sheet name="2016 - Wolf Lake" sheetId="8" r:id="rId7"/>
    <sheet name="2017 YTD as at Sep 20" sheetId="9" r:id="rId8"/>
    <sheet name="2017 YTD as at Sep 30, 2017" sheetId="10" r:id="rId9"/>
    <sheet name="Chart" sheetId="11" r:id="rId10"/>
    <sheet name="Logos" sheetId="1" state="hidden" r:id="rId11"/>
  </sheets>
  <externalReferences>
    <externalReference r:id="rId12"/>
  </externalReferences>
  <definedNames>
    <definedName name="_xlnm.Print_Area" localSheetId="0">'SRM '!$A$1:$Y$53</definedName>
  </definedNames>
  <calcPr calcId="145621"/>
</workbook>
</file>

<file path=xl/calcChain.xml><?xml version="1.0" encoding="utf-8"?>
<calcChain xmlns="http://schemas.openxmlformats.org/spreadsheetml/2006/main">
  <c r="J27" i="6" l="1"/>
  <c r="K23" i="6"/>
  <c r="K22" i="6"/>
  <c r="I26" i="6"/>
  <c r="I25" i="6"/>
  <c r="I24" i="6"/>
  <c r="I23" i="6"/>
  <c r="J23" i="6"/>
  <c r="J25" i="6"/>
  <c r="J26" i="6"/>
  <c r="J24" i="6" s="1"/>
  <c r="J29" i="6"/>
  <c r="I22" i="6"/>
  <c r="I27" i="6"/>
  <c r="I28" i="6"/>
  <c r="I29" i="6"/>
  <c r="J22" i="6"/>
  <c r="Q64" i="4"/>
  <c r="Q65" i="4"/>
  <c r="Q66" i="4"/>
  <c r="Q67" i="4"/>
  <c r="Q68" i="4"/>
  <c r="Q69" i="4"/>
  <c r="Q70" i="4"/>
  <c r="Q72" i="4"/>
  <c r="Q63" i="4"/>
  <c r="Q54" i="4"/>
  <c r="Q55" i="4"/>
  <c r="Q56" i="4"/>
  <c r="Q57" i="4"/>
  <c r="Q58" i="4"/>
  <c r="Q59" i="4"/>
  <c r="Q60" i="4"/>
  <c r="Q53" i="4"/>
  <c r="B44" i="4"/>
  <c r="B21" i="4"/>
  <c r="E10" i="11" l="1"/>
  <c r="E14" i="11" s="1"/>
  <c r="D10" i="11"/>
  <c r="D14" i="11" s="1"/>
  <c r="C10" i="11"/>
  <c r="C14" i="11" s="1"/>
  <c r="F9" i="11"/>
  <c r="F8" i="11"/>
  <c r="F10" i="11" s="1"/>
  <c r="F14" i="11" s="1"/>
  <c r="F7" i="11"/>
  <c r="I43" i="10"/>
  <c r="I28" i="10"/>
  <c r="G32" i="9"/>
  <c r="G19" i="9"/>
  <c r="G33" i="8"/>
  <c r="G17" i="8"/>
  <c r="G34" i="7"/>
  <c r="G16" i="7"/>
  <c r="I26" i="3" l="1"/>
  <c r="I25" i="3"/>
  <c r="I24" i="3"/>
  <c r="E36" i="2"/>
  <c r="F36" i="2"/>
  <c r="G36" i="2"/>
  <c r="H36" i="2"/>
  <c r="E37" i="2"/>
  <c r="F37" i="2"/>
  <c r="G37" i="2"/>
  <c r="H37" i="2"/>
  <c r="D37" i="2"/>
  <c r="D36" i="2"/>
  <c r="I12" i="3"/>
  <c r="I13" i="3"/>
  <c r="I14" i="3"/>
  <c r="I15" i="3"/>
  <c r="I17" i="3"/>
  <c r="I18" i="3"/>
  <c r="I16" i="3"/>
  <c r="M53" i="4"/>
  <c r="I37" i="2" l="1"/>
  <c r="J37" i="2" s="1"/>
  <c r="I36" i="2"/>
  <c r="J36" i="2" s="1"/>
  <c r="I37" i="3"/>
  <c r="I38" i="3"/>
  <c r="I36" i="3"/>
  <c r="O28" i="6"/>
  <c r="O29" i="6"/>
  <c r="O27" i="6"/>
  <c r="E28" i="6"/>
  <c r="F28" i="6"/>
  <c r="G28" i="6"/>
  <c r="H28" i="6"/>
  <c r="E29" i="6"/>
  <c r="F29" i="6"/>
  <c r="G29" i="6"/>
  <c r="H29" i="6"/>
  <c r="H27" i="6"/>
  <c r="G27" i="6"/>
  <c r="F27" i="6"/>
  <c r="E27" i="6"/>
  <c r="O23" i="6"/>
  <c r="O24" i="6"/>
  <c r="O25" i="6"/>
  <c r="O26" i="6"/>
  <c r="O22" i="6"/>
  <c r="E23" i="6"/>
  <c r="F23" i="6"/>
  <c r="G23" i="6"/>
  <c r="H23" i="6"/>
  <c r="E24" i="6"/>
  <c r="F24" i="6"/>
  <c r="K24" i="6" s="1"/>
  <c r="G24" i="6"/>
  <c r="H24" i="6"/>
  <c r="E25" i="6"/>
  <c r="F25" i="6"/>
  <c r="K25" i="6" s="1"/>
  <c r="G25" i="6"/>
  <c r="H25" i="6"/>
  <c r="E26" i="6"/>
  <c r="F26" i="6"/>
  <c r="K26" i="6" s="1"/>
  <c r="G26" i="6"/>
  <c r="H26" i="6"/>
  <c r="H22" i="6"/>
  <c r="G22" i="6"/>
  <c r="F22" i="6"/>
  <c r="E22" i="6"/>
  <c r="I32" i="3" l="1"/>
  <c r="K28" i="6"/>
  <c r="K29" i="6"/>
  <c r="K27" i="6"/>
  <c r="I31" i="3"/>
  <c r="D39" i="2" l="1"/>
  <c r="E39" i="2"/>
  <c r="F39" i="2"/>
  <c r="G39" i="2"/>
  <c r="H39" i="2"/>
  <c r="D40" i="2"/>
  <c r="E40" i="2"/>
  <c r="F40" i="2"/>
  <c r="G40" i="2"/>
  <c r="H40" i="2"/>
  <c r="D33" i="2"/>
  <c r="E33" i="2"/>
  <c r="F33" i="2"/>
  <c r="G33" i="2"/>
  <c r="H33" i="2"/>
  <c r="D41" i="2"/>
  <c r="E41" i="2"/>
  <c r="F41" i="2"/>
  <c r="G41" i="2"/>
  <c r="H41" i="2"/>
  <c r="D42" i="2"/>
  <c r="E42" i="2"/>
  <c r="F42" i="2"/>
  <c r="G42" i="2"/>
  <c r="H42" i="2"/>
  <c r="D43" i="2"/>
  <c r="E43" i="2"/>
  <c r="F43" i="2"/>
  <c r="G43" i="2"/>
  <c r="H43" i="2"/>
  <c r="H38" i="2"/>
  <c r="G38" i="2"/>
  <c r="F38" i="2"/>
  <c r="E38" i="2"/>
  <c r="D38" i="2"/>
  <c r="I38" i="2" l="1"/>
  <c r="J38" i="2" s="1"/>
  <c r="I43" i="2"/>
  <c r="J43" i="2" s="1"/>
  <c r="K43" i="2" s="1"/>
  <c r="I40" i="2"/>
  <c r="J40" i="2" s="1"/>
  <c r="K40" i="2" s="1"/>
  <c r="I41" i="2"/>
  <c r="J41" i="2" s="1"/>
  <c r="K41" i="2" s="1"/>
  <c r="I39" i="2"/>
  <c r="J39" i="2" s="1"/>
  <c r="I33" i="2"/>
  <c r="J33" i="2" s="1"/>
  <c r="K33" i="2" s="1"/>
  <c r="I42" i="2"/>
  <c r="J42" i="2" s="1"/>
  <c r="D27" i="2" l="1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D30" i="2"/>
  <c r="E30" i="2"/>
  <c r="F30" i="2"/>
  <c r="G30" i="2"/>
  <c r="H30" i="2"/>
  <c r="D31" i="2"/>
  <c r="E31" i="2"/>
  <c r="F31" i="2"/>
  <c r="G31" i="2"/>
  <c r="H31" i="2"/>
  <c r="D32" i="2"/>
  <c r="E32" i="2"/>
  <c r="F32" i="2"/>
  <c r="G32" i="2"/>
  <c r="H32" i="2"/>
  <c r="H26" i="2"/>
  <c r="G26" i="2"/>
  <c r="F26" i="2"/>
  <c r="E26" i="2"/>
  <c r="D26" i="2"/>
  <c r="C44" i="4"/>
  <c r="C21" i="4"/>
  <c r="I26" i="2" l="1"/>
  <c r="J26" i="2" s="1"/>
  <c r="K26" i="2" s="1"/>
  <c r="I29" i="2"/>
  <c r="J29" i="2" s="1"/>
  <c r="K29" i="2" s="1"/>
  <c r="I32" i="2"/>
  <c r="J32" i="2" s="1"/>
  <c r="K32" i="2" s="1"/>
  <c r="I30" i="2"/>
  <c r="J30" i="2" s="1"/>
  <c r="K30" i="2" s="1"/>
  <c r="I28" i="2"/>
  <c r="J28" i="2" s="1"/>
  <c r="K28" i="2" s="1"/>
  <c r="I31" i="2"/>
  <c r="J31" i="2" s="1"/>
  <c r="K31" i="2" s="1"/>
  <c r="I27" i="2"/>
  <c r="J27" i="2" s="1"/>
  <c r="K27" i="2" s="1"/>
  <c r="M8" i="2"/>
  <c r="M9" i="2"/>
  <c r="M10" i="2"/>
  <c r="M11" i="2"/>
  <c r="M12" i="2"/>
  <c r="M13" i="2"/>
  <c r="M14" i="2"/>
  <c r="M15" i="2"/>
  <c r="M16" i="2"/>
  <c r="M17" i="2"/>
  <c r="M7" i="2"/>
  <c r="L8" i="2"/>
  <c r="L9" i="2"/>
  <c r="L10" i="2"/>
  <c r="L11" i="2"/>
  <c r="L12" i="2"/>
  <c r="L13" i="2"/>
  <c r="L14" i="2"/>
  <c r="L15" i="2"/>
  <c r="L16" i="2"/>
  <c r="L17" i="2"/>
  <c r="L7" i="2"/>
  <c r="M21" i="2" l="1"/>
  <c r="M22" i="2" s="1"/>
  <c r="L21" i="2"/>
  <c r="L22" i="2" s="1"/>
</calcChain>
</file>

<file path=xl/sharedStrings.xml><?xml version="1.0" encoding="utf-8"?>
<sst xmlns="http://schemas.openxmlformats.org/spreadsheetml/2006/main" count="755" uniqueCount="246">
  <si>
    <t>2017 YTD</t>
  </si>
  <si>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</si>
  <si>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</si>
  <si>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</si>
  <si>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</si>
  <si>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</si>
  <si>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</si>
  <si>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</si>
  <si>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</si>
  <si>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</si>
  <si>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</si>
  <si>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</si>
  <si>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</si>
  <si>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</si>
  <si>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</si>
  <si>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</si>
  <si>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</si>
  <si>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</si>
  <si>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</si>
  <si>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</si>
  <si>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</si>
  <si>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</si>
  <si>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Sub Contractors</t>
  </si>
  <si>
    <t>Staff</t>
  </si>
  <si>
    <t>TRIF 2015</t>
  </si>
  <si>
    <t>TRIF 2016</t>
  </si>
  <si>
    <t>TRIF 2017 YTD</t>
  </si>
  <si>
    <t>Leading</t>
  </si>
  <si>
    <t>Lagging</t>
  </si>
  <si>
    <t>Hazard ID's</t>
  </si>
  <si>
    <t>Q1 2017</t>
  </si>
  <si>
    <t>Q2 2017</t>
  </si>
  <si>
    <t>Q3 2017</t>
  </si>
  <si>
    <t>Leading Indicator</t>
  </si>
  <si>
    <t>BBSO</t>
  </si>
  <si>
    <t>I. Safety</t>
  </si>
  <si>
    <t>2017 Projected At current rates</t>
  </si>
  <si>
    <t>2017F vs 2016</t>
  </si>
  <si>
    <t>Lagging Indicator</t>
  </si>
  <si>
    <t xml:space="preserve"> - </t>
  </si>
  <si>
    <t>TRIF - Quinn Staff</t>
  </si>
  <si>
    <t>TRIF - Subcontractors</t>
  </si>
  <si>
    <t xml:space="preserve">ComplyWork Status = </t>
  </si>
  <si>
    <t>Acceptable</t>
  </si>
  <si>
    <t>2017 F</t>
  </si>
  <si>
    <t>Initiative</t>
  </si>
  <si>
    <t>Measure</t>
  </si>
  <si>
    <t>Status</t>
  </si>
  <si>
    <t>Savings Goal</t>
  </si>
  <si>
    <t>Implemented</t>
  </si>
  <si>
    <t>1) Cost Avoidance from using a Canadian Natural Skid Steer</t>
  </si>
  <si>
    <t>Rental Cost Avoided</t>
  </si>
  <si>
    <t>$24k per Year</t>
  </si>
  <si>
    <t>2) Reduction of Administration processes for LEM approvals</t>
  </si>
  <si>
    <t>Being Reviewed</t>
  </si>
  <si>
    <t>Cost Avoidance</t>
  </si>
  <si>
    <t>Cost Savings</t>
  </si>
  <si>
    <t>$95/hour x 52 weeks = $4,940</t>
  </si>
  <si>
    <t>Target</t>
  </si>
  <si>
    <t>Rework</t>
  </si>
  <si>
    <t>&lt;$10,000 / year / unit</t>
  </si>
  <si>
    <t>NCR's</t>
  </si>
  <si>
    <t>&lt; / year / operating unit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</si>
  <si>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</si>
  <si>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</si>
  <si>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</si>
  <si>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</si>
  <si>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</si>
  <si>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</si>
  <si>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Packages</t>
  </si>
  <si>
    <t>Inputs</t>
  </si>
  <si>
    <t>Table</t>
  </si>
  <si>
    <t>&lt;10 / year / operating unit</t>
  </si>
  <si>
    <t>2017F*</t>
  </si>
  <si>
    <t>*F = Trend for full year should rate continue</t>
  </si>
  <si>
    <t>Packages: Signed off by Quinn/In CNRL Review</t>
  </si>
  <si>
    <t>Packages: In Review by Quinn</t>
  </si>
  <si>
    <t>Packages: Completed and Scanned</t>
  </si>
  <si>
    <t>Time saved (Labour)</t>
  </si>
  <si>
    <t>III. Operational Performance</t>
  </si>
  <si>
    <t>IV. Continuous Improvement &amp; Value Opportunities</t>
  </si>
  <si>
    <t>Safety Performance Observations - Leading Indicators</t>
  </si>
  <si>
    <t>Safety Performance Observations - Lagging Indicators</t>
  </si>
  <si>
    <t>3) Confined Space Permiting</t>
  </si>
  <si>
    <t>2017F* vs 2016</t>
  </si>
  <si>
    <t>Clarifying Objectives of Watch</t>
  </si>
  <si>
    <t>Contining with proposed Roll-out</t>
  </si>
  <si>
    <t>Benefit from operations clarity of who does what</t>
  </si>
  <si>
    <t>No Data</t>
  </si>
  <si>
    <t>TBD</t>
  </si>
  <si>
    <t>IV. Non-Productive Time [Placeholder for Q1 2018 Review]</t>
  </si>
  <si>
    <t xml:space="preserve"> - Top 5 Non-Productive time drivers</t>
  </si>
  <si>
    <t xml:space="preserve"> - Prioritize which ones we can support each other on</t>
  </si>
  <si>
    <t xml:space="preserve"> - Link to Targets</t>
  </si>
  <si>
    <t xml:space="preserve"> - Confined space permit draft</t>
  </si>
  <si>
    <t>Canadian Natural Operational Feedback / Updates</t>
  </si>
  <si>
    <t>Quinn Natural Operational Feedback / Updates</t>
  </si>
  <si>
    <t xml:space="preserve"> - 934,624 recordable free hours as at Sep 30, 2017</t>
  </si>
  <si>
    <t xml:space="preserve"> - Audit Team appreciates the support received from Quinn (Dick Dornstauder)</t>
  </si>
  <si>
    <t>4) Intiative #1 - link to Non-Productive Time section below - data for Q1 2018</t>
  </si>
  <si>
    <t>5) Intiative #2 - link to Non-Productive Time section below - data for Q1 2018</t>
  </si>
  <si>
    <t>6) Intiative #3 - link to Non-Productive Time section below - data for Q1 2018</t>
  </si>
  <si>
    <t>Behavior-Based Safety Observations (BBSO)</t>
  </si>
  <si>
    <r>
      <t xml:space="preserve"> - Any value in targets for each Safety Indicator?
 - Volume of Pre-Task Analysis Cards &amp; BBSO's has dropped compared to other Leading Indicator workstreams (2017F vs 2016)
 - What drives level of work-site inspections? 70 in Q1 vs 108 in Q2</t>
    </r>
    <r>
      <rPr>
        <sz val="11"/>
        <color theme="1"/>
        <rFont val="Calibri"/>
        <family val="2"/>
        <scheme val="minor"/>
      </rPr>
      <t xml:space="preserve">
</t>
    </r>
  </si>
  <si>
    <t xml:space="preserve"> - Clarify Near Miss/Near Hit definitions and reporting method.
 - There has been a reduction in Near Hit/Near Misses project, compared to projected rate of First Aids and Vehicle Incidents. 
 - What are the root causes of the forecasted increase in First Aid's for 2017? Is there a Summary of 2016 vs 2017 First Aid incidents, root causes, and action plans to correct?
 - Vehicle incidents - Root cause and preventative measures for us to take?</t>
  </si>
  <si>
    <t>Vendor Num</t>
  </si>
  <si>
    <t>Vendor Name</t>
  </si>
  <si>
    <t>GL_OBJ</t>
  </si>
  <si>
    <t>GL_OBJ_DESC</t>
  </si>
  <si>
    <t>GL Code</t>
  </si>
  <si>
    <t>GL Sub Desc</t>
  </si>
  <si>
    <t>Quinn Contracting Ltd.</t>
  </si>
  <si>
    <t>ICC-Rig Costs</t>
  </si>
  <si>
    <t>3110-405</t>
  </si>
  <si>
    <t>ICC-Service Rig &amp; Rig Move</t>
  </si>
  <si>
    <t>Environmental Costs</t>
  </si>
  <si>
    <t>3130-145</t>
  </si>
  <si>
    <t>Equipment</t>
  </si>
  <si>
    <t>Well Equip/Tie-In</t>
  </si>
  <si>
    <t>3200-245</t>
  </si>
  <si>
    <t>Mobilization / Unit Lay</t>
  </si>
  <si>
    <t>Well Equip/Tie-In Costs</t>
  </si>
  <si>
    <t>3200-194</t>
  </si>
  <si>
    <t>Const/Super/Inspect Mgt</t>
  </si>
  <si>
    <t>Electrical &amp; Instrumentation</t>
  </si>
  <si>
    <t>3210-410</t>
  </si>
  <si>
    <t>E&amp;I Labour</t>
  </si>
  <si>
    <t>3210-415</t>
  </si>
  <si>
    <t>Instrument Materials</t>
  </si>
  <si>
    <t>Major Controllable Equipment</t>
  </si>
  <si>
    <t>3210-230</t>
  </si>
  <si>
    <t>Building Over 200 Sq. Ft.</t>
  </si>
  <si>
    <t>Mechanical</t>
  </si>
  <si>
    <t>3210-305</t>
  </si>
  <si>
    <t>Earthworks/Fencing/Sign</t>
  </si>
  <si>
    <t>3210-310</t>
  </si>
  <si>
    <t>Foundatn/Piling Mat&amp;Lbr</t>
  </si>
  <si>
    <t>3210-320</t>
  </si>
  <si>
    <t>Pipe/Valves &amp; Fittings</t>
  </si>
  <si>
    <t>3210-325</t>
  </si>
  <si>
    <t>Mechanical Labour</t>
  </si>
  <si>
    <t>3210-335</t>
  </si>
  <si>
    <t>Insulation, Painting, Coating</t>
  </si>
  <si>
    <t>3210-350</t>
  </si>
  <si>
    <t>Non Destructive Testing</t>
  </si>
  <si>
    <t>Office / Administration</t>
  </si>
  <si>
    <t>3210-605</t>
  </si>
  <si>
    <t>Eng. Reports &amp; Studies</t>
  </si>
  <si>
    <t>Others</t>
  </si>
  <si>
    <t>3210-710</t>
  </si>
  <si>
    <t>Plant / Battery Turnaround</t>
  </si>
  <si>
    <t>Labour</t>
  </si>
  <si>
    <t>6020-115</t>
  </si>
  <si>
    <t>Contract Operations</t>
  </si>
  <si>
    <t>Other Labour</t>
  </si>
  <si>
    <t>6030-105</t>
  </si>
  <si>
    <t>Salary Admin</t>
  </si>
  <si>
    <t>6030-130</t>
  </si>
  <si>
    <t>Vehicle Costs</t>
  </si>
  <si>
    <t>Lease &amp; Road Maintenance</t>
  </si>
  <si>
    <t>6040-105</t>
  </si>
  <si>
    <t>Repairs &amp; Maintenance</t>
  </si>
  <si>
    <t>6050-105</t>
  </si>
  <si>
    <t>6050-110</t>
  </si>
  <si>
    <t>Pipeline Patrol</t>
  </si>
  <si>
    <t>Fuel</t>
  </si>
  <si>
    <t>6070-105</t>
  </si>
  <si>
    <t>Trucking</t>
  </si>
  <si>
    <t>6080-110</t>
  </si>
  <si>
    <t>Trucking - Produced Water</t>
  </si>
  <si>
    <t>Equipment Rental</t>
  </si>
  <si>
    <t>6100-105</t>
  </si>
  <si>
    <t>Instrumentation</t>
  </si>
  <si>
    <t>6110-105</t>
  </si>
  <si>
    <t>Instrumentation / Electrical</t>
  </si>
  <si>
    <t>6110-110</t>
  </si>
  <si>
    <t>Instrumentation - Labour</t>
  </si>
  <si>
    <t>Downhole Services</t>
  </si>
  <si>
    <t>6130-130</t>
  </si>
  <si>
    <t>Steamer/Chem Wash/Vacuum Truck</t>
  </si>
  <si>
    <t>Processing Fees</t>
  </si>
  <si>
    <t>6180-115</t>
  </si>
  <si>
    <t>Fluid Disposal</t>
  </si>
  <si>
    <t>3200-220</t>
  </si>
  <si>
    <t>Equipment Installation&amp;Setting</t>
  </si>
  <si>
    <t>3200-235</t>
  </si>
  <si>
    <t>Pipe Fab &amp; Install</t>
  </si>
  <si>
    <t>3200-285</t>
  </si>
  <si>
    <t>P/L Test/Cleaning/Inspc</t>
  </si>
  <si>
    <t>3200-325</t>
  </si>
  <si>
    <t>Miscellaneous</t>
  </si>
  <si>
    <t>3200-196</t>
  </si>
  <si>
    <t>Equipment Rentals</t>
  </si>
  <si>
    <t>3200-199</t>
  </si>
  <si>
    <t>Non-Destructive Testing</t>
  </si>
  <si>
    <t>3210-425</t>
  </si>
  <si>
    <t>Control Systems MTL&amp;LBR</t>
  </si>
  <si>
    <t>3210-905</t>
  </si>
  <si>
    <t>Overhead</t>
  </si>
  <si>
    <t>Parts &amp; Supplies</t>
  </si>
  <si>
    <t>6010-105</t>
  </si>
  <si>
    <t>6050-115</t>
  </si>
  <si>
    <t>R&amp;M - Labour</t>
  </si>
  <si>
    <t>ICC-Completion Services</t>
  </si>
  <si>
    <t>3110-650</t>
  </si>
  <si>
    <t>ICC-Production Testing</t>
  </si>
  <si>
    <t>3110-660</t>
  </si>
  <si>
    <t>ICC-Treating / Stimulation</t>
  </si>
  <si>
    <t>ICC-Lease, Road, Access Cost</t>
  </si>
  <si>
    <t>3110-205</t>
  </si>
  <si>
    <t>ICC-Lease &amp; Road Restoration</t>
  </si>
  <si>
    <t>3200-280</t>
  </si>
  <si>
    <t>Pipe, Valves &amp; Fittings</t>
  </si>
  <si>
    <t>Field Cost</t>
  </si>
  <si>
    <t>3210-505</t>
  </si>
  <si>
    <t>Catalyst / Chemical</t>
  </si>
  <si>
    <t>3210-515</t>
  </si>
  <si>
    <t>Start-Up / Commissioning</t>
  </si>
  <si>
    <t>3210-340</t>
  </si>
  <si>
    <t>3210-610</t>
  </si>
  <si>
    <t>Inspect/Supr/Const Supp</t>
  </si>
  <si>
    <t>6010-110</t>
  </si>
  <si>
    <t>Lubricants</t>
  </si>
  <si>
    <t>Premises:</t>
  </si>
  <si>
    <t xml:space="preserve">Includes all field offices noted with spend (Wolf Lake is majority however spend report looks at it all). </t>
  </si>
  <si>
    <t>Wells Servicing</t>
  </si>
  <si>
    <t>Turnaround</t>
  </si>
  <si>
    <t>Operations</t>
  </si>
  <si>
    <t>6020-120</t>
  </si>
  <si>
    <t>Engineering,Superv.,Consulting</t>
  </si>
  <si>
    <t>M/C-Repairs &amp; Maintenance</t>
  </si>
  <si>
    <t>6740-105</t>
  </si>
  <si>
    <t>2017 Full Year Projection</t>
  </si>
  <si>
    <t>Total</t>
  </si>
  <si>
    <t>Q1 2018</t>
  </si>
  <si>
    <t>Review held on March 22, 2018</t>
  </si>
  <si>
    <t>Leave out and if it is important we can bring back in - we left it out of Q3 2017's SRM</t>
  </si>
  <si>
    <t>Q4 2017</t>
  </si>
  <si>
    <t>Blue Bold = Inputs</t>
  </si>
  <si>
    <t>Amber: These monthly #'s are "nice to have", but not a "need to have" if it's a lot of work so no worries if it's too much trouble</t>
  </si>
  <si>
    <t>Amber to confirm calculation</t>
  </si>
  <si>
    <t>Amber confirming math</t>
  </si>
  <si>
    <t xml:space="preserve">is a "snap-shot" in time i.e. at the end of the month, or at the end of the quarter. Adding up each month for the full year doesn't make sense. </t>
  </si>
  <si>
    <t xml:space="preserve">total completed for year, can be added up and is cumulative. </t>
  </si>
  <si>
    <t>Amber please would you kindly confirm:</t>
  </si>
  <si>
    <t>Trevan to add in OT Hours and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</si>
</sst>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%_);[Red]\(#,##0%\)"/>
    <numFmt numFmtId="165" formatCode="0.00000000000000%"/>
  </numFmts>
  <fonts count="14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1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38" fontId="0" fillId="0" borderId="0" xfId="0" applyNumberFormat="1" applyFont="1" applyFill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6" borderId="25" xfId="0" applyNumberForma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 shrinkToFit="1"/>
    </xf>
    <xf numFmtId="3" fontId="10" fillId="0" borderId="25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6" fontId="1" fillId="2" borderId="27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10" fontId="1" fillId="2" borderId="27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horizontal="center" vertical="center" wrapText="1"/>
    </xf>
    <xf numFmtId="6" fontId="0" fillId="0" borderId="27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center" vertical="center" wrapText="1" shrinkToFi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0" fontId="10" fillId="0" borderId="27" xfId="0" applyFont="1" applyBorder="1" applyAlignment="1">
      <alignment horizontal="center" vertical="center" wrapText="1"/>
    </xf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64" fontId="0" fillId="0" borderId="25" xfId="0" applyNumberForma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 shrinkToFit="1"/>
    </xf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6" fontId="0" fillId="0" borderId="0" xfId="0" applyNumberFormat="1"/>
    <xf numFmtId="6" fontId="0" fillId="0" borderId="2" xfId="0" applyNumberFormat="1" applyBorder="1"/>
    <xf numFmtId="0" fontId="0" fillId="0" borderId="0" xfId="0" applyAlignment="1">
      <alignment horizontal="center" vertical="center" wrapText="1"/>
    </xf>
    <xf numFmtId="6" fontId="0" fillId="0" borderId="0" xfId="0" applyNumberFormat="1" applyAlignment="1">
      <alignment horizontal="center"/>
    </xf>
    <xf numFmtId="3" fontId="0" fillId="2" borderId="0" xfId="0" applyNumberFormat="1" applyFill="1"/>
    <xf numFmtId="0" fontId="0" fillId="0" borderId="2" xfId="0" applyFont="1" applyBorder="1"/>
    <xf numFmtId="3" fontId="1" fillId="2" borderId="0" xfId="0" applyNumberFormat="1" applyFont="1" applyFill="1"/>
    <xf numFmtId="0" fontId="0" fillId="2" borderId="0" xfId="0" applyFill="1"/>
    <xf numFmtId="0" fontId="1" fillId="0" borderId="1" xfId="0" applyFont="1" applyBorder="1"/>
    <xf numFmtId="3" fontId="1" fillId="0" borderId="1" xfId="0" applyNumberFormat="1" applyFont="1" applyBorder="1"/>
    <xf numFmtId="17" fontId="0" fillId="0" borderId="1" xfId="0" applyNumberFormat="1" applyBorder="1"/>
    <xf numFmtId="3" fontId="1" fillId="2" borderId="1" xfId="0" applyNumberFormat="1" applyFont="1" applyFill="1" applyBorder="1"/>
    <xf numFmtId="0" fontId="0" fillId="0" borderId="36" xfId="0" applyBorder="1"/>
    <xf numFmtId="0" fontId="0" fillId="0" borderId="36" xfId="0" applyFont="1" applyBorder="1"/>
    <xf numFmtId="3" fontId="0" fillId="0" borderId="36" xfId="0" applyNumberFormat="1" applyFont="1" applyBorder="1"/>
    <xf numFmtId="0" fontId="1" fillId="0" borderId="36" xfId="0" applyFont="1" applyBorder="1"/>
    <xf numFmtId="3" fontId="1" fillId="0" borderId="36" xfId="0" applyNumberFormat="1" applyFont="1" applyBorder="1"/>
    <xf numFmtId="17" fontId="0" fillId="0" borderId="38" xfId="0" applyNumberForma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0" fillId="0" borderId="37" xfId="0" applyBorder="1"/>
    <xf numFmtId="0" fontId="0" fillId="0" borderId="40" xfId="0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38" xfId="0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7" borderId="37" xfId="0" applyNumberFormat="1" applyFont="1" applyFill="1" applyBorder="1" applyAlignment="1">
      <alignment horizontal="center"/>
    </xf>
    <xf numFmtId="6" fontId="1" fillId="0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 wrapText="1"/>
    </xf>
    <xf numFmtId="10" fontId="1" fillId="0" borderId="27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Fill="1"/>
    <xf numFmtId="0" fontId="0" fillId="0" borderId="41" xfId="0" applyBorder="1" applyAlignment="1">
      <alignment horizontal="center"/>
    </xf>
    <xf numFmtId="6" fontId="0" fillId="0" borderId="41" xfId="0" applyNumberFormat="1" applyFont="1" applyFill="1" applyBorder="1" applyAlignment="1">
      <alignment horizontal="center" vertical="center" wrapText="1"/>
    </xf>
    <xf numFmtId="38" fontId="0" fillId="0" borderId="41" xfId="0" applyNumberFormat="1" applyFont="1" applyFill="1" applyBorder="1" applyAlignment="1">
      <alignment horizontal="center" vertical="center" wrapText="1"/>
    </xf>
    <xf numFmtId="17" fontId="0" fillId="0" borderId="37" xfId="0" applyNumberFormat="1" applyBorder="1" applyAlignment="1">
      <alignment horizontal="center"/>
    </xf>
    <xf numFmtId="6" fontId="0" fillId="0" borderId="37" xfId="0" applyNumberFormat="1" applyFont="1" applyFill="1" applyBorder="1" applyAlignment="1">
      <alignment horizontal="center" vertical="center" wrapText="1"/>
    </xf>
    <xf numFmtId="38" fontId="0" fillId="0" borderId="37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6" fontId="0" fillId="0" borderId="39" xfId="0" applyNumberFormat="1" applyFont="1" applyFill="1" applyBorder="1" applyAlignment="1">
      <alignment horizontal="center" vertical="center" wrapText="1"/>
    </xf>
    <xf numFmtId="38" fontId="0" fillId="0" borderId="39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10" fontId="0" fillId="0" borderId="37" xfId="0" applyNumberFormat="1" applyFont="1" applyFill="1" applyBorder="1" applyAlignment="1">
      <alignment horizontal="center" vertical="center" wrapText="1"/>
    </xf>
    <xf numFmtId="10" fontId="0" fillId="2" borderId="39" xfId="0" applyNumberFormat="1" applyFont="1" applyFill="1" applyBorder="1" applyAlignment="1">
      <alignment horizontal="center" vertical="center" wrapText="1"/>
    </xf>
    <xf numFmtId="38" fontId="0" fillId="2" borderId="39" xfId="0" applyNumberFormat="1" applyFont="1" applyFill="1" applyBorder="1" applyAlignment="1">
      <alignment horizontal="center" vertical="center" wrapText="1"/>
    </xf>
    <xf numFmtId="38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7" borderId="0" xfId="0" applyNumberFormat="1" applyFont="1" applyFill="1" applyAlignment="1">
      <alignment horizontal="center" vertical="center" wrapText="1"/>
    </xf>
    <xf numFmtId="3" fontId="4" fillId="7" borderId="4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Charts and Info'!$L$6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Charts and Info'!$K$7:$K$22</c:f>
              <c:strCache>
                <c:ptCount val="16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Oct-17</c:v>
                </c:pt>
                <c:pt idx="12">
                  <c:v>Nov-17</c:v>
                </c:pt>
                <c:pt idx="13">
                  <c:v>Dec-17</c:v>
                </c:pt>
                <c:pt idx="14">
                  <c:v>2017</c:v>
                </c:pt>
                <c:pt idx="15">
                  <c:v>2017 F</c:v>
                </c:pt>
              </c:strCache>
            </c:strRef>
          </c:cat>
          <c:val>
            <c:numRef>
              <c:f>'Output - Safety Charts and Info'!$L$7:$L$22</c:f>
              <c:numCache>
                <c:formatCode>#,##0</c:formatCode>
                <c:ptCount val="16"/>
                <c:pt idx="0">
                  <c:v>207536</c:v>
                </c:pt>
                <c:pt idx="1">
                  <c:v>187194</c:v>
                </c:pt>
                <c:pt idx="2">
                  <c:v>14632</c:v>
                </c:pt>
                <c:pt idx="3">
                  <c:v>14473</c:v>
                </c:pt>
                <c:pt idx="4">
                  <c:v>16343</c:v>
                </c:pt>
                <c:pt idx="5">
                  <c:v>17532</c:v>
                </c:pt>
                <c:pt idx="6">
                  <c:v>19257</c:v>
                </c:pt>
                <c:pt idx="7">
                  <c:v>19222</c:v>
                </c:pt>
                <c:pt idx="8">
                  <c:v>15712</c:v>
                </c:pt>
                <c:pt idx="9">
                  <c:v>17418</c:v>
                </c:pt>
                <c:pt idx="10">
                  <c:v>15912</c:v>
                </c:pt>
                <c:pt idx="14">
                  <c:v>150501</c:v>
                </c:pt>
                <c:pt idx="15">
                  <c:v>200668</c:v>
                </c:pt>
              </c:numCache>
            </c:numRef>
          </c:val>
        </c:ser>
        <c:ser>
          <c:idx val="1"/>
          <c:order val="1"/>
          <c:tx>
            <c:strRef>
              <c:f>'Output - Safety Charts and Info'!$M$6</c:f>
              <c:strCache>
                <c:ptCount val="1"/>
                <c:pt idx="0">
                  <c:v>Sub Contractors</c:v>
                </c:pt>
              </c:strCache>
            </c:strRef>
          </c:tx>
          <c:invertIfNegative val="0"/>
          <c:cat>
            <c:strRef>
              <c:f>'Output - Safety Charts and Info'!$K$7:$K$22</c:f>
              <c:strCache>
                <c:ptCount val="16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Oct-17</c:v>
                </c:pt>
                <c:pt idx="12">
                  <c:v>Nov-17</c:v>
                </c:pt>
                <c:pt idx="13">
                  <c:v>Dec-17</c:v>
                </c:pt>
                <c:pt idx="14">
                  <c:v>2017</c:v>
                </c:pt>
                <c:pt idx="15">
                  <c:v>2017 F</c:v>
                </c:pt>
              </c:strCache>
            </c:strRef>
          </c:cat>
          <c:val>
            <c:numRef>
              <c:f>'Output - Safety Charts and Info'!$M$7:$M$22</c:f>
              <c:numCache>
                <c:formatCode>#,##0</c:formatCode>
                <c:ptCount val="16"/>
                <c:pt idx="0">
                  <c:v>23530</c:v>
                </c:pt>
                <c:pt idx="1">
                  <c:v>23350</c:v>
                </c:pt>
                <c:pt idx="2">
                  <c:v>1855</c:v>
                </c:pt>
                <c:pt idx="3">
                  <c:v>1761</c:v>
                </c:pt>
                <c:pt idx="4">
                  <c:v>2048</c:v>
                </c:pt>
                <c:pt idx="5">
                  <c:v>1980</c:v>
                </c:pt>
                <c:pt idx="6">
                  <c:v>1822</c:v>
                </c:pt>
                <c:pt idx="7">
                  <c:v>2026</c:v>
                </c:pt>
                <c:pt idx="8">
                  <c:v>1485</c:v>
                </c:pt>
                <c:pt idx="9">
                  <c:v>1525</c:v>
                </c:pt>
                <c:pt idx="10">
                  <c:v>1536</c:v>
                </c:pt>
                <c:pt idx="14">
                  <c:v>16038</c:v>
                </c:pt>
                <c:pt idx="15">
                  <c:v>21384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88064"/>
        <c:axId val="59689600"/>
      </c:barChart>
      <c:catAx>
        <c:axId val="59688064"/>
        <c:scaling>
          <c:orientation val="minMax"/>
        </c:scaling>
        <c:delete val="0"/>
        <c:axPos val="b"/>
        <c:majorTickMark val="out"/>
        <c:minorTickMark val="none"/>
        <c:tickLblPos val="nextTo"/>
        <c:crossAx val="59689600"/>
        <c:crosses val="autoZero"/>
        <c:auto val="1"/>
        <c:lblAlgn val="ctr"/>
        <c:lblOffset val="100"/>
        <c:noMultiLvlLbl val="0"/>
      </c:catAx>
      <c:valAx>
        <c:axId val="596896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968806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'Value Improvement Charts'!$E$5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Charts'!$E$6:$E$17</c:f>
              <c:numCache>
                <c:formatCode>"$"#,##0_);[Red]\("$"#,##0\)</c:formatCode>
                <c:ptCount val="12"/>
                <c:pt idx="0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'Value Improvement Charts'!$F$5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Charts'!$F$6:$F$17</c:f>
              <c:numCache>
                <c:formatCode>"$"#,##0_);[Red]\("$"#,##0\)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05568"/>
        <c:axId val="64207104"/>
      </c:barChart>
      <c:dateAx>
        <c:axId val="64205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4207104"/>
        <c:crosses val="autoZero"/>
        <c:auto val="1"/>
        <c:lblOffset val="100"/>
        <c:baseTimeUnit val="months"/>
      </c:dateAx>
      <c:valAx>
        <c:axId val="64207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6420556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  <a:p>
            <a:pPr>
              <a:defRPr/>
            </a:pPr>
            <a:r>
              <a:rPr lang="en-US" sz="1400"/>
              <a:t>Jan to Sep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[1]Chart!$C$7:$F$7</c:f>
              <c:numCache>
                <c:formatCode>General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7698190</c:v>
                </c:pt>
                <c:pt idx="3">
                  <c:v>10264253.333333334</c:v>
                </c:pt>
              </c:numCache>
            </c:numRef>
          </c:val>
        </c:ser>
        <c:ser>
          <c:idx val="1"/>
          <c:order val="1"/>
          <c:tx>
            <c:strRef>
              <c:f>[1]Chart!$B$8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[1]Chart!$C$8:$F$8</c:f>
              <c:numCache>
                <c:formatCode>General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1040276</c:v>
                </c:pt>
                <c:pt idx="3">
                  <c:v>1387034.6666666665</c:v>
                </c:pt>
              </c:numCache>
            </c:numRef>
          </c:val>
        </c:ser>
        <c:ser>
          <c:idx val="2"/>
          <c:order val="2"/>
          <c:tx>
            <c:strRef>
              <c:f>[1]Chart!$B$9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[1]Chart!$C$9:$F$9</c:f>
              <c:numCache>
                <c:formatCode>General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2475114</c:v>
                </c:pt>
                <c:pt idx="3">
                  <c:v>3300152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7200"/>
        <c:axId val="90788992"/>
      </c:barChart>
      <c:catAx>
        <c:axId val="90787200"/>
        <c:scaling>
          <c:orientation val="minMax"/>
        </c:scaling>
        <c:delete val="0"/>
        <c:axPos val="b"/>
        <c:majorTickMark val="out"/>
        <c:minorTickMark val="none"/>
        <c:tickLblPos val="nextTo"/>
        <c:crossAx val="90788992"/>
        <c:crosses val="autoZero"/>
        <c:auto val="1"/>
        <c:lblAlgn val="ctr"/>
        <c:lblOffset val="100"/>
        <c:noMultiLvlLbl val="0"/>
      </c:catAx>
      <c:valAx>
        <c:axId val="90788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0787200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  <a:p>
            <a:pPr>
              <a:defRPr/>
            </a:pPr>
            <a:r>
              <a:rPr lang="en-US" sz="1200" baseline="0"/>
              <a:t>Jan to Sep 2017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B6CBE4"/>
              </a:solidFill>
            </c:spPr>
          </c:dPt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[1]Chart!$C$14:$F$14</c:f>
              <c:numCache>
                <c:formatCode>General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11213580</c:v>
                </c:pt>
                <c:pt idx="3">
                  <c:v>14951440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5488"/>
        <c:axId val="91239168"/>
      </c:barChart>
      <c:catAx>
        <c:axId val="9081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239168"/>
        <c:crosses val="autoZero"/>
        <c:auto val="1"/>
        <c:lblAlgn val="ctr"/>
        <c:lblOffset val="100"/>
        <c:noMultiLvlLbl val="0"/>
      </c:catAx>
      <c:valAx>
        <c:axId val="91239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815488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'Output - Safety Charts and Info'!$L$6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'Output - Safety Charts and Info'!$K$7:$K$22</c:f>
              <c:strCache>
                <c:ptCount val="16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Oct-17</c:v>
                </c:pt>
                <c:pt idx="12">
                  <c:v>Nov-17</c:v>
                </c:pt>
                <c:pt idx="13">
                  <c:v>Dec-17</c:v>
                </c:pt>
                <c:pt idx="14">
                  <c:v>2017</c:v>
                </c:pt>
                <c:pt idx="15">
                  <c:v>2017 F</c:v>
                </c:pt>
              </c:strCache>
            </c:strRef>
          </c:cat>
          <c:val>
            <c:numRef>
              <c:f>'Output - Safety Charts and Info'!$L$7:$L$22</c:f>
              <c:numCache>
                <c:formatCode>#,##0</c:formatCode>
                <c:ptCount val="16"/>
                <c:pt idx="0">
                  <c:v>207536</c:v>
                </c:pt>
                <c:pt idx="1">
                  <c:v>187194</c:v>
                </c:pt>
                <c:pt idx="2">
                  <c:v>14632</c:v>
                </c:pt>
                <c:pt idx="3">
                  <c:v>14473</c:v>
                </c:pt>
                <c:pt idx="4">
                  <c:v>16343</c:v>
                </c:pt>
                <c:pt idx="5">
                  <c:v>17532</c:v>
                </c:pt>
                <c:pt idx="6">
                  <c:v>19257</c:v>
                </c:pt>
                <c:pt idx="7">
                  <c:v>19222</c:v>
                </c:pt>
                <c:pt idx="8">
                  <c:v>15712</c:v>
                </c:pt>
                <c:pt idx="9">
                  <c:v>17418</c:v>
                </c:pt>
                <c:pt idx="10">
                  <c:v>15912</c:v>
                </c:pt>
                <c:pt idx="14">
                  <c:v>150501</c:v>
                </c:pt>
                <c:pt idx="15">
                  <c:v>200668</c:v>
                </c:pt>
              </c:numCache>
            </c:numRef>
          </c:val>
        </c:ser>
        <c:ser>
          <c:idx val="1"/>
          <c:order val="1"/>
          <c:tx>
            <c:strRef>
              <c:f>'Output - Safety Charts and Info'!$M$6</c:f>
              <c:strCache>
                <c:ptCount val="1"/>
                <c:pt idx="0">
                  <c:v>Sub Contractors</c:v>
                </c:pt>
              </c:strCache>
            </c:strRef>
          </c:tx>
          <c:invertIfNegative val="0"/>
          <c:cat>
            <c:strRef>
              <c:f>'Output - Safety Charts and Info'!$K$7:$K$22</c:f>
              <c:strCache>
                <c:ptCount val="16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Oct-17</c:v>
                </c:pt>
                <c:pt idx="12">
                  <c:v>Nov-17</c:v>
                </c:pt>
                <c:pt idx="13">
                  <c:v>Dec-17</c:v>
                </c:pt>
                <c:pt idx="14">
                  <c:v>2017</c:v>
                </c:pt>
                <c:pt idx="15">
                  <c:v>2017 F</c:v>
                </c:pt>
              </c:strCache>
            </c:strRef>
          </c:cat>
          <c:val>
            <c:numRef>
              <c:f>'Output - Safety Charts and Info'!$M$7:$M$22</c:f>
              <c:numCache>
                <c:formatCode>#,##0</c:formatCode>
                <c:ptCount val="16"/>
                <c:pt idx="0">
                  <c:v>23530</c:v>
                </c:pt>
                <c:pt idx="1">
                  <c:v>23350</c:v>
                </c:pt>
                <c:pt idx="2">
                  <c:v>1855</c:v>
                </c:pt>
                <c:pt idx="3">
                  <c:v>1761</c:v>
                </c:pt>
                <c:pt idx="4">
                  <c:v>2048</c:v>
                </c:pt>
                <c:pt idx="5">
                  <c:v>1980</c:v>
                </c:pt>
                <c:pt idx="6">
                  <c:v>1822</c:v>
                </c:pt>
                <c:pt idx="7">
                  <c:v>2026</c:v>
                </c:pt>
                <c:pt idx="8">
                  <c:v>1485</c:v>
                </c:pt>
                <c:pt idx="9">
                  <c:v>1525</c:v>
                </c:pt>
                <c:pt idx="10">
                  <c:v>1536</c:v>
                </c:pt>
                <c:pt idx="14">
                  <c:v>16038</c:v>
                </c:pt>
                <c:pt idx="15">
                  <c:v>21384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610048"/>
        <c:axId val="62636416"/>
      </c:barChart>
      <c:catAx>
        <c:axId val="6261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62636416"/>
        <c:crosses val="autoZero"/>
        <c:auto val="1"/>
        <c:lblAlgn val="ctr"/>
        <c:lblOffset val="100"/>
        <c:noMultiLvlLbl val="0"/>
      </c:catAx>
      <c:valAx>
        <c:axId val="62636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26100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'Value Improvement Charts'!$E$5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Charts'!$E$6:$E$17</c:f>
              <c:numCache>
                <c:formatCode>"$"#,##0_);[Red]\("$"#,##0\)</c:formatCode>
                <c:ptCount val="12"/>
                <c:pt idx="0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'Value Improvement Charts'!$F$5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Charts'!$F$6:$F$17</c:f>
              <c:numCache>
                <c:formatCode>"$"#,##0_);[Red]\("$"#,##0\)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5776"/>
        <c:axId val="62717312"/>
      </c:barChart>
      <c:dateAx>
        <c:axId val="62715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62717312"/>
        <c:crosses val="autoZero"/>
        <c:auto val="1"/>
        <c:lblOffset val="100"/>
        <c:baseTimeUnit val="months"/>
      </c:dateAx>
      <c:valAx>
        <c:axId val="62717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6271577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  <a:p>
            <a:pPr>
              <a:defRPr/>
            </a:pPr>
            <a:r>
              <a:rPr lang="en-US" sz="1400"/>
              <a:t>Jan to Sep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Chart!$C$7:$F$7</c:f>
              <c:numCache>
                <c:formatCode>"$"#,##0_);[Red]\("$"#,##0\)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7698190</c:v>
                </c:pt>
                <c:pt idx="3">
                  <c:v>10264253.333333334</c:v>
                </c:pt>
              </c:numCache>
            </c:numRef>
          </c:val>
        </c:ser>
        <c:ser>
          <c:idx val="1"/>
          <c:order val="1"/>
          <c:tx>
            <c:strRef>
              <c:f>Chart!$B$8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Chart!$C$8:$F$8</c:f>
              <c:numCache>
                <c:formatCode>"$"#,##0_);[Red]\("$"#,##0\)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1040276</c:v>
                </c:pt>
                <c:pt idx="3">
                  <c:v>1387034.6666666665</c:v>
                </c:pt>
              </c:numCache>
            </c:numRef>
          </c:val>
        </c:ser>
        <c:ser>
          <c:idx val="2"/>
          <c:order val="2"/>
          <c:tx>
            <c:strRef>
              <c:f>Chart!$B$9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Chart!$C$9:$F$9</c:f>
              <c:numCache>
                <c:formatCode>"$"#,##0_);[Red]\("$"#,##0\)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2475114</c:v>
                </c:pt>
                <c:pt idx="3">
                  <c:v>3300152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39488"/>
        <c:axId val="91441024"/>
      </c:barChart>
      <c:catAx>
        <c:axId val="9143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91441024"/>
        <c:crosses val="autoZero"/>
        <c:auto val="1"/>
        <c:lblAlgn val="ctr"/>
        <c:lblOffset val="100"/>
        <c:noMultiLvlLbl val="0"/>
      </c:catAx>
      <c:valAx>
        <c:axId val="91441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91439488"/>
        <c:crosses val="autoZero"/>
        <c:crossBetween val="between"/>
        <c:dispUnits>
          <c:builtInUnit val="million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  <a:p>
            <a:pPr>
              <a:defRPr/>
            </a:pPr>
            <a:r>
              <a:rPr lang="en-US" sz="1200" baseline="0"/>
              <a:t>Jan to Sep 2017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B6CBE4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Chart!$C$14:$F$14</c:f>
              <c:numCache>
                <c:formatCode>"$"#,##0_);[Red]\("$"#,##0\)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11213580</c:v>
                </c:pt>
                <c:pt idx="3">
                  <c:v>14951440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58944"/>
        <c:axId val="91473024"/>
      </c:barChart>
      <c:catAx>
        <c:axId val="914589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473024"/>
        <c:crosses val="autoZero"/>
        <c:auto val="1"/>
        <c:lblAlgn val="ctr"/>
        <c:lblOffset val="100"/>
        <c:noMultiLvlLbl val="0"/>
      </c:catAx>
      <c:valAx>
        <c:axId val="91473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1458944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13608</xdr:colOff>
      <xdr:row>10</xdr:row>
      <xdr:rowOff>13608</xdr:rowOff>
    </xdr:from>
    <xdr:to>
      <xdr:col>24</xdr:col>
      <xdr:colOff>598715</xdr:colOff>
      <xdr:row>27</xdr:row>
      <xdr:rowOff>176893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726281</xdr:colOff>
      <xdr:row>9</xdr:row>
      <xdr:rowOff>38100</xdr:rowOff>
    </xdr:from>
    <xdr:to>
      <xdr:col>3</xdr:col>
      <xdr:colOff>64028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>
    <xdr:from>
      <xdr:col>19</xdr:col>
      <xdr:colOff>66675</xdr:colOff>
      <xdr:row>11</xdr:row>
      <xdr:rowOff>85725</xdr:rowOff>
    </xdr:from>
    <xdr:to>
      <xdr:col>19</xdr:col>
      <xdr:colOff>66675</xdr:colOff>
      <xdr:row>23</xdr:row>
      <xdr:rowOff>85725</xdr:rowOff>
    </xdr:to>
    <xdr:cxnSp macro="">
      <xdr:nvCxnSpPr>
        <xdr:cNvPr id="7" name="Straight Connector 6"/>
        <xdr:cNvCxnSpPr/>
      </xdr:nvCxnSpPr>
      <xdr:spPr>
        <a:xfrm>
          <a:off x="13039725" y="2295525"/>
          <a:ext cx="0" cy="228600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103187</xdr:colOff>
      <xdr:row>0</xdr:row>
      <xdr:rowOff>63499</xdr:rowOff>
    </xdr:from>
    <xdr:to>
      <xdr:col>24</xdr:col>
      <xdr:colOff>560387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3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2</xdr:col>
      <xdr:colOff>428624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15875</xdr:colOff>
      <xdr:row>28</xdr:row>
      <xdr:rowOff>13278</xdr:rowOff>
    </xdr:from>
    <xdr:to>
      <xdr:col>24</xdr:col>
      <xdr:colOff>590550</xdr:colOff>
      <xdr:row>36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404813</xdr:colOff>
      <xdr:row>30</xdr:row>
      <xdr:rowOff>226218</xdr:rowOff>
    </xdr:from>
    <xdr:to>
      <xdr:col>19</xdr:col>
      <xdr:colOff>95250</xdr:colOff>
      <xdr:row>31</xdr:row>
      <xdr:rowOff>11906</xdr:rowOff>
    </xdr:to>
    <xdr:cxnSp macro="">
      <xdr:nvCxnSpPr>
        <xdr:cNvPr id="3" name="Straight Arrow Connector 2"/>
        <xdr:cNvCxnSpPr/>
      </xdr:nvCxnSpPr>
      <xdr:spPr>
        <a:xfrm flipH="1">
          <a:off x="12751594" y="6298406"/>
          <a:ext cx="297656" cy="119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154782</xdr:colOff>
      <xdr:row>29</xdr:row>
      <xdr:rowOff>214310</xdr:rowOff>
    </xdr:from>
    <xdr:ext cx="2357437" cy="609013"/>
    <xdr:sp macro="" textlink="">
      <xdr:nvSpPr>
        <xdr:cNvPr id="4" name="TextBox 3"/>
        <xdr:cNvSpPr txBox="1"/>
      </xdr:nvSpPr>
      <xdr:spPr>
        <a:xfrm>
          <a:off x="13108782" y="5953123"/>
          <a:ext cx="235743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Sep 2017: Use Canadian Natural Bobcat at Primrose, and rent Bobcat at</a:t>
          </a:r>
          <a:r>
            <a:rPr lang="en-US" sz="1100" baseline="0"/>
            <a:t> Wolf Lake</a:t>
          </a:r>
          <a:endParaRPr lang="en-US" sz="1100"/>
        </a:p>
      </xdr:txBody>
    </xdr:sp>
    <xdr:clientData/>
  </xdr:oneCellAnchor>
  <xdr:oneCellAnchor>
    <xdr:from>
      <xdr:col>19</xdr:col>
      <xdr:colOff>2573</xdr:colOff>
      <xdr:row>31</xdr:row>
      <xdr:rowOff>250031</xdr:rowOff>
    </xdr:from>
    <xdr:ext cx="3038589" cy="436786"/>
    <xdr:sp macro="" textlink="">
      <xdr:nvSpPr>
        <xdr:cNvPr id="6" name="TextBox 5"/>
        <xdr:cNvSpPr txBox="1"/>
      </xdr:nvSpPr>
      <xdr:spPr>
        <a:xfrm>
          <a:off x="12956573" y="6727031"/>
          <a:ext cx="3038589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spAutoFit/>
        </a:bodyPr>
        <a:lstStyle/>
        <a:p>
          <a:pPr algn="ctr"/>
          <a:r>
            <a:rPr lang="en-US" sz="1100"/>
            <a:t>Goal: Annual Value Improvement = 5% of Spend</a:t>
          </a:r>
        </a:p>
        <a:p>
          <a:pPr algn="ctr"/>
          <a:r>
            <a:rPr lang="en-US" sz="1100"/>
            <a:t>5% x $12 MM = $0.6 MM</a:t>
          </a:r>
        </a:p>
      </xdr:txBody>
    </xdr:sp>
    <xdr:clientData/>
  </xdr:oneCellAnchor>
  <xdr:oneCellAnchor>
    <xdr:from>
      <xdr:col>19</xdr:col>
      <xdr:colOff>535781</xdr:colOff>
      <xdr:row>14</xdr:row>
      <xdr:rowOff>95250</xdr:rowOff>
    </xdr:from>
    <xdr:ext cx="1888828" cy="436786"/>
    <xdr:sp macro="" textlink="">
      <xdr:nvSpPr>
        <xdr:cNvPr id="18" name="TextBox 17"/>
        <xdr:cNvSpPr txBox="1"/>
      </xdr:nvSpPr>
      <xdr:spPr>
        <a:xfrm>
          <a:off x="13489781" y="2976563"/>
          <a:ext cx="1888828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Forecasted Exposure Hours = 105%</a:t>
          </a:r>
          <a:r>
            <a:rPr lang="en-US" sz="1100" baseline="0"/>
            <a:t> of 2016 levels</a:t>
          </a:r>
          <a:endParaRPr lang="en-US" sz="1100"/>
        </a:p>
      </xdr:txBody>
    </xdr:sp>
    <xdr:clientData/>
  </xdr:oneCellAnchor>
  <xdr:twoCellAnchor>
    <xdr:from>
      <xdr:col>17</xdr:col>
      <xdr:colOff>10584</xdr:colOff>
      <xdr:row>36</xdr:row>
      <xdr:rowOff>10583</xdr:rowOff>
    </xdr:from>
    <xdr:to>
      <xdr:col>24</xdr:col>
      <xdr:colOff>603250</xdr:colOff>
      <xdr:row>51</xdr:row>
      <xdr:rowOff>177536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312964</xdr:colOff>
      <xdr:row>39</xdr:row>
      <xdr:rowOff>42334</xdr:rowOff>
    </xdr:from>
    <xdr:to>
      <xdr:col>21</xdr:col>
      <xdr:colOff>317500</xdr:colOff>
      <xdr:row>48</xdr:row>
      <xdr:rowOff>27214</xdr:rowOff>
    </xdr:to>
    <xdr:cxnSp macro="">
      <xdr:nvCxnSpPr>
        <xdr:cNvPr id="19" name="Straight Connector 18"/>
        <xdr:cNvCxnSpPr/>
      </xdr:nvCxnSpPr>
      <xdr:spPr>
        <a:xfrm flipH="1">
          <a:off x="15090321" y="9621763"/>
          <a:ext cx="4536" cy="193070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68036</xdr:colOff>
      <xdr:row>39</xdr:row>
      <xdr:rowOff>21167</xdr:rowOff>
    </xdr:from>
    <xdr:to>
      <xdr:col>23</xdr:col>
      <xdr:colOff>74085</xdr:colOff>
      <xdr:row>48</xdr:row>
      <xdr:rowOff>68036</xdr:rowOff>
    </xdr:to>
    <xdr:cxnSp macro="">
      <xdr:nvCxnSpPr>
        <xdr:cNvPr id="20" name="Straight Connector 19"/>
        <xdr:cNvCxnSpPr/>
      </xdr:nvCxnSpPr>
      <xdr:spPr>
        <a:xfrm flipH="1">
          <a:off x="16070036" y="9600596"/>
          <a:ext cx="6049" cy="199269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10583</xdr:rowOff>
    </xdr:from>
    <xdr:to>
      <xdr:col>16</xdr:col>
      <xdr:colOff>920750</xdr:colOff>
      <xdr:row>51</xdr:row>
      <xdr:rowOff>179917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613832</xdr:colOff>
      <xdr:row>40</xdr:row>
      <xdr:rowOff>95250</xdr:rowOff>
    </xdr:from>
    <xdr:to>
      <xdr:col>13</xdr:col>
      <xdr:colOff>613832</xdr:colOff>
      <xdr:row>50</xdr:row>
      <xdr:rowOff>117740</xdr:rowOff>
    </xdr:to>
    <xdr:cxnSp macro="">
      <xdr:nvCxnSpPr>
        <xdr:cNvPr id="26" name="Straight Connector 25"/>
        <xdr:cNvCxnSpPr/>
      </xdr:nvCxnSpPr>
      <xdr:spPr>
        <a:xfrm>
          <a:off x="9821332" y="9863667"/>
          <a:ext cx="0" cy="20121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201084</xdr:colOff>
      <xdr:row>40</xdr:row>
      <xdr:rowOff>84667</xdr:rowOff>
    </xdr:from>
    <xdr:to>
      <xdr:col>15</xdr:col>
      <xdr:colOff>201085</xdr:colOff>
      <xdr:row>50</xdr:row>
      <xdr:rowOff>75409</xdr:rowOff>
    </xdr:to>
    <xdr:cxnSp macro="">
      <xdr:nvCxnSpPr>
        <xdr:cNvPr id="28" name="Straight Connector 27"/>
        <xdr:cNvCxnSpPr/>
      </xdr:nvCxnSpPr>
      <xdr:spPr>
        <a:xfrm>
          <a:off x="11006667" y="9853084"/>
          <a:ext cx="1" cy="1980408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504826</xdr:colOff>
      <xdr:row>0</xdr:row>
      <xdr:rowOff>152400</xdr:rowOff>
    </xdr:from>
    <xdr:to>
      <xdr:col>7</xdr:col>
      <xdr:colOff>104776</xdr:colOff>
      <xdr:row>14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0</xdr:row>
      <xdr:rowOff>0</xdr:rowOff>
    </xdr:from>
    <xdr:to>
      <xdr:col>20</xdr:col>
      <xdr:colOff>447065</xdr:colOff>
      <xdr:row>34</xdr:row>
      <xdr:rowOff>103953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0"/>
          <a:ext cx="4885715" cy="6580953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18</xdr:row>
      <xdr:rowOff>28575</xdr:rowOff>
    </xdr:from>
    <xdr:to>
      <xdr:col>9</xdr:col>
      <xdr:colOff>238125</xdr:colOff>
      <xdr:row>32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3</xdr:row>
      <xdr:rowOff>109537</xdr:rowOff>
    </xdr:from>
    <xdr:to>
      <xdr:col>17</xdr:col>
      <xdr:colOff>171449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340519</xdr:colOff>
      <xdr:row>7</xdr:row>
      <xdr:rowOff>138112</xdr:rowOff>
    </xdr:from>
    <xdr:to>
      <xdr:col>12</xdr:col>
      <xdr:colOff>340519</xdr:colOff>
      <xdr:row>18</xdr:row>
      <xdr:rowOff>42862</xdr:rowOff>
    </xdr:to>
    <xdr:cxnSp macro="">
      <xdr:nvCxnSpPr>
        <xdr:cNvPr id="3" name="Straight Connector 2"/>
        <xdr:cNvCxnSpPr/>
      </xdr:nvCxnSpPr>
      <xdr:spPr>
        <a:xfrm>
          <a:off x="9341644" y="1662112"/>
          <a:ext cx="0" cy="22002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485775</xdr:colOff>
      <xdr:row>7</xdr:row>
      <xdr:rowOff>161925</xdr:rowOff>
    </xdr:from>
    <xdr:to>
      <xdr:col>14</xdr:col>
      <xdr:colOff>485775</xdr:colOff>
      <xdr:row>18</xdr:row>
      <xdr:rowOff>66675</xdr:rowOff>
    </xdr:to>
    <xdr:cxnSp macro="">
      <xdr:nvCxnSpPr>
        <xdr:cNvPr id="4" name="Straight Connector 3"/>
        <xdr:cNvCxnSpPr/>
      </xdr:nvCxnSpPr>
      <xdr:spPr>
        <a:xfrm>
          <a:off x="10706100" y="1685925"/>
          <a:ext cx="0" cy="2200275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485774</xdr:colOff>
      <xdr:row>21</xdr:row>
      <xdr:rowOff>100012</xdr:rowOff>
    </xdr:from>
    <xdr:to>
      <xdr:col>17</xdr:col>
      <xdr:colOff>171449</xdr:colOff>
      <xdr:row>35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297656</xdr:colOff>
      <xdr:row>25</xdr:row>
      <xdr:rowOff>154782</xdr:rowOff>
    </xdr:from>
    <xdr:to>
      <xdr:col>12</xdr:col>
      <xdr:colOff>297656</xdr:colOff>
      <xdr:row>34</xdr:row>
      <xdr:rowOff>166688</xdr:rowOff>
    </xdr:to>
    <xdr:cxnSp macro="">
      <xdr:nvCxnSpPr>
        <xdr:cNvPr id="6" name="Straight Connector 5"/>
        <xdr:cNvCxnSpPr/>
      </xdr:nvCxnSpPr>
      <xdr:spPr>
        <a:xfrm>
          <a:off x="9298781" y="5307807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464344</xdr:colOff>
      <xdr:row>25</xdr:row>
      <xdr:rowOff>154781</xdr:rowOff>
    </xdr:from>
    <xdr:to>
      <xdr:col>14</xdr:col>
      <xdr:colOff>464344</xdr:colOff>
      <xdr:row>34</xdr:row>
      <xdr:rowOff>166687</xdr:rowOff>
    </xdr:to>
    <xdr:cxnSp macro="">
      <xdr:nvCxnSpPr>
        <xdr:cNvPr id="7" name="Straight Connector 6"/>
        <xdr:cNvCxnSpPr/>
      </xdr:nvCxnSpPr>
      <xdr:spPr>
        <a:xfrm>
          <a:off x="10684669" y="5307806"/>
          <a:ext cx="0" cy="172640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Field%20Operations/Thermal%20Ops/Quinn/SRM's/Quinn%20-%20Q3%202017%20-%20SRM/Quinn%20-%20Spend%20Reporting%20-%20Oct%2012,%202017%20-%203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Wolf Lake"/>
      <sheetName val="2016 - Wolf Lake"/>
      <sheetName val="2017 YTD as at Sep 20"/>
      <sheetName val="2017 YTD as at Sep 30, 2017"/>
      <sheetName val="Char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2015</v>
          </cell>
          <cell r="D6">
            <v>2016</v>
          </cell>
          <cell r="E6" t="str">
            <v>2017 YTD</v>
          </cell>
          <cell r="F6" t="str">
            <v>2017 Full Year Projection</v>
          </cell>
        </row>
        <row r="7">
          <cell r="B7" t="str">
            <v>Operations</v>
          </cell>
          <cell r="C7">
            <v>11747566</v>
          </cell>
          <cell r="D7">
            <v>7578731</v>
          </cell>
          <cell r="E7">
            <v>7698190</v>
          </cell>
          <cell r="F7">
            <v>10264253.333333334</v>
          </cell>
        </row>
        <row r="8">
          <cell r="B8" t="str">
            <v>Wells Servicing</v>
          </cell>
          <cell r="C8">
            <v>2342418</v>
          </cell>
          <cell r="D8">
            <v>2780334</v>
          </cell>
          <cell r="E8">
            <v>1040276</v>
          </cell>
          <cell r="F8">
            <v>1387034.6666666665</v>
          </cell>
        </row>
        <row r="9">
          <cell r="B9" t="str">
            <v>Turnaround</v>
          </cell>
          <cell r="C9">
            <v>2801087</v>
          </cell>
          <cell r="D9">
            <v>3586352</v>
          </cell>
          <cell r="E9">
            <v>2475114</v>
          </cell>
          <cell r="F9">
            <v>3300152</v>
          </cell>
        </row>
        <row r="13">
          <cell r="C13">
            <v>2015</v>
          </cell>
          <cell r="D13">
            <v>2016</v>
          </cell>
          <cell r="E13" t="str">
            <v>2017 YTD</v>
          </cell>
          <cell r="F13" t="str">
            <v>2017 Full Year Projection</v>
          </cell>
        </row>
        <row r="14">
          <cell r="B14" t="str">
            <v>Total</v>
          </cell>
          <cell r="C14">
            <v>16891071</v>
          </cell>
          <cell r="D14">
            <v>13945417</v>
          </cell>
          <cell r="E14">
            <v>11213580</v>
          </cell>
          <cell r="F14">
            <v>14951440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3"/>
  <sheetViews>
    <sheetView showGridLines="0" topLeftCell="A28" zoomScale="70" zoomScaleNormal="70" workbookViewId="0">
      <selection activeCell="F59" sqref="F59"/>
    </sheetView>
  </sheetViews>
  <sheetFormatPr defaultRowHeight="15" x14ac:dyDescent="0.25"/>
  <cols>
    <col min="1" max="1" width="22.140625" customWidth="1"/>
    <col min="2" max="7" width="9.85546875" customWidth="1"/>
    <col min="9" max="9" width="12.28515625" customWidth="1"/>
    <col min="13" max="13" width="7.7109375" customWidth="1"/>
    <col min="14" max="14" width="14.7109375" customWidth="1"/>
    <col min="17" max="17" width="14.140625" customWidth="1"/>
    <col min="26" max="26" width="3" customWidth="1"/>
  </cols>
  <sheetData>
    <row r="2" spans="1:25" ht="17.25" customHeight="1" x14ac:dyDescent="0.35">
      <c r="H2" s="155" t="s">
        <v>20</v>
      </c>
      <c r="I2" s="155"/>
      <c r="J2" s="155"/>
      <c r="K2" s="155"/>
      <c r="L2" s="155"/>
      <c r="M2" s="155"/>
      <c r="N2" s="155"/>
      <c r="O2" s="155"/>
    </row>
    <row r="3" spans="1:25" ht="18.75" customHeight="1" x14ac:dyDescent="0.35">
      <c r="I3" s="155" t="s">
        <v>21</v>
      </c>
      <c r="J3" s="155"/>
      <c r="K3" s="155"/>
      <c r="L3" s="155"/>
      <c r="M3" s="155"/>
      <c r="N3" s="155"/>
    </row>
    <row r="4" spans="1:25" ht="21" x14ac:dyDescent="0.35">
      <c r="I4" s="155" t="s">
        <v>234</v>
      </c>
      <c r="J4" s="155"/>
      <c r="K4" s="155"/>
      <c r="L4" s="155"/>
      <c r="M4" s="155"/>
      <c r="N4" s="155"/>
    </row>
    <row r="5" spans="1:25" x14ac:dyDescent="0.25">
      <c r="I5" s="168" t="s">
        <v>235</v>
      </c>
      <c r="J5" s="168"/>
      <c r="K5" s="168"/>
      <c r="L5" s="168"/>
      <c r="M5" s="168"/>
      <c r="N5" s="168"/>
    </row>
    <row r="9" spans="1:25" ht="15.75" thickBot="1" x14ac:dyDescent="0.3">
      <c r="A9" s="49"/>
      <c r="B9" s="49"/>
      <c r="C9" s="49"/>
      <c r="D9" s="49"/>
    </row>
    <row r="10" spans="1:25" ht="19.5" thickBot="1" x14ac:dyDescent="0.35">
      <c r="A10" s="165" t="s">
        <v>35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7"/>
    </row>
    <row r="11" spans="1:25" ht="30" customHeight="1" x14ac:dyDescent="0.25">
      <c r="A11" s="31" t="s">
        <v>33</v>
      </c>
      <c r="B11" s="32">
        <v>2015</v>
      </c>
      <c r="C11" s="32">
        <v>2016</v>
      </c>
      <c r="D11" s="33" t="s">
        <v>30</v>
      </c>
      <c r="E11" s="34" t="s">
        <v>31</v>
      </c>
      <c r="F11" s="34" t="s">
        <v>32</v>
      </c>
      <c r="G11" s="35" t="s">
        <v>0</v>
      </c>
      <c r="H11" s="32" t="s">
        <v>73</v>
      </c>
      <c r="I11" s="36" t="s">
        <v>84</v>
      </c>
      <c r="J11" s="38" t="s">
        <v>81</v>
      </c>
      <c r="K11" s="31"/>
      <c r="L11" s="39"/>
      <c r="M11" s="40"/>
      <c r="N11" s="40"/>
      <c r="O11" s="40"/>
      <c r="P11" s="40"/>
      <c r="Q11" s="41"/>
      <c r="R11" s="45"/>
      <c r="S11" s="29"/>
      <c r="T11" s="29"/>
      <c r="U11" s="29"/>
      <c r="V11" s="29"/>
      <c r="W11" s="29"/>
      <c r="X11" s="29"/>
      <c r="Y11" s="30"/>
    </row>
    <row r="12" spans="1:25" x14ac:dyDescent="0.25">
      <c r="A12" s="51" t="s">
        <v>6</v>
      </c>
      <c r="B12" s="52">
        <v>231066</v>
      </c>
      <c r="C12" s="52">
        <v>210544</v>
      </c>
      <c r="D12" s="53">
        <v>51112</v>
      </c>
      <c r="E12" s="54">
        <v>61839</v>
      </c>
      <c r="F12" s="54">
        <v>53588</v>
      </c>
      <c r="G12" s="55">
        <v>166539</v>
      </c>
      <c r="H12" s="52">
        <v>222052</v>
      </c>
      <c r="I12" s="105">
        <f t="shared" ref="I12:I15" si="0">(H12-C12)/C12</f>
        <v>5.4658408693669731E-2</v>
      </c>
      <c r="J12" s="159" t="s">
        <v>103</v>
      </c>
      <c r="K12" s="160"/>
      <c r="L12" s="160"/>
      <c r="M12" s="160"/>
      <c r="N12" s="160"/>
      <c r="O12" s="160"/>
      <c r="P12" s="160"/>
      <c r="Q12" s="161"/>
      <c r="R12" s="46"/>
      <c r="S12" s="42"/>
      <c r="T12" s="42"/>
      <c r="U12" s="42"/>
      <c r="V12" s="42"/>
      <c r="W12" s="42"/>
      <c r="X12" s="42"/>
      <c r="Y12" s="47"/>
    </row>
    <row r="13" spans="1:25" ht="15" customHeight="1" x14ac:dyDescent="0.25">
      <c r="A13" s="51" t="s">
        <v>29</v>
      </c>
      <c r="B13" s="52">
        <v>843</v>
      </c>
      <c r="C13" s="52">
        <v>935</v>
      </c>
      <c r="D13" s="53">
        <v>297</v>
      </c>
      <c r="E13" s="54">
        <v>333</v>
      </c>
      <c r="F13" s="54">
        <v>316</v>
      </c>
      <c r="G13" s="55">
        <v>946</v>
      </c>
      <c r="H13" s="52">
        <v>1261.3333333333335</v>
      </c>
      <c r="I13" s="105">
        <f t="shared" si="0"/>
        <v>0.3490196078431374</v>
      </c>
      <c r="J13" s="159"/>
      <c r="K13" s="160"/>
      <c r="L13" s="160"/>
      <c r="M13" s="160"/>
      <c r="N13" s="160"/>
      <c r="O13" s="160"/>
      <c r="P13" s="160"/>
      <c r="Q13" s="161"/>
      <c r="R13" s="46"/>
      <c r="S13" s="42"/>
      <c r="T13" s="42"/>
      <c r="U13" s="42"/>
      <c r="V13" s="42"/>
      <c r="W13" s="42"/>
      <c r="X13" s="42"/>
      <c r="Y13" s="47"/>
    </row>
    <row r="14" spans="1:25" ht="15" customHeight="1" x14ac:dyDescent="0.25">
      <c r="A14" s="51" t="s">
        <v>14</v>
      </c>
      <c r="B14" s="52">
        <v>15</v>
      </c>
      <c r="C14" s="52">
        <v>15</v>
      </c>
      <c r="D14" s="53">
        <v>4</v>
      </c>
      <c r="E14" s="54">
        <v>8</v>
      </c>
      <c r="F14" s="54">
        <v>3</v>
      </c>
      <c r="G14" s="55">
        <v>15</v>
      </c>
      <c r="H14" s="52">
        <v>20</v>
      </c>
      <c r="I14" s="105">
        <f t="shared" si="0"/>
        <v>0.33333333333333331</v>
      </c>
      <c r="J14" s="159"/>
      <c r="K14" s="160"/>
      <c r="L14" s="160"/>
      <c r="M14" s="160"/>
      <c r="N14" s="160"/>
      <c r="O14" s="160"/>
      <c r="P14" s="160"/>
      <c r="Q14" s="161"/>
      <c r="R14" s="46"/>
      <c r="S14" s="42"/>
      <c r="T14" s="42"/>
      <c r="U14" s="42"/>
      <c r="V14" s="42"/>
      <c r="W14" s="42"/>
      <c r="X14" s="42"/>
      <c r="Y14" s="47"/>
    </row>
    <row r="15" spans="1:25" ht="15" customHeight="1" x14ac:dyDescent="0.25">
      <c r="A15" s="51" t="s">
        <v>15</v>
      </c>
      <c r="B15" s="52">
        <v>289</v>
      </c>
      <c r="C15" s="52">
        <v>265</v>
      </c>
      <c r="D15" s="53">
        <v>70</v>
      </c>
      <c r="E15" s="54">
        <v>108</v>
      </c>
      <c r="F15" s="54">
        <v>67</v>
      </c>
      <c r="G15" s="55">
        <v>245</v>
      </c>
      <c r="H15" s="52">
        <v>326.66666666666663</v>
      </c>
      <c r="I15" s="105">
        <f t="shared" si="0"/>
        <v>0.23270440251572314</v>
      </c>
      <c r="J15" s="159"/>
      <c r="K15" s="160"/>
      <c r="L15" s="160"/>
      <c r="M15" s="160"/>
      <c r="N15" s="160"/>
      <c r="O15" s="160"/>
      <c r="P15" s="160"/>
      <c r="Q15" s="161"/>
      <c r="R15" s="46"/>
      <c r="S15" s="42"/>
      <c r="T15" s="42"/>
      <c r="U15" s="42"/>
      <c r="V15" s="42"/>
      <c r="W15" s="42"/>
      <c r="X15" s="42"/>
      <c r="Y15" s="47"/>
    </row>
    <row r="16" spans="1:25" ht="15" customHeight="1" x14ac:dyDescent="0.25">
      <c r="A16" s="51" t="s">
        <v>16</v>
      </c>
      <c r="B16" s="52">
        <v>7770</v>
      </c>
      <c r="C16" s="52">
        <v>6373</v>
      </c>
      <c r="D16" s="53">
        <v>1451</v>
      </c>
      <c r="E16" s="54">
        <v>1645</v>
      </c>
      <c r="F16" s="54">
        <v>1513</v>
      </c>
      <c r="G16" s="55">
        <v>4609</v>
      </c>
      <c r="H16" s="52">
        <v>6145.333333333333</v>
      </c>
      <c r="I16" s="74">
        <f>(H16-C16)/C16</f>
        <v>-3.572362571264192E-2</v>
      </c>
      <c r="J16" s="159"/>
      <c r="K16" s="160"/>
      <c r="L16" s="160"/>
      <c r="M16" s="160"/>
      <c r="N16" s="160"/>
      <c r="O16" s="160"/>
      <c r="P16" s="160"/>
      <c r="Q16" s="161"/>
      <c r="R16" s="46"/>
      <c r="S16" s="42"/>
      <c r="T16" s="42"/>
      <c r="U16" s="42"/>
      <c r="V16" s="42"/>
      <c r="W16" s="42"/>
      <c r="X16" s="42"/>
      <c r="Y16" s="47"/>
    </row>
    <row r="17" spans="1:25" ht="15" customHeight="1" x14ac:dyDescent="0.25">
      <c r="A17" s="51" t="s">
        <v>17</v>
      </c>
      <c r="B17" s="52">
        <v>1828</v>
      </c>
      <c r="C17" s="52">
        <v>1606</v>
      </c>
      <c r="D17" s="53">
        <v>390</v>
      </c>
      <c r="E17" s="54">
        <v>575</v>
      </c>
      <c r="F17" s="54">
        <v>468</v>
      </c>
      <c r="G17" s="55">
        <v>1433</v>
      </c>
      <c r="H17" s="52">
        <v>1910.6666666666667</v>
      </c>
      <c r="I17" s="105">
        <f t="shared" ref="I17:I18" si="1">(H17-C17)/C17</f>
        <v>0.18970527189705277</v>
      </c>
      <c r="J17" s="159"/>
      <c r="K17" s="160"/>
      <c r="L17" s="160"/>
      <c r="M17" s="160"/>
      <c r="N17" s="160"/>
      <c r="O17" s="160"/>
      <c r="P17" s="160"/>
      <c r="Q17" s="161"/>
      <c r="R17" s="46"/>
      <c r="S17" s="42"/>
      <c r="T17" s="42"/>
      <c r="U17" s="42"/>
      <c r="V17" s="42"/>
      <c r="W17" s="42"/>
      <c r="X17" s="42"/>
      <c r="Y17" s="47"/>
    </row>
    <row r="18" spans="1:25" ht="27.75" customHeight="1" thickBot="1" x14ac:dyDescent="0.3">
      <c r="A18" s="106" t="s">
        <v>102</v>
      </c>
      <c r="B18" s="56">
        <v>2243</v>
      </c>
      <c r="C18" s="56">
        <v>1946</v>
      </c>
      <c r="D18" s="57">
        <v>485</v>
      </c>
      <c r="E18" s="58">
        <v>495</v>
      </c>
      <c r="F18" s="58">
        <v>523</v>
      </c>
      <c r="G18" s="59">
        <v>1503</v>
      </c>
      <c r="H18" s="56">
        <v>2004</v>
      </c>
      <c r="I18" s="105">
        <f t="shared" si="1"/>
        <v>2.9804727646454265E-2</v>
      </c>
      <c r="J18" s="162"/>
      <c r="K18" s="163"/>
      <c r="L18" s="163"/>
      <c r="M18" s="163"/>
      <c r="N18" s="163"/>
      <c r="O18" s="163"/>
      <c r="P18" s="163"/>
      <c r="Q18" s="164"/>
      <c r="R18" s="46"/>
      <c r="S18" s="42"/>
      <c r="T18" s="42"/>
      <c r="U18" s="42"/>
      <c r="V18" s="42"/>
      <c r="W18" s="42"/>
      <c r="X18" s="42"/>
      <c r="Y18" s="47"/>
    </row>
    <row r="19" spans="1:25" ht="30" customHeight="1" x14ac:dyDescent="0.25">
      <c r="A19" s="31" t="s">
        <v>38</v>
      </c>
      <c r="B19" s="32">
        <v>2015</v>
      </c>
      <c r="C19" s="32">
        <v>2016</v>
      </c>
      <c r="D19" s="33" t="s">
        <v>30</v>
      </c>
      <c r="E19" s="34" t="s">
        <v>31</v>
      </c>
      <c r="F19" s="34" t="s">
        <v>32</v>
      </c>
      <c r="G19" s="35" t="s">
        <v>0</v>
      </c>
      <c r="H19" s="32" t="s">
        <v>73</v>
      </c>
      <c r="I19" s="36" t="s">
        <v>84</v>
      </c>
      <c r="J19" s="37" t="s">
        <v>82</v>
      </c>
      <c r="K19" s="62"/>
      <c r="L19" s="62"/>
      <c r="M19" s="62"/>
      <c r="N19" s="62"/>
      <c r="O19" s="62"/>
      <c r="P19" s="62"/>
      <c r="Q19" s="63"/>
      <c r="R19" s="46"/>
      <c r="S19" s="42"/>
      <c r="T19" s="42"/>
      <c r="U19" s="42"/>
      <c r="V19" s="42"/>
      <c r="W19" s="42"/>
      <c r="X19" s="42"/>
      <c r="Y19" s="47"/>
    </row>
    <row r="20" spans="1:25" ht="15" customHeight="1" x14ac:dyDescent="0.25">
      <c r="A20" s="60" t="s">
        <v>40</v>
      </c>
      <c r="B20" s="52">
        <v>0</v>
      </c>
      <c r="C20" s="52">
        <v>0</v>
      </c>
      <c r="D20" s="53">
        <v>0</v>
      </c>
      <c r="E20" s="54">
        <v>0</v>
      </c>
      <c r="F20" s="54">
        <v>0</v>
      </c>
      <c r="G20" s="55">
        <v>0</v>
      </c>
      <c r="H20" s="52">
        <v>0</v>
      </c>
      <c r="I20" s="73" t="s">
        <v>39</v>
      </c>
      <c r="J20" s="156" t="s">
        <v>104</v>
      </c>
      <c r="K20" s="157"/>
      <c r="L20" s="157"/>
      <c r="M20" s="157"/>
      <c r="N20" s="157"/>
      <c r="O20" s="157"/>
      <c r="P20" s="157"/>
      <c r="Q20" s="158"/>
      <c r="R20" s="46"/>
      <c r="S20" s="42"/>
      <c r="T20" s="42"/>
      <c r="U20" s="42"/>
      <c r="V20" s="42"/>
      <c r="W20" s="42"/>
      <c r="X20" s="42"/>
      <c r="Y20" s="47"/>
    </row>
    <row r="21" spans="1:25" ht="15" customHeight="1" x14ac:dyDescent="0.25">
      <c r="A21" s="60" t="s">
        <v>41</v>
      </c>
      <c r="B21" s="52">
        <v>0</v>
      </c>
      <c r="C21" s="52">
        <v>0</v>
      </c>
      <c r="D21" s="53">
        <v>0</v>
      </c>
      <c r="E21" s="54">
        <v>0</v>
      </c>
      <c r="F21" s="54">
        <v>0</v>
      </c>
      <c r="G21" s="55">
        <v>0</v>
      </c>
      <c r="H21" s="52">
        <v>0</v>
      </c>
      <c r="I21" s="73" t="s">
        <v>39</v>
      </c>
      <c r="J21" s="159"/>
      <c r="K21" s="160"/>
      <c r="L21" s="160"/>
      <c r="M21" s="160"/>
      <c r="N21" s="160"/>
      <c r="O21" s="160"/>
      <c r="P21" s="160"/>
      <c r="Q21" s="161"/>
      <c r="R21" s="46"/>
      <c r="S21" s="42"/>
      <c r="T21" s="42"/>
      <c r="U21" s="42"/>
      <c r="V21" s="42"/>
      <c r="W21" s="42"/>
      <c r="X21" s="42"/>
      <c r="Y21" s="47"/>
    </row>
    <row r="22" spans="1:25" ht="15" customHeight="1" x14ac:dyDescent="0.25">
      <c r="A22" s="60" t="s">
        <v>7</v>
      </c>
      <c r="B22" s="52">
        <v>0</v>
      </c>
      <c r="C22" s="52">
        <v>0</v>
      </c>
      <c r="D22" s="53">
        <v>0</v>
      </c>
      <c r="E22" s="54">
        <v>0</v>
      </c>
      <c r="F22" s="54">
        <v>0</v>
      </c>
      <c r="G22" s="55">
        <v>0</v>
      </c>
      <c r="H22" s="52">
        <v>0</v>
      </c>
      <c r="I22" s="73" t="s">
        <v>39</v>
      </c>
      <c r="J22" s="159"/>
      <c r="K22" s="160"/>
      <c r="L22" s="160"/>
      <c r="M22" s="160"/>
      <c r="N22" s="160"/>
      <c r="O22" s="160"/>
      <c r="P22" s="160"/>
      <c r="Q22" s="161"/>
      <c r="R22" s="46"/>
      <c r="S22" s="42"/>
      <c r="T22" s="42"/>
      <c r="U22" s="42"/>
      <c r="V22" s="42"/>
      <c r="W22" s="42"/>
      <c r="X22" s="42"/>
      <c r="Y22" s="47"/>
    </row>
    <row r="23" spans="1:25" ht="15" customHeight="1" x14ac:dyDescent="0.25">
      <c r="A23" s="60" t="s">
        <v>8</v>
      </c>
      <c r="B23" s="52">
        <v>0</v>
      </c>
      <c r="C23" s="52">
        <v>0</v>
      </c>
      <c r="D23" s="53">
        <v>0</v>
      </c>
      <c r="E23" s="54">
        <v>0</v>
      </c>
      <c r="F23" s="54">
        <v>0</v>
      </c>
      <c r="G23" s="55">
        <v>0</v>
      </c>
      <c r="H23" s="52">
        <v>0</v>
      </c>
      <c r="I23" s="73" t="s">
        <v>39</v>
      </c>
      <c r="J23" s="159"/>
      <c r="K23" s="160"/>
      <c r="L23" s="160"/>
      <c r="M23" s="160"/>
      <c r="N23" s="160"/>
      <c r="O23" s="160"/>
      <c r="P23" s="160"/>
      <c r="Q23" s="161"/>
      <c r="R23" s="46"/>
      <c r="S23" s="42"/>
      <c r="T23" s="42"/>
      <c r="U23" s="42"/>
      <c r="V23" s="42"/>
      <c r="W23" s="42"/>
      <c r="X23" s="42"/>
      <c r="Y23" s="47"/>
    </row>
    <row r="24" spans="1:25" ht="15" customHeight="1" x14ac:dyDescent="0.25">
      <c r="A24" s="60" t="s">
        <v>9</v>
      </c>
      <c r="B24" s="52">
        <v>3</v>
      </c>
      <c r="C24" s="52">
        <v>2</v>
      </c>
      <c r="D24" s="53">
        <v>1</v>
      </c>
      <c r="E24" s="54">
        <v>2</v>
      </c>
      <c r="F24" s="54">
        <v>3</v>
      </c>
      <c r="G24" s="55">
        <v>6</v>
      </c>
      <c r="H24" s="52">
        <v>8</v>
      </c>
      <c r="I24" s="74">
        <f>(H24-C24)/C24</f>
        <v>3</v>
      </c>
      <c r="J24" s="159"/>
      <c r="K24" s="160"/>
      <c r="L24" s="160"/>
      <c r="M24" s="160"/>
      <c r="N24" s="160"/>
      <c r="O24" s="160"/>
      <c r="P24" s="160"/>
      <c r="Q24" s="161"/>
      <c r="R24" s="46"/>
      <c r="S24" s="42"/>
      <c r="T24" s="42"/>
      <c r="U24" s="42"/>
      <c r="V24" s="42"/>
      <c r="W24" s="42"/>
      <c r="X24" s="42"/>
      <c r="Y24" s="47"/>
    </row>
    <row r="25" spans="1:25" x14ac:dyDescent="0.25">
      <c r="A25" s="60" t="s">
        <v>10</v>
      </c>
      <c r="B25" s="52">
        <v>2</v>
      </c>
      <c r="C25" s="52">
        <v>16</v>
      </c>
      <c r="D25" s="53">
        <v>4</v>
      </c>
      <c r="E25" s="54">
        <v>1</v>
      </c>
      <c r="F25" s="54">
        <v>0</v>
      </c>
      <c r="G25" s="55">
        <v>5</v>
      </c>
      <c r="H25" s="52">
        <v>6.666666666666667</v>
      </c>
      <c r="I25" s="74">
        <f>(H25-C25)/C25</f>
        <v>-0.58333333333333326</v>
      </c>
      <c r="J25" s="159"/>
      <c r="K25" s="160"/>
      <c r="L25" s="160"/>
      <c r="M25" s="160"/>
      <c r="N25" s="160"/>
      <c r="O25" s="160"/>
      <c r="P25" s="160"/>
      <c r="Q25" s="161"/>
      <c r="R25" s="46"/>
      <c r="S25" s="42"/>
      <c r="T25" s="42"/>
      <c r="U25" s="42"/>
      <c r="V25" s="42"/>
      <c r="W25" s="42"/>
      <c r="X25" s="42"/>
      <c r="Y25" s="47"/>
    </row>
    <row r="26" spans="1:25" x14ac:dyDescent="0.25">
      <c r="A26" s="60" t="s">
        <v>19</v>
      </c>
      <c r="B26" s="52">
        <v>1</v>
      </c>
      <c r="C26" s="52">
        <v>2</v>
      </c>
      <c r="D26" s="53">
        <v>2</v>
      </c>
      <c r="E26" s="54">
        <v>1</v>
      </c>
      <c r="F26" s="54">
        <v>0</v>
      </c>
      <c r="G26" s="55">
        <v>3</v>
      </c>
      <c r="H26" s="52">
        <v>4</v>
      </c>
      <c r="I26" s="74">
        <f>(H26-C26)/H26</f>
        <v>0.5</v>
      </c>
      <c r="J26" s="159"/>
      <c r="K26" s="160"/>
      <c r="L26" s="160"/>
      <c r="M26" s="160"/>
      <c r="N26" s="160"/>
      <c r="O26" s="160"/>
      <c r="P26" s="160"/>
      <c r="Q26" s="161"/>
      <c r="R26" s="46"/>
      <c r="S26" s="42"/>
      <c r="T26" s="42"/>
      <c r="U26" s="42"/>
      <c r="V26" s="42"/>
      <c r="W26" s="42"/>
      <c r="X26" s="42"/>
      <c r="Y26" s="47"/>
    </row>
    <row r="27" spans="1:25" x14ac:dyDescent="0.25">
      <c r="A27" s="60" t="s">
        <v>11</v>
      </c>
      <c r="B27" s="52">
        <v>0</v>
      </c>
      <c r="C27" s="52">
        <v>0</v>
      </c>
      <c r="D27" s="53">
        <v>0</v>
      </c>
      <c r="E27" s="54">
        <v>0</v>
      </c>
      <c r="F27" s="54">
        <v>0</v>
      </c>
      <c r="G27" s="55">
        <v>0</v>
      </c>
      <c r="H27" s="52">
        <v>0</v>
      </c>
      <c r="I27" s="73" t="s">
        <v>39</v>
      </c>
      <c r="J27" s="159"/>
      <c r="K27" s="160"/>
      <c r="L27" s="160"/>
      <c r="M27" s="160"/>
      <c r="N27" s="160"/>
      <c r="O27" s="160"/>
      <c r="P27" s="160"/>
      <c r="Q27" s="161"/>
      <c r="R27" s="46"/>
      <c r="S27" s="42"/>
      <c r="T27" s="42"/>
      <c r="U27" s="42"/>
      <c r="V27" s="42"/>
      <c r="W27" s="42"/>
      <c r="X27" s="42"/>
      <c r="Y27" s="47"/>
    </row>
    <row r="28" spans="1:25" ht="15.75" thickBot="1" x14ac:dyDescent="0.3">
      <c r="A28" s="61" t="s">
        <v>12</v>
      </c>
      <c r="B28" s="56">
        <v>2</v>
      </c>
      <c r="C28" s="56">
        <v>1</v>
      </c>
      <c r="D28" s="57">
        <v>1</v>
      </c>
      <c r="E28" s="58">
        <v>0</v>
      </c>
      <c r="F28" s="58">
        <v>0</v>
      </c>
      <c r="G28" s="59">
        <v>1</v>
      </c>
      <c r="H28" s="56">
        <v>1.3333333333333333</v>
      </c>
      <c r="I28" s="73" t="s">
        <v>39</v>
      </c>
      <c r="J28" s="162"/>
      <c r="K28" s="163"/>
      <c r="L28" s="163"/>
      <c r="M28" s="163"/>
      <c r="N28" s="163"/>
      <c r="O28" s="163"/>
      <c r="P28" s="163"/>
      <c r="Q28" s="164"/>
      <c r="R28" s="48"/>
      <c r="S28" s="49"/>
      <c r="T28" s="49"/>
      <c r="U28" s="49"/>
      <c r="V28" s="49"/>
      <c r="W28" s="49"/>
      <c r="X28" s="49"/>
      <c r="Y28" s="50"/>
    </row>
    <row r="29" spans="1:25" ht="19.5" thickBot="1" x14ac:dyDescent="0.35">
      <c r="A29" s="165" t="s">
        <v>79</v>
      </c>
      <c r="B29" s="166"/>
      <c r="C29" s="166"/>
      <c r="D29" s="166"/>
      <c r="E29" s="166"/>
      <c r="F29" s="166"/>
      <c r="G29" s="166"/>
      <c r="H29" s="166"/>
      <c r="I29" s="167"/>
      <c r="J29" s="165" t="s">
        <v>80</v>
      </c>
      <c r="K29" s="166"/>
      <c r="L29" s="166"/>
      <c r="M29" s="166"/>
      <c r="N29" s="166"/>
      <c r="O29" s="166"/>
      <c r="P29" s="166"/>
      <c r="Q29" s="167"/>
      <c r="R29" s="29"/>
      <c r="S29" s="29"/>
      <c r="T29" s="29"/>
      <c r="U29" s="29"/>
      <c r="V29" s="29"/>
      <c r="W29" s="29"/>
      <c r="X29" s="29"/>
      <c r="Y29" s="30"/>
    </row>
    <row r="30" spans="1:25" ht="27.75" customHeight="1" x14ac:dyDescent="0.25">
      <c r="A30" s="80" t="s">
        <v>46</v>
      </c>
      <c r="B30" s="80" t="s">
        <v>58</v>
      </c>
      <c r="C30" s="81">
        <v>2016</v>
      </c>
      <c r="D30" s="82" t="s">
        <v>30</v>
      </c>
      <c r="E30" s="83" t="s">
        <v>31</v>
      </c>
      <c r="F30" s="83" t="s">
        <v>32</v>
      </c>
      <c r="G30" s="84" t="s">
        <v>0</v>
      </c>
      <c r="H30" s="81" t="s">
        <v>73</v>
      </c>
      <c r="I30" s="94" t="s">
        <v>84</v>
      </c>
      <c r="J30" s="169" t="s">
        <v>45</v>
      </c>
      <c r="K30" s="170"/>
      <c r="L30" s="170"/>
      <c r="M30" s="170"/>
      <c r="N30" s="85" t="s">
        <v>46</v>
      </c>
      <c r="O30" s="170" t="s">
        <v>48</v>
      </c>
      <c r="P30" s="170"/>
      <c r="Q30" s="86" t="s">
        <v>47</v>
      </c>
      <c r="R30" s="42"/>
      <c r="S30" s="42"/>
      <c r="T30" s="42"/>
      <c r="U30" s="42"/>
      <c r="V30" s="42"/>
      <c r="W30" s="42"/>
      <c r="X30" s="42"/>
      <c r="Y30" s="47"/>
    </row>
    <row r="31" spans="1:25" ht="35.25" customHeight="1" x14ac:dyDescent="0.25">
      <c r="A31" s="51" t="s">
        <v>59</v>
      </c>
      <c r="B31" s="72" t="s">
        <v>60</v>
      </c>
      <c r="C31" s="91">
        <v>3125.68</v>
      </c>
      <c r="D31" s="92">
        <v>300</v>
      </c>
      <c r="E31" s="92">
        <v>1500</v>
      </c>
      <c r="F31" s="92">
        <v>687.47</v>
      </c>
      <c r="G31" s="92">
        <v>2487.4700000000003</v>
      </c>
      <c r="H31" s="91">
        <v>3316.626666666667</v>
      </c>
      <c r="I31" s="73">
        <f>(H31-C31)/C31</f>
        <v>6.1089640227619965E-2</v>
      </c>
      <c r="J31" s="175" t="s">
        <v>50</v>
      </c>
      <c r="K31" s="176"/>
      <c r="L31" s="176"/>
      <c r="M31" s="176"/>
      <c r="N31" s="78" t="s">
        <v>51</v>
      </c>
      <c r="O31" s="177" t="s">
        <v>52</v>
      </c>
      <c r="P31" s="178"/>
      <c r="Q31" s="77" t="s">
        <v>49</v>
      </c>
      <c r="R31" s="42"/>
      <c r="S31" s="42"/>
      <c r="T31" s="42"/>
      <c r="U31" s="42"/>
      <c r="V31" s="42"/>
      <c r="W31" s="42"/>
      <c r="X31" s="42"/>
      <c r="Y31" s="47"/>
    </row>
    <row r="32" spans="1:25" ht="35.25" customHeight="1" x14ac:dyDescent="0.25">
      <c r="A32" s="51" t="s">
        <v>61</v>
      </c>
      <c r="B32" s="72" t="s">
        <v>72</v>
      </c>
      <c r="C32" s="52">
        <v>3</v>
      </c>
      <c r="D32" s="54">
        <v>1</v>
      </c>
      <c r="E32" s="54">
        <v>2</v>
      </c>
      <c r="F32" s="54">
        <v>1</v>
      </c>
      <c r="G32" s="54">
        <v>4</v>
      </c>
      <c r="H32" s="52">
        <v>5.333333333333333</v>
      </c>
      <c r="I32" s="73">
        <f t="shared" ref="I32" si="2">(H32-C32)/C32</f>
        <v>0.77777777777777768</v>
      </c>
      <c r="J32" s="175" t="s">
        <v>53</v>
      </c>
      <c r="K32" s="176"/>
      <c r="L32" s="176"/>
      <c r="M32" s="176"/>
      <c r="N32" s="78" t="s">
        <v>78</v>
      </c>
      <c r="O32" s="173" t="s">
        <v>57</v>
      </c>
      <c r="P32" s="174"/>
      <c r="Q32" s="79" t="s">
        <v>54</v>
      </c>
      <c r="R32" s="42"/>
      <c r="S32" s="42"/>
      <c r="T32" s="42"/>
      <c r="U32" s="42"/>
      <c r="V32" s="42"/>
      <c r="W32" s="42"/>
      <c r="X32" s="42"/>
      <c r="Y32" s="47"/>
    </row>
    <row r="33" spans="1:25" ht="26.25" customHeight="1" x14ac:dyDescent="0.25">
      <c r="A33" s="51" t="s">
        <v>63</v>
      </c>
      <c r="B33" s="72" t="s">
        <v>64</v>
      </c>
      <c r="C33" s="52" t="s">
        <v>88</v>
      </c>
      <c r="D33" s="54">
        <v>5.0500000000000003E-2</v>
      </c>
      <c r="E33" s="54">
        <v>4.0499999999999994E-2</v>
      </c>
      <c r="F33" s="54">
        <v>3.3399999999999999E-2</v>
      </c>
      <c r="G33" s="54">
        <v>0.1244</v>
      </c>
      <c r="H33" s="52">
        <v>0.16586666666666666</v>
      </c>
      <c r="I33" s="73" t="s">
        <v>88</v>
      </c>
      <c r="J33" s="175" t="s">
        <v>83</v>
      </c>
      <c r="K33" s="176"/>
      <c r="L33" s="176"/>
      <c r="M33" s="176"/>
      <c r="N33" s="100" t="s">
        <v>85</v>
      </c>
      <c r="O33" s="179" t="s">
        <v>87</v>
      </c>
      <c r="P33" s="180"/>
      <c r="Q33" s="87" t="s">
        <v>86</v>
      </c>
      <c r="R33" s="42"/>
      <c r="S33" s="42"/>
      <c r="T33" s="42"/>
      <c r="U33" s="42"/>
      <c r="V33" s="42"/>
      <c r="W33" s="42"/>
      <c r="X33" s="42"/>
      <c r="Y33" s="47"/>
    </row>
    <row r="34" spans="1:25" ht="26.25" customHeight="1" x14ac:dyDescent="0.25">
      <c r="A34" s="51" t="s">
        <v>65</v>
      </c>
      <c r="B34" s="72" t="s">
        <v>67</v>
      </c>
      <c r="C34" s="52" t="s">
        <v>88</v>
      </c>
      <c r="D34" s="54">
        <v>507</v>
      </c>
      <c r="E34" s="54">
        <v>271</v>
      </c>
      <c r="F34" s="54">
        <v>275</v>
      </c>
      <c r="G34" s="54">
        <v>1053</v>
      </c>
      <c r="H34" s="52">
        <v>1404</v>
      </c>
      <c r="I34" s="73" t="s">
        <v>88</v>
      </c>
      <c r="J34" s="171" t="s">
        <v>99</v>
      </c>
      <c r="K34" s="172"/>
      <c r="L34" s="172"/>
      <c r="M34" s="172"/>
      <c r="N34" s="78"/>
      <c r="O34" s="173"/>
      <c r="P34" s="174"/>
      <c r="Q34" s="79"/>
      <c r="R34" s="42"/>
      <c r="S34" s="42"/>
      <c r="T34" s="42"/>
      <c r="U34" s="42"/>
      <c r="V34" s="42"/>
      <c r="W34" s="42"/>
      <c r="X34" s="42"/>
      <c r="Y34" s="47"/>
    </row>
    <row r="35" spans="1:25" ht="26.25" customHeight="1" x14ac:dyDescent="0.25">
      <c r="A35" s="51" t="s">
        <v>66</v>
      </c>
      <c r="B35" s="72" t="s">
        <v>68</v>
      </c>
      <c r="C35" s="52" t="s">
        <v>88</v>
      </c>
      <c r="D35" s="54">
        <v>9</v>
      </c>
      <c r="E35" s="54">
        <v>3</v>
      </c>
      <c r="F35" s="54">
        <v>3</v>
      </c>
      <c r="G35" s="54">
        <v>15</v>
      </c>
      <c r="H35" s="52">
        <v>20</v>
      </c>
      <c r="I35" s="73" t="s">
        <v>88</v>
      </c>
      <c r="J35" s="171" t="s">
        <v>100</v>
      </c>
      <c r="K35" s="172"/>
      <c r="L35" s="172"/>
      <c r="M35" s="172"/>
      <c r="N35" s="78"/>
      <c r="O35" s="173"/>
      <c r="P35" s="174"/>
      <c r="Q35" s="79"/>
      <c r="R35" s="42"/>
      <c r="S35" s="42"/>
      <c r="T35" s="42"/>
      <c r="U35" s="42"/>
      <c r="V35" s="42"/>
      <c r="W35" s="42"/>
      <c r="X35" s="42"/>
      <c r="Y35" s="47"/>
    </row>
    <row r="36" spans="1:25" ht="26.25" customHeight="1" thickBot="1" x14ac:dyDescent="0.3">
      <c r="A36" s="76" t="s">
        <v>75</v>
      </c>
      <c r="B36" s="75" t="s">
        <v>89</v>
      </c>
      <c r="C36" s="52">
        <v>399</v>
      </c>
      <c r="D36" s="54">
        <v>53</v>
      </c>
      <c r="E36" s="54">
        <v>224</v>
      </c>
      <c r="F36" s="54">
        <v>542</v>
      </c>
      <c r="G36" s="54">
        <v>819</v>
      </c>
      <c r="H36" s="52">
        <v>1092</v>
      </c>
      <c r="I36" s="93">
        <f>(H36-C36)/C36</f>
        <v>1.736842105263158</v>
      </c>
      <c r="J36" s="171" t="s">
        <v>101</v>
      </c>
      <c r="K36" s="172"/>
      <c r="L36" s="172"/>
      <c r="M36" s="172"/>
      <c r="N36" s="78"/>
      <c r="O36" s="173"/>
      <c r="P36" s="174"/>
      <c r="Q36" s="79"/>
      <c r="R36" s="42"/>
      <c r="S36" s="49"/>
      <c r="T36" s="49"/>
      <c r="U36" s="49"/>
      <c r="V36" s="49"/>
      <c r="W36" s="49"/>
      <c r="X36" s="49"/>
      <c r="Y36" s="50"/>
    </row>
    <row r="37" spans="1:25" x14ac:dyDescent="0.25">
      <c r="A37" s="76" t="s">
        <v>76</v>
      </c>
      <c r="B37" s="75" t="s">
        <v>89</v>
      </c>
      <c r="C37" s="52">
        <v>16</v>
      </c>
      <c r="D37" s="54">
        <v>4</v>
      </c>
      <c r="E37" s="54">
        <v>13</v>
      </c>
      <c r="F37" s="54">
        <v>40</v>
      </c>
      <c r="G37" s="54">
        <v>57</v>
      </c>
      <c r="H37" s="52">
        <v>76</v>
      </c>
      <c r="I37" s="93">
        <f t="shared" ref="I37:I38" si="3">(H37-C37)/C37</f>
        <v>3.75</v>
      </c>
      <c r="J37" s="29"/>
      <c r="K37" s="29"/>
      <c r="L37" s="29"/>
      <c r="M37" s="29"/>
      <c r="N37" s="29"/>
      <c r="O37" s="29"/>
      <c r="P37" s="29"/>
      <c r="Q37" s="30"/>
      <c r="R37" s="45"/>
      <c r="S37" s="29"/>
      <c r="T37" s="29"/>
      <c r="U37" s="29"/>
      <c r="V37" s="29"/>
      <c r="W37" s="29"/>
      <c r="X37" s="29"/>
      <c r="Y37" s="30"/>
    </row>
    <row r="38" spans="1:25" ht="18" customHeight="1" thickBot="1" x14ac:dyDescent="0.3">
      <c r="A38" s="95" t="s">
        <v>77</v>
      </c>
      <c r="B38" s="96" t="s">
        <v>89</v>
      </c>
      <c r="C38" s="56">
        <v>304</v>
      </c>
      <c r="D38" s="58">
        <v>0</v>
      </c>
      <c r="E38" s="58">
        <v>60</v>
      </c>
      <c r="F38" s="58">
        <v>174</v>
      </c>
      <c r="G38" s="58">
        <v>234</v>
      </c>
      <c r="H38" s="56">
        <v>312</v>
      </c>
      <c r="I38" s="93">
        <f t="shared" si="3"/>
        <v>2.6315789473684209E-2</v>
      </c>
      <c r="J38" s="42"/>
      <c r="K38" s="42"/>
      <c r="L38" s="42"/>
      <c r="M38" s="42"/>
      <c r="N38" s="42"/>
      <c r="O38" s="42"/>
      <c r="P38" s="42"/>
      <c r="Q38" s="47"/>
      <c r="R38" s="46"/>
      <c r="S38" s="42"/>
      <c r="T38" s="42"/>
      <c r="U38" s="42"/>
      <c r="V38" s="42"/>
      <c r="W38" s="42"/>
      <c r="X38" s="42"/>
      <c r="Y38" s="47"/>
    </row>
    <row r="39" spans="1:25" ht="18" customHeight="1" thickBot="1" x14ac:dyDescent="0.35">
      <c r="A39" s="165" t="s">
        <v>90</v>
      </c>
      <c r="B39" s="166"/>
      <c r="C39" s="166"/>
      <c r="D39" s="166"/>
      <c r="E39" s="166"/>
      <c r="F39" s="166"/>
      <c r="G39" s="166"/>
      <c r="H39" s="166"/>
      <c r="I39" s="167"/>
      <c r="J39" s="42"/>
      <c r="K39" s="42"/>
      <c r="L39" s="42"/>
      <c r="M39" s="42"/>
      <c r="N39" s="42"/>
      <c r="O39" s="42"/>
      <c r="P39" s="42"/>
      <c r="Q39" s="47"/>
      <c r="R39" s="46"/>
      <c r="S39" s="42"/>
      <c r="T39" s="42"/>
      <c r="U39" s="42"/>
      <c r="V39" s="42"/>
      <c r="W39" s="42"/>
      <c r="X39" s="42"/>
      <c r="Y39" s="47"/>
    </row>
    <row r="40" spans="1:25" ht="18" customHeight="1" x14ac:dyDescent="0.25">
      <c r="A40" s="45" t="s">
        <v>91</v>
      </c>
      <c r="B40" s="29"/>
      <c r="C40" s="29"/>
      <c r="D40" s="29"/>
      <c r="E40" s="29"/>
      <c r="F40" s="29"/>
      <c r="G40" s="29"/>
      <c r="H40" s="29"/>
      <c r="I40" s="30"/>
      <c r="J40" s="42"/>
      <c r="K40" s="42"/>
      <c r="L40" s="42"/>
      <c r="M40" s="42"/>
      <c r="N40" s="42"/>
      <c r="O40" s="42"/>
      <c r="P40" s="42"/>
      <c r="Q40" s="47"/>
      <c r="R40" s="46"/>
      <c r="S40" s="42"/>
      <c r="T40" s="42"/>
      <c r="U40" s="42"/>
      <c r="V40" s="42"/>
      <c r="W40" s="42"/>
      <c r="X40" s="42"/>
      <c r="Y40" s="47"/>
    </row>
    <row r="41" spans="1:25" ht="18" customHeight="1" x14ac:dyDescent="0.25">
      <c r="A41" s="97" t="s">
        <v>92</v>
      </c>
      <c r="B41" s="98"/>
      <c r="C41" s="98"/>
      <c r="D41" s="98"/>
      <c r="E41" s="98"/>
      <c r="F41" s="98"/>
      <c r="G41" s="42"/>
      <c r="H41" s="42"/>
      <c r="I41" s="47"/>
      <c r="J41" s="42"/>
      <c r="K41" s="42"/>
      <c r="L41" s="42"/>
      <c r="M41" s="42"/>
      <c r="N41" s="42"/>
      <c r="O41" s="42"/>
      <c r="P41" s="42"/>
      <c r="Q41" s="47"/>
      <c r="R41" s="46"/>
      <c r="S41" s="42"/>
      <c r="T41" s="42"/>
      <c r="U41" s="42"/>
      <c r="V41" s="42"/>
      <c r="W41" s="42"/>
      <c r="X41" s="42"/>
      <c r="Y41" s="47"/>
    </row>
    <row r="42" spans="1:25" ht="18" customHeight="1" x14ac:dyDescent="0.25">
      <c r="A42" s="46" t="s">
        <v>93</v>
      </c>
      <c r="B42" s="42"/>
      <c r="C42" s="42"/>
      <c r="D42" s="42"/>
      <c r="E42" s="42"/>
      <c r="F42" s="42"/>
      <c r="G42" s="42"/>
      <c r="H42" s="42"/>
      <c r="I42" s="47"/>
      <c r="J42" s="42"/>
      <c r="K42" s="42"/>
      <c r="L42" s="42"/>
      <c r="M42" s="42"/>
      <c r="N42" s="42"/>
      <c r="O42" s="42"/>
      <c r="P42" s="42"/>
      <c r="Q42" s="47"/>
      <c r="R42" s="46"/>
      <c r="S42" s="42"/>
      <c r="T42" s="42"/>
      <c r="U42" s="42"/>
      <c r="V42" s="42"/>
      <c r="W42" s="42"/>
      <c r="X42" s="42"/>
      <c r="Y42" s="47"/>
    </row>
    <row r="43" spans="1:25" ht="15.75" thickBot="1" x14ac:dyDescent="0.3">
      <c r="A43" s="48"/>
      <c r="B43" s="49"/>
      <c r="C43" s="49"/>
      <c r="D43" s="49"/>
      <c r="E43" s="49"/>
      <c r="F43" s="49"/>
      <c r="G43" s="49"/>
      <c r="H43" s="49"/>
      <c r="I43" s="50"/>
      <c r="J43" s="42"/>
      <c r="K43" s="42"/>
      <c r="L43" s="42"/>
      <c r="M43" s="42"/>
      <c r="N43" s="42"/>
      <c r="O43" s="42"/>
      <c r="P43" s="42"/>
      <c r="Q43" s="47"/>
      <c r="R43" s="46"/>
      <c r="S43" s="42"/>
      <c r="T43" s="42"/>
      <c r="U43" s="42"/>
      <c r="V43" s="42"/>
      <c r="W43" s="42"/>
      <c r="X43" s="42"/>
      <c r="Y43" s="47"/>
    </row>
    <row r="44" spans="1:25" ht="18.75" x14ac:dyDescent="0.3">
      <c r="A44" s="99" t="s">
        <v>95</v>
      </c>
      <c r="B44" s="42"/>
      <c r="C44" s="42"/>
      <c r="D44" s="42"/>
      <c r="E44" s="42"/>
      <c r="F44" s="42"/>
      <c r="G44" s="42"/>
      <c r="H44" s="42"/>
      <c r="I44" s="47"/>
      <c r="J44" s="42"/>
      <c r="K44" s="42"/>
      <c r="L44" s="42"/>
      <c r="M44" s="42"/>
      <c r="N44" s="42"/>
      <c r="O44" s="42"/>
      <c r="P44" s="42"/>
      <c r="Q44" s="47"/>
      <c r="R44" s="46"/>
      <c r="S44" s="42"/>
      <c r="T44" s="42"/>
      <c r="U44" s="42"/>
      <c r="V44" s="42"/>
      <c r="W44" s="42"/>
      <c r="X44" s="42"/>
      <c r="Y44" s="47"/>
    </row>
    <row r="45" spans="1:25" x14ac:dyDescent="0.25">
      <c r="A45" s="46" t="s">
        <v>94</v>
      </c>
      <c r="B45" s="42"/>
      <c r="C45" s="42"/>
      <c r="D45" s="42"/>
      <c r="E45" s="42"/>
      <c r="F45" s="42"/>
      <c r="G45" s="42"/>
      <c r="H45" s="42"/>
      <c r="I45" s="47"/>
      <c r="J45" s="42"/>
      <c r="K45" s="42"/>
      <c r="L45" s="42"/>
      <c r="M45" s="42"/>
      <c r="N45" s="42"/>
      <c r="O45" s="42"/>
      <c r="P45" s="42"/>
      <c r="Q45" s="47"/>
      <c r="R45" s="46"/>
      <c r="S45" s="42"/>
      <c r="T45" s="42"/>
      <c r="U45" s="42"/>
      <c r="V45" s="42"/>
      <c r="W45" s="42"/>
      <c r="X45" s="42"/>
      <c r="Y45" s="47"/>
    </row>
    <row r="46" spans="1:25" x14ac:dyDescent="0.25">
      <c r="A46" s="97" t="s">
        <v>98</v>
      </c>
      <c r="B46" s="42"/>
      <c r="C46" s="42"/>
      <c r="D46" s="42"/>
      <c r="E46" s="42"/>
      <c r="F46" s="42"/>
      <c r="G46" s="42"/>
      <c r="H46" s="42"/>
      <c r="I46" s="47"/>
      <c r="J46" s="42"/>
      <c r="K46" s="42"/>
      <c r="L46" s="42"/>
      <c r="M46" s="42"/>
      <c r="N46" s="42"/>
      <c r="O46" s="42"/>
      <c r="P46" s="42"/>
      <c r="Q46" s="47"/>
      <c r="R46" s="46"/>
      <c r="S46" s="42"/>
      <c r="T46" s="42"/>
      <c r="U46" s="42"/>
      <c r="V46" s="42"/>
      <c r="W46" s="42"/>
      <c r="X46" s="42"/>
      <c r="Y46" s="47"/>
    </row>
    <row r="47" spans="1:25" x14ac:dyDescent="0.25">
      <c r="A47" s="46"/>
      <c r="B47" s="42"/>
      <c r="C47" s="42"/>
      <c r="D47" s="42"/>
      <c r="E47" s="42"/>
      <c r="F47" s="42"/>
      <c r="G47" s="42"/>
      <c r="H47" s="42"/>
      <c r="I47" s="47"/>
      <c r="J47" s="42"/>
      <c r="K47" s="42"/>
      <c r="L47" s="42"/>
      <c r="M47" s="42"/>
      <c r="N47" s="42"/>
      <c r="O47" s="42"/>
      <c r="P47" s="42"/>
      <c r="Q47" s="47"/>
      <c r="R47" s="46"/>
      <c r="S47" s="42"/>
      <c r="T47" s="42"/>
      <c r="U47" s="42"/>
      <c r="V47" s="42"/>
      <c r="W47" s="42"/>
      <c r="X47" s="42"/>
      <c r="Y47" s="47"/>
    </row>
    <row r="48" spans="1:25" ht="18.75" x14ac:dyDescent="0.3">
      <c r="A48" s="99" t="s">
        <v>96</v>
      </c>
      <c r="B48" s="42"/>
      <c r="C48" s="42"/>
      <c r="D48" s="42"/>
      <c r="E48" s="42"/>
      <c r="F48" s="42"/>
      <c r="G48" s="42"/>
      <c r="H48" s="42"/>
      <c r="I48" s="47"/>
      <c r="J48" s="42"/>
      <c r="K48" s="42"/>
      <c r="L48" s="42"/>
      <c r="M48" s="42"/>
      <c r="N48" s="42"/>
      <c r="O48" s="42"/>
      <c r="P48" s="42"/>
      <c r="Q48" s="47"/>
      <c r="R48" s="46"/>
      <c r="S48" s="42"/>
      <c r="T48" s="42"/>
      <c r="U48" s="42"/>
      <c r="V48" s="42"/>
      <c r="W48" s="42"/>
      <c r="X48" s="42"/>
      <c r="Y48" s="47"/>
    </row>
    <row r="49" spans="1:25" x14ac:dyDescent="0.25">
      <c r="A49" s="46" t="s">
        <v>97</v>
      </c>
      <c r="B49" s="42"/>
      <c r="C49" s="42"/>
      <c r="D49" s="42"/>
      <c r="E49" s="42"/>
      <c r="F49" s="42"/>
      <c r="G49" s="42"/>
      <c r="H49" s="42"/>
      <c r="I49" s="47"/>
      <c r="J49" s="42"/>
      <c r="K49" s="42"/>
      <c r="L49" s="42"/>
      <c r="M49" s="42"/>
      <c r="N49" s="42"/>
      <c r="O49" s="42"/>
      <c r="P49" s="42"/>
      <c r="Q49" s="47"/>
      <c r="R49" s="46"/>
      <c r="S49" s="42"/>
      <c r="T49" s="42"/>
      <c r="U49" s="42"/>
      <c r="V49" s="42"/>
      <c r="W49" s="42"/>
      <c r="X49" s="42"/>
      <c r="Y49" s="47"/>
    </row>
    <row r="50" spans="1:25" x14ac:dyDescent="0.25">
      <c r="A50" s="46"/>
      <c r="B50" s="42"/>
      <c r="C50" s="42"/>
      <c r="D50" s="42"/>
      <c r="E50" s="42"/>
      <c r="F50" s="42"/>
      <c r="G50" s="42"/>
      <c r="H50" s="42"/>
      <c r="I50" s="47"/>
      <c r="J50" s="42"/>
      <c r="K50" s="42"/>
      <c r="L50" s="42"/>
      <c r="M50" s="42"/>
      <c r="N50" s="42"/>
      <c r="O50" s="42"/>
      <c r="P50" s="42"/>
      <c r="Q50" s="47"/>
      <c r="R50" s="46"/>
      <c r="S50" s="42"/>
      <c r="T50" s="42"/>
      <c r="U50" s="42"/>
      <c r="V50" s="42"/>
      <c r="W50" s="42"/>
      <c r="X50" s="42"/>
      <c r="Y50" s="47"/>
    </row>
    <row r="51" spans="1:25" x14ac:dyDescent="0.25">
      <c r="A51" s="46"/>
      <c r="B51" s="42"/>
      <c r="C51" s="42"/>
      <c r="D51" s="42"/>
      <c r="E51" s="42"/>
      <c r="F51" s="42"/>
      <c r="G51" s="42"/>
      <c r="H51" s="42"/>
      <c r="I51" s="47"/>
      <c r="J51" s="42"/>
      <c r="K51" s="42"/>
      <c r="L51" s="42"/>
      <c r="M51" s="42"/>
      <c r="N51" s="42"/>
      <c r="O51" s="42"/>
      <c r="P51" s="42"/>
      <c r="Q51" s="47"/>
      <c r="R51" s="46"/>
      <c r="S51" s="42"/>
      <c r="T51" s="42"/>
      <c r="U51" s="42"/>
      <c r="V51" s="42"/>
      <c r="W51" s="42"/>
      <c r="X51" s="42"/>
      <c r="Y51" s="47"/>
    </row>
    <row r="52" spans="1:25" ht="15.75" thickBot="1" x14ac:dyDescent="0.3">
      <c r="A52" s="48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50"/>
      <c r="R52" s="48"/>
      <c r="S52" s="49"/>
      <c r="T52" s="49"/>
      <c r="U52" s="49"/>
      <c r="V52" s="49"/>
      <c r="W52" s="49"/>
      <c r="X52" s="49"/>
      <c r="Y52" s="50"/>
    </row>
    <row r="53" spans="1:25" x14ac:dyDescent="0.25">
      <c r="A53" t="s">
        <v>74</v>
      </c>
    </row>
  </sheetData>
  <mergeCells count="24">
    <mergeCell ref="J36:M36"/>
    <mergeCell ref="O36:P36"/>
    <mergeCell ref="A39:I39"/>
    <mergeCell ref="J31:M31"/>
    <mergeCell ref="O31:P31"/>
    <mergeCell ref="J32:M32"/>
    <mergeCell ref="O32:P32"/>
    <mergeCell ref="J35:M35"/>
    <mergeCell ref="J33:M33"/>
    <mergeCell ref="O33:P33"/>
    <mergeCell ref="J34:M34"/>
    <mergeCell ref="O34:P34"/>
    <mergeCell ref="O35:P35"/>
    <mergeCell ref="J29:Q29"/>
    <mergeCell ref="J30:M30"/>
    <mergeCell ref="O30:P30"/>
    <mergeCell ref="J12:Q18"/>
    <mergeCell ref="A29:I29"/>
    <mergeCell ref="I3:N3"/>
    <mergeCell ref="I4:N4"/>
    <mergeCell ref="H2:O2"/>
    <mergeCell ref="J20:Q28"/>
    <mergeCell ref="A10:Y10"/>
    <mergeCell ref="I5:N5"/>
  </mergeCells>
  <pageMargins left="0.7" right="0.7" top="0.75" bottom="0.75" header="0.3" footer="0.3"/>
  <pageSetup paperSize="17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4"/>
  <sheetViews>
    <sheetView showGridLines="0" zoomScale="80" zoomScaleNormal="80" workbookViewId="0">
      <selection activeCell="E32" sqref="E32"/>
    </sheetView>
  </sheetViews>
  <sheetFormatPr defaultRowHeight="15" x14ac:dyDescent="0.25"/>
  <cols>
    <col min="2" max="2" width="17.42578125" customWidth="1"/>
    <col min="3" max="3" width="12.7109375" bestFit="1" customWidth="1"/>
    <col min="4" max="4" width="14" customWidth="1"/>
    <col min="5" max="5" width="12.7109375" bestFit="1" customWidth="1"/>
    <col min="6" max="6" width="14.140625" customWidth="1"/>
  </cols>
  <sheetData>
    <row r="6" spans="2:6" ht="30" customHeight="1" x14ac:dyDescent="0.25">
      <c r="C6" s="111">
        <v>2015</v>
      </c>
      <c r="D6" s="111">
        <v>2016</v>
      </c>
      <c r="E6" s="111" t="s">
        <v>0</v>
      </c>
      <c r="F6" s="111" t="s">
        <v>232</v>
      </c>
    </row>
    <row r="7" spans="2:6" x14ac:dyDescent="0.25">
      <c r="B7" t="s">
        <v>227</v>
      </c>
      <c r="C7" s="64">
        <v>11747566</v>
      </c>
      <c r="D7" s="64">
        <v>7578731</v>
      </c>
      <c r="E7" s="64">
        <v>7698190</v>
      </c>
      <c r="F7" s="112">
        <f>E7/9*12</f>
        <v>10264253.333333334</v>
      </c>
    </row>
    <row r="8" spans="2:6" x14ac:dyDescent="0.25">
      <c r="B8" t="s">
        <v>225</v>
      </c>
      <c r="C8" s="64">
        <v>2342418</v>
      </c>
      <c r="D8" s="64">
        <v>2780334</v>
      </c>
      <c r="E8" s="64">
        <v>1040276</v>
      </c>
      <c r="F8" s="112">
        <f t="shared" ref="F8:F9" si="0">E8/9*12</f>
        <v>1387034.6666666665</v>
      </c>
    </row>
    <row r="9" spans="2:6" x14ac:dyDescent="0.25">
      <c r="B9" t="s">
        <v>226</v>
      </c>
      <c r="C9" s="64">
        <v>2801087</v>
      </c>
      <c r="D9" s="64">
        <v>3586352</v>
      </c>
      <c r="E9" s="64">
        <v>2475114</v>
      </c>
      <c r="F9" s="112">
        <f t="shared" si="0"/>
        <v>3300152</v>
      </c>
    </row>
    <row r="10" spans="2:6" ht="15.75" thickBot="1" x14ac:dyDescent="0.3">
      <c r="C10" s="110">
        <f>SUM(C7:C9)</f>
        <v>16891071</v>
      </c>
      <c r="D10" s="110">
        <f t="shared" ref="D10:F10" si="1">SUM(D7:D9)</f>
        <v>13945417</v>
      </c>
      <c r="E10" s="110">
        <f t="shared" si="1"/>
        <v>11213580</v>
      </c>
      <c r="F10" s="110">
        <f t="shared" si="1"/>
        <v>14951440</v>
      </c>
    </row>
    <row r="13" spans="2:6" ht="30" x14ac:dyDescent="0.25">
      <c r="C13" s="111">
        <v>2015</v>
      </c>
      <c r="D13" s="111">
        <v>2016</v>
      </c>
      <c r="E13" s="111" t="s">
        <v>0</v>
      </c>
      <c r="F13" s="111" t="s">
        <v>232</v>
      </c>
    </row>
    <row r="14" spans="2:6" x14ac:dyDescent="0.25">
      <c r="B14" t="s">
        <v>233</v>
      </c>
      <c r="C14" s="109">
        <f>C10</f>
        <v>16891071</v>
      </c>
      <c r="D14" s="109">
        <f t="shared" ref="D14:F14" si="2">D10</f>
        <v>13945417</v>
      </c>
      <c r="E14" s="109">
        <f t="shared" si="2"/>
        <v>11213580</v>
      </c>
      <c r="F14" s="109">
        <f t="shared" si="2"/>
        <v>14951440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72"/>
  <sheetViews>
    <sheetView topLeftCell="A31" zoomScale="70" zoomScaleNormal="70" workbookViewId="0">
      <selection activeCell="D83" sqref="D83"/>
    </sheetView>
  </sheetViews>
  <sheetFormatPr defaultRowHeight="15" x14ac:dyDescent="0.25"/>
  <cols>
    <col min="1" max="1" width="19.5703125" customWidth="1"/>
    <col min="2" max="2" width="15.5703125" customWidth="1"/>
    <col min="3" max="3" width="14.85546875" bestFit="1" customWidth="1"/>
    <col min="4" max="4" width="11" customWidth="1"/>
    <col min="19" max="19" width="14.7109375" customWidth="1"/>
  </cols>
  <sheetData>
    <row r="3" spans="1:3" x14ac:dyDescent="0.25">
      <c r="A3" t="s">
        <v>5</v>
      </c>
    </row>
    <row r="4" spans="1:3" x14ac:dyDescent="0.25">
      <c r="A4" t="s">
        <v>2</v>
      </c>
    </row>
    <row r="6" spans="1:3" x14ac:dyDescent="0.25">
      <c r="A6" s="2"/>
      <c r="B6" s="3" t="s">
        <v>1</v>
      </c>
      <c r="C6" s="3" t="s">
        <v>3</v>
      </c>
    </row>
    <row r="7" spans="1:3" x14ac:dyDescent="0.25">
      <c r="A7" s="121">
        <v>2015</v>
      </c>
      <c r="B7" s="124">
        <v>0</v>
      </c>
      <c r="C7" s="125">
        <v>207536</v>
      </c>
    </row>
    <row r="8" spans="1:3" x14ac:dyDescent="0.25">
      <c r="A8" s="2">
        <v>2016</v>
      </c>
      <c r="B8" s="117">
        <v>0</v>
      </c>
      <c r="C8" s="118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9" x14ac:dyDescent="0.25">
      <c r="A17" s="1">
        <v>42979</v>
      </c>
      <c r="B17" s="4">
        <v>0</v>
      </c>
      <c r="C17" s="15">
        <v>15912</v>
      </c>
    </row>
    <row r="18" spans="1:19" x14ac:dyDescent="0.25">
      <c r="A18" s="1">
        <v>43009</v>
      </c>
      <c r="B18" s="4">
        <v>0</v>
      </c>
      <c r="C18" s="115"/>
    </row>
    <row r="19" spans="1:19" x14ac:dyDescent="0.25">
      <c r="A19" s="1">
        <v>43040</v>
      </c>
      <c r="B19" s="4">
        <v>0</v>
      </c>
      <c r="C19" s="115"/>
    </row>
    <row r="20" spans="1:19" x14ac:dyDescent="0.25">
      <c r="A20" s="119">
        <v>43070</v>
      </c>
      <c r="B20" s="117">
        <v>0</v>
      </c>
      <c r="C20" s="120"/>
    </row>
    <row r="21" spans="1:19" x14ac:dyDescent="0.25">
      <c r="A21" s="121">
        <v>2017</v>
      </c>
      <c r="B21" s="122">
        <f>SUM(B9:B20)</f>
        <v>0</v>
      </c>
      <c r="C21" s="123">
        <f>SUM(C9:C17)</f>
        <v>150501</v>
      </c>
    </row>
    <row r="22" spans="1:19" x14ac:dyDescent="0.25">
      <c r="A22" s="1">
        <v>43101</v>
      </c>
      <c r="B22" s="4">
        <v>0</v>
      </c>
      <c r="C22" s="116"/>
    </row>
    <row r="26" spans="1:19" x14ac:dyDescent="0.25">
      <c r="A26" t="s">
        <v>4</v>
      </c>
    </row>
    <row r="27" spans="1:19" x14ac:dyDescent="0.25">
      <c r="A27" t="s">
        <v>2</v>
      </c>
    </row>
    <row r="29" spans="1:19" x14ac:dyDescent="0.25">
      <c r="A29" s="2"/>
      <c r="B29" s="3" t="s">
        <v>1</v>
      </c>
      <c r="C29" s="3" t="s">
        <v>3</v>
      </c>
    </row>
    <row r="30" spans="1:19" x14ac:dyDescent="0.25">
      <c r="A30">
        <v>2015</v>
      </c>
      <c r="B30" s="4">
        <v>0</v>
      </c>
      <c r="C30" s="5">
        <v>23530</v>
      </c>
    </row>
    <row r="31" spans="1:19" x14ac:dyDescent="0.25">
      <c r="A31">
        <v>2016</v>
      </c>
      <c r="B31" s="4">
        <v>0</v>
      </c>
      <c r="C31" s="5">
        <v>23350</v>
      </c>
    </row>
    <row r="32" spans="1:19" x14ac:dyDescent="0.25">
      <c r="A32" s="1">
        <v>42736</v>
      </c>
      <c r="B32" s="4">
        <v>0</v>
      </c>
      <c r="C32" s="5">
        <v>1855</v>
      </c>
      <c r="S32" s="103"/>
    </row>
    <row r="33" spans="1:19" x14ac:dyDescent="0.25">
      <c r="A33" s="1">
        <v>42767</v>
      </c>
      <c r="B33" s="4">
        <v>0</v>
      </c>
      <c r="C33" s="5">
        <v>1761</v>
      </c>
      <c r="S33" s="104"/>
    </row>
    <row r="34" spans="1:19" x14ac:dyDescent="0.25">
      <c r="A34" s="1">
        <v>42795</v>
      </c>
      <c r="B34" s="4">
        <v>0</v>
      </c>
      <c r="C34" s="5">
        <v>2048</v>
      </c>
    </row>
    <row r="35" spans="1:19" x14ac:dyDescent="0.25">
      <c r="A35" s="1">
        <v>42826</v>
      </c>
      <c r="B35" s="4">
        <v>0</v>
      </c>
      <c r="C35" s="5">
        <v>1980</v>
      </c>
    </row>
    <row r="36" spans="1:19" x14ac:dyDescent="0.25">
      <c r="A36" s="1">
        <v>42856</v>
      </c>
      <c r="B36" s="4">
        <v>0</v>
      </c>
      <c r="C36" s="5">
        <v>1822</v>
      </c>
    </row>
    <row r="37" spans="1:19" x14ac:dyDescent="0.25">
      <c r="A37" s="1">
        <v>42887</v>
      </c>
      <c r="B37" s="4">
        <v>0</v>
      </c>
      <c r="C37" s="5">
        <v>2026</v>
      </c>
    </row>
    <row r="38" spans="1:19" x14ac:dyDescent="0.25">
      <c r="A38" s="1">
        <v>42917</v>
      </c>
      <c r="B38" s="4">
        <v>0</v>
      </c>
      <c r="C38" s="5">
        <v>1485</v>
      </c>
    </row>
    <row r="39" spans="1:19" x14ac:dyDescent="0.25">
      <c r="A39" s="1">
        <v>42948</v>
      </c>
      <c r="B39" s="4">
        <v>0</v>
      </c>
      <c r="C39" s="5">
        <v>1525</v>
      </c>
    </row>
    <row r="40" spans="1:19" x14ac:dyDescent="0.25">
      <c r="A40" s="1">
        <v>42979</v>
      </c>
      <c r="B40" s="4">
        <v>0</v>
      </c>
      <c r="C40" s="15">
        <v>1536</v>
      </c>
    </row>
    <row r="41" spans="1:19" x14ac:dyDescent="0.25">
      <c r="A41" s="1">
        <v>43009</v>
      </c>
      <c r="B41" s="4">
        <v>0</v>
      </c>
      <c r="C41" s="115"/>
    </row>
    <row r="42" spans="1:19" x14ac:dyDescent="0.25">
      <c r="A42" s="1">
        <v>43040</v>
      </c>
      <c r="B42" s="4">
        <v>0</v>
      </c>
      <c r="C42" s="115"/>
    </row>
    <row r="43" spans="1:19" x14ac:dyDescent="0.25">
      <c r="A43" s="1">
        <v>43070</v>
      </c>
      <c r="B43" s="4">
        <v>0</v>
      </c>
      <c r="C43" s="115"/>
    </row>
    <row r="44" spans="1:19" ht="15.75" thickBot="1" x14ac:dyDescent="0.3">
      <c r="A44">
        <v>2017</v>
      </c>
      <c r="B44" s="114">
        <f>SUM(B32:B43)</f>
        <v>0</v>
      </c>
      <c r="C44" s="6">
        <f>SUM(C32:C40)</f>
        <v>16038</v>
      </c>
    </row>
    <row r="45" spans="1:19" x14ac:dyDescent="0.25">
      <c r="A45" s="1">
        <v>43101</v>
      </c>
      <c r="B45" s="4">
        <v>0</v>
      </c>
      <c r="C45" s="116"/>
    </row>
    <row r="48" spans="1:19" x14ac:dyDescent="0.25">
      <c r="B48" s="4" t="s">
        <v>238</v>
      </c>
    </row>
    <row r="51" spans="1:18" x14ac:dyDescent="0.25">
      <c r="Q51" s="128"/>
      <c r="R51" s="128"/>
    </row>
    <row r="52" spans="1:18" x14ac:dyDescent="0.25">
      <c r="B52" s="2"/>
      <c r="C52" s="3">
        <v>2015</v>
      </c>
      <c r="D52" s="129">
        <v>2016</v>
      </c>
      <c r="E52" s="126">
        <v>42736</v>
      </c>
      <c r="F52" s="19">
        <v>42767</v>
      </c>
      <c r="G52" s="19">
        <v>42795</v>
      </c>
      <c r="H52" s="19">
        <v>42826</v>
      </c>
      <c r="I52" s="19">
        <v>42856</v>
      </c>
      <c r="J52" s="19">
        <v>42887</v>
      </c>
      <c r="K52" s="19">
        <v>42917</v>
      </c>
      <c r="L52" s="19">
        <v>42948</v>
      </c>
      <c r="M52" s="19">
        <v>42979</v>
      </c>
      <c r="N52" s="19">
        <v>43009</v>
      </c>
      <c r="O52" s="19">
        <v>43040</v>
      </c>
      <c r="P52" s="19">
        <v>43070</v>
      </c>
      <c r="Q52" s="132">
        <v>2017</v>
      </c>
      <c r="R52" s="126">
        <v>43101</v>
      </c>
    </row>
    <row r="53" spans="1:18" x14ac:dyDescent="0.25">
      <c r="A53" s="11" t="s">
        <v>27</v>
      </c>
      <c r="B53" s="18" t="s">
        <v>6</v>
      </c>
      <c r="C53" s="17">
        <v>231066</v>
      </c>
      <c r="D53" s="130">
        <v>210544</v>
      </c>
      <c r="E53" s="127">
        <v>16487</v>
      </c>
      <c r="F53" s="17">
        <v>16234</v>
      </c>
      <c r="G53" s="17">
        <v>18391</v>
      </c>
      <c r="H53" s="17">
        <v>19512</v>
      </c>
      <c r="I53" s="17">
        <v>21079</v>
      </c>
      <c r="J53" s="17">
        <v>21248</v>
      </c>
      <c r="K53" s="17">
        <v>17197</v>
      </c>
      <c r="L53" s="17">
        <v>18943</v>
      </c>
      <c r="M53" s="17">
        <f>C17+C40</f>
        <v>17448</v>
      </c>
      <c r="N53" s="134"/>
      <c r="O53" s="134"/>
      <c r="P53" s="134"/>
      <c r="Q53" s="133">
        <f>SUM(E53:P53)</f>
        <v>166539</v>
      </c>
      <c r="R53" s="127">
        <v>18795</v>
      </c>
    </row>
    <row r="54" spans="1:18" x14ac:dyDescent="0.25">
      <c r="A54" s="11" t="s">
        <v>27</v>
      </c>
      <c r="B54" s="18" t="s">
        <v>29</v>
      </c>
      <c r="C54" s="17">
        <v>843</v>
      </c>
      <c r="D54" s="130">
        <v>935</v>
      </c>
      <c r="E54" s="127">
        <v>92</v>
      </c>
      <c r="F54" s="17">
        <v>119</v>
      </c>
      <c r="G54" s="17">
        <v>86</v>
      </c>
      <c r="H54" s="17">
        <v>115</v>
      </c>
      <c r="I54" s="17">
        <v>99</v>
      </c>
      <c r="J54" s="17">
        <v>119</v>
      </c>
      <c r="K54" s="17">
        <v>99</v>
      </c>
      <c r="L54" s="17">
        <v>106</v>
      </c>
      <c r="M54" s="17">
        <v>111</v>
      </c>
      <c r="N54" s="134"/>
      <c r="O54" s="134"/>
      <c r="P54" s="134"/>
      <c r="Q54" s="133">
        <f t="shared" ref="Q54:Q60" si="0">SUM(E54:P54)</f>
        <v>946</v>
      </c>
      <c r="R54" s="127">
        <v>109</v>
      </c>
    </row>
    <row r="55" spans="1:18" x14ac:dyDescent="0.25">
      <c r="A55" s="11" t="s">
        <v>27</v>
      </c>
      <c r="B55" s="18" t="s">
        <v>14</v>
      </c>
      <c r="C55" s="17">
        <v>15</v>
      </c>
      <c r="D55" s="130">
        <v>15</v>
      </c>
      <c r="E55" s="127">
        <v>2</v>
      </c>
      <c r="F55" s="17">
        <v>1</v>
      </c>
      <c r="G55" s="17">
        <v>1</v>
      </c>
      <c r="H55" s="17">
        <v>1</v>
      </c>
      <c r="I55" s="17">
        <v>6</v>
      </c>
      <c r="J55" s="17">
        <v>1</v>
      </c>
      <c r="K55" s="17">
        <v>1</v>
      </c>
      <c r="L55" s="17">
        <v>1</v>
      </c>
      <c r="M55" s="17">
        <v>1</v>
      </c>
      <c r="N55" s="134"/>
      <c r="O55" s="134"/>
      <c r="P55" s="134"/>
      <c r="Q55" s="133">
        <f t="shared" si="0"/>
        <v>15</v>
      </c>
      <c r="R55" s="127">
        <v>1</v>
      </c>
    </row>
    <row r="56" spans="1:18" ht="24" x14ac:dyDescent="0.25">
      <c r="A56" s="11" t="s">
        <v>27</v>
      </c>
      <c r="B56" s="18" t="s">
        <v>15</v>
      </c>
      <c r="C56" s="17">
        <v>289</v>
      </c>
      <c r="D56" s="130">
        <v>265</v>
      </c>
      <c r="E56" s="127">
        <v>23</v>
      </c>
      <c r="F56" s="17">
        <v>26</v>
      </c>
      <c r="G56" s="17">
        <v>21</v>
      </c>
      <c r="H56" s="17">
        <v>28</v>
      </c>
      <c r="I56" s="17">
        <v>52</v>
      </c>
      <c r="J56" s="17">
        <v>28</v>
      </c>
      <c r="K56" s="17">
        <v>17</v>
      </c>
      <c r="L56" s="17">
        <v>11</v>
      </c>
      <c r="M56" s="17">
        <v>39</v>
      </c>
      <c r="N56" s="134"/>
      <c r="O56" s="134"/>
      <c r="P56" s="134"/>
      <c r="Q56" s="133">
        <f t="shared" si="0"/>
        <v>245</v>
      </c>
      <c r="R56" s="127">
        <v>63</v>
      </c>
    </row>
    <row r="57" spans="1:18" ht="24" x14ac:dyDescent="0.25">
      <c r="A57" s="11" t="s">
        <v>27</v>
      </c>
      <c r="B57" s="18" t="s">
        <v>16</v>
      </c>
      <c r="C57" s="17">
        <v>7770</v>
      </c>
      <c r="D57" s="130">
        <v>6373</v>
      </c>
      <c r="E57" s="127">
        <v>492</v>
      </c>
      <c r="F57" s="17">
        <v>509</v>
      </c>
      <c r="G57" s="17">
        <v>450</v>
      </c>
      <c r="H57" s="17">
        <v>460</v>
      </c>
      <c r="I57" s="17">
        <v>604</v>
      </c>
      <c r="J57" s="17">
        <v>581</v>
      </c>
      <c r="K57" s="17">
        <v>500</v>
      </c>
      <c r="L57" s="17">
        <v>487</v>
      </c>
      <c r="M57" s="17">
        <v>526</v>
      </c>
      <c r="N57" s="134"/>
      <c r="O57" s="134"/>
      <c r="P57" s="134"/>
      <c r="Q57" s="133">
        <f t="shared" si="0"/>
        <v>4609</v>
      </c>
      <c r="R57" s="127">
        <v>439</v>
      </c>
    </row>
    <row r="58" spans="1:18" ht="24" x14ac:dyDescent="0.25">
      <c r="A58" s="11" t="s">
        <v>27</v>
      </c>
      <c r="B58" s="18" t="s">
        <v>17</v>
      </c>
      <c r="C58" s="17">
        <v>1828</v>
      </c>
      <c r="D58" s="130">
        <v>1606</v>
      </c>
      <c r="E58" s="127">
        <v>160</v>
      </c>
      <c r="F58" s="17">
        <v>115</v>
      </c>
      <c r="G58" s="17">
        <v>115</v>
      </c>
      <c r="H58" s="17">
        <v>129</v>
      </c>
      <c r="I58" s="17">
        <v>146</v>
      </c>
      <c r="J58" s="17">
        <v>300</v>
      </c>
      <c r="K58" s="17">
        <v>124</v>
      </c>
      <c r="L58" s="17">
        <v>135</v>
      </c>
      <c r="M58" s="17">
        <v>209</v>
      </c>
      <c r="N58" s="134"/>
      <c r="O58" s="134"/>
      <c r="P58" s="134"/>
      <c r="Q58" s="133">
        <f t="shared" si="0"/>
        <v>1433</v>
      </c>
      <c r="R58" s="127">
        <v>178</v>
      </c>
    </row>
    <row r="59" spans="1:18" ht="36" x14ac:dyDescent="0.25">
      <c r="A59" s="11" t="s">
        <v>27</v>
      </c>
      <c r="B59" s="18" t="s">
        <v>18</v>
      </c>
      <c r="C59" s="17">
        <v>2243</v>
      </c>
      <c r="D59" s="130">
        <v>1946</v>
      </c>
      <c r="E59" s="127">
        <v>177</v>
      </c>
      <c r="F59" s="17">
        <v>157</v>
      </c>
      <c r="G59" s="17">
        <v>151</v>
      </c>
      <c r="H59" s="17">
        <v>152</v>
      </c>
      <c r="I59" s="17">
        <v>158</v>
      </c>
      <c r="J59" s="17">
        <v>185</v>
      </c>
      <c r="K59" s="17">
        <v>154</v>
      </c>
      <c r="L59" s="17">
        <v>178</v>
      </c>
      <c r="M59" s="17">
        <v>191</v>
      </c>
      <c r="N59" s="134"/>
      <c r="O59" s="134"/>
      <c r="P59" s="134"/>
      <c r="Q59" s="133">
        <f t="shared" si="0"/>
        <v>1503</v>
      </c>
      <c r="R59" s="127">
        <v>260</v>
      </c>
    </row>
    <row r="60" spans="1:18" ht="24" x14ac:dyDescent="0.25">
      <c r="A60" s="11" t="s">
        <v>27</v>
      </c>
      <c r="B60" s="18" t="s">
        <v>10</v>
      </c>
      <c r="C60" s="17">
        <v>2</v>
      </c>
      <c r="D60" s="130">
        <v>16</v>
      </c>
      <c r="E60" s="127">
        <v>1</v>
      </c>
      <c r="F60" s="17">
        <v>3</v>
      </c>
      <c r="G60" s="17">
        <v>0</v>
      </c>
      <c r="H60" s="17">
        <v>0</v>
      </c>
      <c r="I60" s="17">
        <v>1</v>
      </c>
      <c r="J60" s="17">
        <v>0</v>
      </c>
      <c r="K60" s="17">
        <v>0</v>
      </c>
      <c r="L60" s="17">
        <v>0</v>
      </c>
      <c r="M60" s="17">
        <v>0</v>
      </c>
      <c r="N60" s="134"/>
      <c r="O60" s="134"/>
      <c r="P60" s="134"/>
      <c r="Q60" s="133">
        <f t="shared" si="0"/>
        <v>5</v>
      </c>
      <c r="R60" s="127">
        <v>1</v>
      </c>
    </row>
    <row r="61" spans="1:18" x14ac:dyDescent="0.25">
      <c r="A61" s="11"/>
      <c r="B61" s="18"/>
      <c r="C61" s="17"/>
      <c r="D61" s="130"/>
      <c r="E61" s="12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33"/>
      <c r="R61" s="127"/>
    </row>
    <row r="62" spans="1:18" x14ac:dyDescent="0.25">
      <c r="A62" s="11"/>
      <c r="B62" s="18"/>
      <c r="C62" s="17"/>
      <c r="D62" s="130"/>
      <c r="E62" s="12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33"/>
      <c r="R62" s="127"/>
    </row>
    <row r="63" spans="1:18" x14ac:dyDescent="0.25">
      <c r="A63" s="11" t="s">
        <v>28</v>
      </c>
      <c r="B63" s="18" t="s">
        <v>40</v>
      </c>
      <c r="C63" s="17">
        <v>0</v>
      </c>
      <c r="D63" s="130">
        <v>0</v>
      </c>
      <c r="E63" s="12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34"/>
      <c r="O63" s="134"/>
      <c r="P63" s="134"/>
      <c r="Q63" s="133">
        <f t="shared" ref="Q63:Q72" si="1">SUM(E63:P63)</f>
        <v>0</v>
      </c>
      <c r="R63" s="127">
        <v>0</v>
      </c>
    </row>
    <row r="64" spans="1:18" ht="24" x14ac:dyDescent="0.25">
      <c r="A64" s="11" t="s">
        <v>28</v>
      </c>
      <c r="B64" s="18" t="s">
        <v>41</v>
      </c>
      <c r="C64" s="17">
        <v>0</v>
      </c>
      <c r="D64" s="130">
        <v>0</v>
      </c>
      <c r="E64" s="12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34"/>
      <c r="O64" s="134"/>
      <c r="P64" s="134"/>
      <c r="Q64" s="133">
        <f t="shared" si="1"/>
        <v>0</v>
      </c>
      <c r="R64" s="127">
        <v>0</v>
      </c>
    </row>
    <row r="65" spans="1:18" ht="24" x14ac:dyDescent="0.25">
      <c r="A65" s="11" t="s">
        <v>28</v>
      </c>
      <c r="B65" s="18" t="s">
        <v>7</v>
      </c>
      <c r="C65" s="17">
        <v>0</v>
      </c>
      <c r="D65" s="130">
        <v>0</v>
      </c>
      <c r="E65" s="12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34"/>
      <c r="O65" s="134"/>
      <c r="P65" s="134"/>
      <c r="Q65" s="133">
        <f t="shared" si="1"/>
        <v>0</v>
      </c>
      <c r="R65" s="127">
        <v>0</v>
      </c>
    </row>
    <row r="66" spans="1:18" ht="24" x14ac:dyDescent="0.25">
      <c r="A66" s="11" t="s">
        <v>28</v>
      </c>
      <c r="B66" s="18" t="s">
        <v>8</v>
      </c>
      <c r="C66" s="17">
        <v>0</v>
      </c>
      <c r="D66" s="130">
        <v>0</v>
      </c>
      <c r="E66" s="12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34"/>
      <c r="O66" s="134"/>
      <c r="P66" s="134"/>
      <c r="Q66" s="133">
        <f t="shared" si="1"/>
        <v>0</v>
      </c>
      <c r="R66" s="127">
        <v>0</v>
      </c>
    </row>
    <row r="67" spans="1:18" x14ac:dyDescent="0.25">
      <c r="A67" s="11" t="s">
        <v>28</v>
      </c>
      <c r="B67" s="18" t="s">
        <v>9</v>
      </c>
      <c r="C67" s="17">
        <v>3</v>
      </c>
      <c r="D67" s="130">
        <v>2</v>
      </c>
      <c r="E67" s="127">
        <v>0</v>
      </c>
      <c r="F67" s="17">
        <v>0</v>
      </c>
      <c r="G67" s="17">
        <v>1</v>
      </c>
      <c r="H67" s="17">
        <v>0</v>
      </c>
      <c r="I67" s="17">
        <v>0</v>
      </c>
      <c r="J67" s="17">
        <v>2</v>
      </c>
      <c r="K67" s="17">
        <v>1</v>
      </c>
      <c r="L67" s="17">
        <v>1</v>
      </c>
      <c r="M67" s="17">
        <v>1</v>
      </c>
      <c r="N67" s="134"/>
      <c r="O67" s="134"/>
      <c r="P67" s="134"/>
      <c r="Q67" s="133">
        <f t="shared" si="1"/>
        <v>6</v>
      </c>
      <c r="R67" s="127">
        <v>1</v>
      </c>
    </row>
    <row r="68" spans="1:18" x14ac:dyDescent="0.25">
      <c r="A68" s="11" t="s">
        <v>28</v>
      </c>
      <c r="B68" s="18" t="s">
        <v>19</v>
      </c>
      <c r="C68" s="17">
        <v>1</v>
      </c>
      <c r="D68" s="130">
        <v>2</v>
      </c>
      <c r="E68" s="127">
        <v>1</v>
      </c>
      <c r="F68" s="17">
        <v>1</v>
      </c>
      <c r="G68" s="17">
        <v>0</v>
      </c>
      <c r="H68" s="17">
        <v>1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34"/>
      <c r="O68" s="134"/>
      <c r="P68" s="134"/>
      <c r="Q68" s="133">
        <f t="shared" si="1"/>
        <v>3</v>
      </c>
      <c r="R68" s="127">
        <v>1</v>
      </c>
    </row>
    <row r="69" spans="1:18" x14ac:dyDescent="0.25">
      <c r="A69" s="11" t="s">
        <v>28</v>
      </c>
      <c r="B69" s="18" t="s">
        <v>11</v>
      </c>
      <c r="C69" s="17">
        <v>0</v>
      </c>
      <c r="D69" s="130">
        <v>0</v>
      </c>
      <c r="E69" s="12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34"/>
      <c r="O69" s="134"/>
      <c r="P69" s="134"/>
      <c r="Q69" s="133">
        <f t="shared" si="1"/>
        <v>0</v>
      </c>
      <c r="R69" s="127">
        <v>0</v>
      </c>
    </row>
    <row r="70" spans="1:18" ht="24" x14ac:dyDescent="0.25">
      <c r="A70" s="11" t="s">
        <v>28</v>
      </c>
      <c r="B70" s="18" t="s">
        <v>12</v>
      </c>
      <c r="C70" s="17">
        <v>2</v>
      </c>
      <c r="D70" s="130">
        <v>1</v>
      </c>
      <c r="E70" s="127">
        <v>0</v>
      </c>
      <c r="F70" s="17">
        <v>0</v>
      </c>
      <c r="G70" s="17">
        <v>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34"/>
      <c r="O70" s="134"/>
      <c r="P70" s="134"/>
      <c r="Q70" s="133">
        <f t="shared" si="1"/>
        <v>1</v>
      </c>
      <c r="R70" s="127">
        <v>0</v>
      </c>
    </row>
    <row r="71" spans="1:18" x14ac:dyDescent="0.25">
      <c r="A71" s="11"/>
      <c r="D71" s="131"/>
      <c r="E71" s="128"/>
      <c r="Q71" s="133"/>
      <c r="R71" s="128"/>
    </row>
    <row r="72" spans="1:18" ht="49.5" customHeight="1" x14ac:dyDescent="0.25">
      <c r="A72" s="11"/>
      <c r="B72" s="16" t="s">
        <v>13</v>
      </c>
      <c r="C72" s="17">
        <v>16</v>
      </c>
      <c r="D72" s="130">
        <v>17</v>
      </c>
      <c r="E72" s="127">
        <v>0</v>
      </c>
      <c r="F72" s="17">
        <v>1</v>
      </c>
      <c r="G72" s="17">
        <v>1</v>
      </c>
      <c r="H72" s="17">
        <v>2</v>
      </c>
      <c r="I72" s="17">
        <v>2</v>
      </c>
      <c r="J72" s="17">
        <v>1</v>
      </c>
      <c r="K72" s="17">
        <v>1</v>
      </c>
      <c r="L72" s="17">
        <v>3</v>
      </c>
      <c r="M72" s="17">
        <v>1</v>
      </c>
      <c r="N72" s="181" t="s">
        <v>236</v>
      </c>
      <c r="O72" s="181"/>
      <c r="P72" s="182"/>
      <c r="Q72" s="133">
        <f t="shared" si="1"/>
        <v>12</v>
      </c>
      <c r="R72" s="135">
        <v>3</v>
      </c>
    </row>
  </sheetData>
  <mergeCells count="1">
    <mergeCell ref="N72:P72"/>
  </mergeCells>
  <pageMargins left="0.7" right="0.7" top="0.75" bottom="0.75" header="0.3" footer="0.3"/>
  <pageSetup orientation="portrait" r:id="rId1"/>
  <ignoredErrors>
    <ignoredError sqref="B44:C44 B21:C21 Q61:Q62 Q54:Q60 Q63:Q70 Q7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34"/>
  <sheetViews>
    <sheetView tabSelected="1" workbookViewId="0">
      <selection activeCell="L4" sqref="L4"/>
    </sheetView>
  </sheetViews>
  <sheetFormatPr defaultRowHeight="15" x14ac:dyDescent="0.25"/>
  <cols>
    <col min="3" max="3" width="19.7109375" customWidth="1"/>
    <col min="4" max="4" width="12.42578125" customWidth="1"/>
    <col min="11" max="11" width="9.5703125" bestFit="1" customWidth="1"/>
  </cols>
  <sheetData>
    <row r="2" spans="3:21" x14ac:dyDescent="0.25">
      <c r="C2" s="4" t="s">
        <v>238</v>
      </c>
    </row>
    <row r="4" spans="3:21" x14ac:dyDescent="0.25">
      <c r="C4" s="69" t="s">
        <v>70</v>
      </c>
      <c r="P4" t="s">
        <v>239</v>
      </c>
    </row>
    <row r="5" spans="3:21" x14ac:dyDescent="0.25">
      <c r="C5" s="7" t="s">
        <v>46</v>
      </c>
      <c r="D5" s="7" t="s">
        <v>58</v>
      </c>
      <c r="E5">
        <v>2015</v>
      </c>
      <c r="F5">
        <v>2016</v>
      </c>
      <c r="G5" s="1">
        <v>42736</v>
      </c>
      <c r="H5" s="1">
        <v>42767</v>
      </c>
      <c r="I5" s="1">
        <v>42795</v>
      </c>
      <c r="J5" s="1">
        <v>42826</v>
      </c>
      <c r="K5" s="1">
        <v>42856</v>
      </c>
      <c r="L5" s="1">
        <v>42887</v>
      </c>
      <c r="M5" s="1">
        <v>42917</v>
      </c>
      <c r="N5" s="1">
        <v>42948</v>
      </c>
      <c r="O5" s="1">
        <v>42979</v>
      </c>
      <c r="P5" s="1">
        <v>43009</v>
      </c>
      <c r="Q5" s="1">
        <v>43040</v>
      </c>
      <c r="R5" s="1">
        <v>43070</v>
      </c>
      <c r="S5" s="140"/>
      <c r="T5" t="s">
        <v>237</v>
      </c>
      <c r="U5" s="1">
        <v>43101</v>
      </c>
    </row>
    <row r="6" spans="3:21" ht="24" x14ac:dyDescent="0.25">
      <c r="C6" s="66" t="s">
        <v>59</v>
      </c>
      <c r="D6" s="65" t="s">
        <v>60</v>
      </c>
      <c r="E6" s="136">
        <v>2714.72</v>
      </c>
      <c r="F6" s="136">
        <v>3125.68</v>
      </c>
      <c r="G6" s="136">
        <v>0</v>
      </c>
      <c r="H6" s="136">
        <v>0</v>
      </c>
      <c r="I6" s="136">
        <v>300</v>
      </c>
      <c r="J6" s="136">
        <v>0</v>
      </c>
      <c r="K6" s="136">
        <v>0</v>
      </c>
      <c r="L6" s="136">
        <v>1500</v>
      </c>
      <c r="M6" s="136">
        <v>0</v>
      </c>
      <c r="N6" s="136">
        <v>687.47</v>
      </c>
      <c r="O6" s="136">
        <v>0</v>
      </c>
      <c r="P6" s="88"/>
      <c r="Q6" s="88"/>
      <c r="R6" s="88"/>
      <c r="S6" s="102"/>
      <c r="T6" s="136">
        <v>0</v>
      </c>
      <c r="U6" s="136">
        <v>0</v>
      </c>
    </row>
    <row r="7" spans="3:21" ht="24" x14ac:dyDescent="0.25">
      <c r="C7" s="66" t="s">
        <v>61</v>
      </c>
      <c r="D7" s="65" t="s">
        <v>62</v>
      </c>
      <c r="E7" s="137">
        <v>7</v>
      </c>
      <c r="F7" s="137">
        <v>3</v>
      </c>
      <c r="G7" s="137">
        <v>0</v>
      </c>
      <c r="H7" s="137">
        <v>0</v>
      </c>
      <c r="I7" s="137">
        <v>1</v>
      </c>
      <c r="J7" s="137">
        <v>0</v>
      </c>
      <c r="K7" s="137">
        <v>2</v>
      </c>
      <c r="L7" s="137">
        <v>0</v>
      </c>
      <c r="M7" s="137">
        <v>1</v>
      </c>
      <c r="N7" s="137">
        <v>0</v>
      </c>
      <c r="O7" s="137">
        <v>0</v>
      </c>
      <c r="P7" s="89"/>
      <c r="Q7" s="89"/>
      <c r="R7" s="89"/>
      <c r="S7" s="102"/>
      <c r="T7" s="137">
        <v>4</v>
      </c>
      <c r="U7" s="137">
        <v>0</v>
      </c>
    </row>
    <row r="8" spans="3:21" ht="24" x14ac:dyDescent="0.25">
      <c r="C8" s="66" t="s">
        <v>63</v>
      </c>
      <c r="D8" s="65" t="s">
        <v>64</v>
      </c>
      <c r="E8" s="138" t="s">
        <v>88</v>
      </c>
      <c r="F8" s="138" t="s">
        <v>88</v>
      </c>
      <c r="G8" s="138">
        <v>7.4000000000000003E-3</v>
      </c>
      <c r="H8" s="138">
        <v>2.2100000000000002E-2</v>
      </c>
      <c r="I8" s="138">
        <v>2.1000000000000001E-2</v>
      </c>
      <c r="J8" s="138">
        <v>6.6E-3</v>
      </c>
      <c r="K8" s="138">
        <v>1.8499999999999999E-2</v>
      </c>
      <c r="L8" s="138">
        <v>1.54E-2</v>
      </c>
      <c r="M8" s="138">
        <v>2.06E-2</v>
      </c>
      <c r="N8" s="138">
        <v>0</v>
      </c>
      <c r="O8" s="138">
        <v>1.2800000000000001E-2</v>
      </c>
      <c r="P8" s="90"/>
      <c r="Q8" s="90"/>
      <c r="R8" s="90"/>
      <c r="S8" s="102"/>
      <c r="T8" s="90">
        <v>1.72E-2</v>
      </c>
      <c r="U8" s="90">
        <v>1.5100000000000001E-2</v>
      </c>
    </row>
    <row r="9" spans="3:21" ht="24" x14ac:dyDescent="0.25">
      <c r="C9" s="66" t="s">
        <v>65</v>
      </c>
      <c r="D9" s="65" t="s">
        <v>67</v>
      </c>
      <c r="E9" s="137" t="s">
        <v>88</v>
      </c>
      <c r="F9" s="137" t="s">
        <v>88</v>
      </c>
      <c r="G9" s="137">
        <v>136</v>
      </c>
      <c r="H9" s="137">
        <v>181</v>
      </c>
      <c r="I9" s="137">
        <v>190</v>
      </c>
      <c r="J9" s="137">
        <v>152</v>
      </c>
      <c r="K9" s="137">
        <v>54</v>
      </c>
      <c r="L9" s="137">
        <v>65</v>
      </c>
      <c r="M9" s="137">
        <v>97</v>
      </c>
      <c r="N9" s="137">
        <v>100</v>
      </c>
      <c r="O9" s="137">
        <v>78</v>
      </c>
      <c r="P9" s="89"/>
      <c r="Q9" s="89"/>
      <c r="R9" s="89"/>
      <c r="S9" s="102"/>
      <c r="T9" s="89">
        <v>145</v>
      </c>
      <c r="U9" s="89">
        <v>81</v>
      </c>
    </row>
    <row r="10" spans="3:21" ht="24" x14ac:dyDescent="0.25">
      <c r="C10" s="66" t="s">
        <v>66</v>
      </c>
      <c r="D10" s="65" t="s">
        <v>68</v>
      </c>
      <c r="E10" s="137" t="s">
        <v>88</v>
      </c>
      <c r="F10" s="137" t="s">
        <v>88</v>
      </c>
      <c r="G10" s="137">
        <v>1</v>
      </c>
      <c r="H10" s="137">
        <v>4</v>
      </c>
      <c r="I10" s="137">
        <v>4</v>
      </c>
      <c r="J10" s="137">
        <v>1</v>
      </c>
      <c r="K10" s="137">
        <v>1</v>
      </c>
      <c r="L10" s="137">
        <v>1</v>
      </c>
      <c r="M10" s="137">
        <v>2</v>
      </c>
      <c r="N10" s="137">
        <v>0</v>
      </c>
      <c r="O10" s="137">
        <v>1</v>
      </c>
      <c r="P10" s="89"/>
      <c r="Q10" s="89"/>
      <c r="R10" s="89"/>
      <c r="S10" s="102"/>
      <c r="T10" s="89">
        <v>0</v>
      </c>
      <c r="U10" s="89">
        <v>1</v>
      </c>
    </row>
    <row r="11" spans="3:21" x14ac:dyDescent="0.25">
      <c r="C11" s="6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S11" s="102"/>
      <c r="T11" t="s">
        <v>240</v>
      </c>
    </row>
    <row r="12" spans="3:21" x14ac:dyDescent="0.25">
      <c r="C12" s="6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t="s">
        <v>239</v>
      </c>
      <c r="Q12" s="66"/>
      <c r="S12" s="102"/>
    </row>
    <row r="13" spans="3:21" x14ac:dyDescent="0.25">
      <c r="C13" s="66" t="s">
        <v>69</v>
      </c>
      <c r="E13" s="7">
        <v>2015</v>
      </c>
      <c r="F13" s="7">
        <v>2016</v>
      </c>
      <c r="G13" s="139">
        <v>42736</v>
      </c>
      <c r="H13" s="139">
        <v>42767</v>
      </c>
      <c r="I13" s="139">
        <v>42795</v>
      </c>
      <c r="J13" s="139">
        <v>42826</v>
      </c>
      <c r="K13" s="139">
        <v>42856</v>
      </c>
      <c r="L13" s="139">
        <v>42887</v>
      </c>
      <c r="M13" s="139">
        <v>42917</v>
      </c>
      <c r="N13" s="139">
        <v>42948</v>
      </c>
      <c r="O13" s="139">
        <v>42979</v>
      </c>
      <c r="P13" s="139">
        <v>43009</v>
      </c>
      <c r="Q13" s="139">
        <v>43040</v>
      </c>
      <c r="R13" s="139">
        <v>43070</v>
      </c>
      <c r="S13" s="102"/>
      <c r="T13" t="s">
        <v>237</v>
      </c>
      <c r="U13" s="1">
        <v>43101</v>
      </c>
    </row>
    <row r="14" spans="3:21" x14ac:dyDescent="0.25">
      <c r="C14" s="67" t="s">
        <v>75</v>
      </c>
      <c r="E14" s="137">
        <v>313</v>
      </c>
      <c r="F14" s="137">
        <v>399</v>
      </c>
      <c r="G14" s="137">
        <v>4</v>
      </c>
      <c r="H14" s="137">
        <v>17</v>
      </c>
      <c r="I14" s="137">
        <v>32</v>
      </c>
      <c r="J14" s="137">
        <v>53</v>
      </c>
      <c r="K14" s="137">
        <v>65</v>
      </c>
      <c r="L14" s="137">
        <v>106</v>
      </c>
      <c r="M14" s="137">
        <v>144</v>
      </c>
      <c r="N14" s="137">
        <v>157</v>
      </c>
      <c r="O14" s="137">
        <v>241</v>
      </c>
      <c r="P14" s="89"/>
      <c r="Q14" s="89"/>
      <c r="R14" s="89"/>
      <c r="S14" s="102"/>
      <c r="T14" s="137">
        <v>155</v>
      </c>
      <c r="U14" s="137">
        <v>4</v>
      </c>
    </row>
    <row r="15" spans="3:21" ht="30" x14ac:dyDescent="0.25">
      <c r="C15" s="68" t="s">
        <v>76</v>
      </c>
      <c r="E15" s="137">
        <v>27</v>
      </c>
      <c r="F15" s="137">
        <v>16</v>
      </c>
      <c r="G15" s="137">
        <v>0</v>
      </c>
      <c r="H15" s="137">
        <v>0</v>
      </c>
      <c r="I15" s="137">
        <v>4</v>
      </c>
      <c r="J15" s="137">
        <v>3</v>
      </c>
      <c r="K15" s="137">
        <v>4</v>
      </c>
      <c r="L15" s="137">
        <v>6</v>
      </c>
      <c r="M15" s="137">
        <v>8</v>
      </c>
      <c r="N15" s="137">
        <v>22</v>
      </c>
      <c r="O15" s="137">
        <v>10</v>
      </c>
      <c r="P15" s="89"/>
      <c r="Q15" s="89"/>
      <c r="R15" s="89"/>
      <c r="S15" s="102"/>
      <c r="T15" s="137">
        <v>11</v>
      </c>
      <c r="U15" s="137">
        <v>0</v>
      </c>
    </row>
    <row r="16" spans="3:21" ht="45" x14ac:dyDescent="0.25">
      <c r="C16" s="68" t="s">
        <v>77</v>
      </c>
      <c r="E16" s="137">
        <v>225</v>
      </c>
      <c r="F16" s="137">
        <v>304</v>
      </c>
      <c r="G16" s="137">
        <v>0</v>
      </c>
      <c r="H16" s="137">
        <v>0</v>
      </c>
      <c r="I16" s="137">
        <v>0</v>
      </c>
      <c r="J16" s="137">
        <v>9</v>
      </c>
      <c r="K16" s="137">
        <v>18</v>
      </c>
      <c r="L16" s="137">
        <v>33</v>
      </c>
      <c r="M16" s="137">
        <v>38</v>
      </c>
      <c r="N16" s="137">
        <v>52</v>
      </c>
      <c r="O16" s="137">
        <v>84</v>
      </c>
      <c r="P16" s="89"/>
      <c r="Q16" s="89"/>
      <c r="R16" s="89"/>
      <c r="S16" s="102"/>
      <c r="T16" s="137">
        <v>186</v>
      </c>
      <c r="U16" s="137">
        <v>5</v>
      </c>
    </row>
    <row r="17" spans="3:19" x14ac:dyDescent="0.25">
      <c r="C17" s="10"/>
    </row>
    <row r="18" spans="3:19" x14ac:dyDescent="0.25">
      <c r="C18" s="183" t="s">
        <v>245</v>
      </c>
      <c r="D18" s="116"/>
    </row>
    <row r="19" spans="3:19" x14ac:dyDescent="0.25">
      <c r="C19" s="10"/>
    </row>
    <row r="20" spans="3:19" x14ac:dyDescent="0.25">
      <c r="C20" s="69" t="s">
        <v>71</v>
      </c>
      <c r="J20" t="s">
        <v>241</v>
      </c>
    </row>
    <row r="21" spans="3:19" x14ac:dyDescent="0.25">
      <c r="C21" s="7" t="s">
        <v>46</v>
      </c>
      <c r="D21" s="7" t="s">
        <v>58</v>
      </c>
      <c r="E21" s="141">
        <v>2016</v>
      </c>
      <c r="F21" s="7" t="s">
        <v>30</v>
      </c>
      <c r="G21" s="7" t="s">
        <v>31</v>
      </c>
      <c r="H21" s="7" t="s">
        <v>32</v>
      </c>
      <c r="I21" s="7" t="s">
        <v>237</v>
      </c>
      <c r="J21" s="147">
        <v>2017</v>
      </c>
      <c r="K21" s="144">
        <v>43101</v>
      </c>
      <c r="M21" s="7"/>
      <c r="N21" s="7"/>
      <c r="O21" s="7">
        <v>2015</v>
      </c>
      <c r="P21" s="7"/>
      <c r="Q21" s="7"/>
      <c r="R21" s="7"/>
      <c r="S21" s="7"/>
    </row>
    <row r="22" spans="3:19" ht="24" x14ac:dyDescent="0.25">
      <c r="C22" s="66" t="s">
        <v>59</v>
      </c>
      <c r="D22" s="65" t="s">
        <v>60</v>
      </c>
      <c r="E22" s="142">
        <f>F6</f>
        <v>3125.68</v>
      </c>
      <c r="F22" s="70">
        <f>SUM(G6:I6)</f>
        <v>300</v>
      </c>
      <c r="G22" s="70">
        <f>SUM(J6:L6)</f>
        <v>1500</v>
      </c>
      <c r="H22" s="70">
        <f>SUM(M6:O6)</f>
        <v>687.47</v>
      </c>
      <c r="I22" s="70">
        <f>T6</f>
        <v>0</v>
      </c>
      <c r="J22" s="148">
        <f>SUM(F22:I22)</f>
        <v>2487.4700000000003</v>
      </c>
      <c r="K22" s="145">
        <f>U6</f>
        <v>0</v>
      </c>
      <c r="O22" s="70">
        <f>E6</f>
        <v>2714.72</v>
      </c>
      <c r="P22" s="70"/>
      <c r="Q22" s="70"/>
    </row>
    <row r="23" spans="3:19" ht="24" x14ac:dyDescent="0.25">
      <c r="C23" s="66" t="s">
        <v>61</v>
      </c>
      <c r="D23" s="65" t="s">
        <v>72</v>
      </c>
      <c r="E23" s="143">
        <f t="shared" ref="E23:E26" si="0">F7</f>
        <v>3</v>
      </c>
      <c r="F23" s="71">
        <f t="shared" ref="F23:F26" si="1">SUM(G7:I7)</f>
        <v>1</v>
      </c>
      <c r="G23" s="71">
        <f t="shared" ref="G23:G26" si="2">SUM(J7:L7)</f>
        <v>2</v>
      </c>
      <c r="H23" s="71">
        <f t="shared" ref="H23:H26" si="3">SUM(M7:O7)</f>
        <v>1</v>
      </c>
      <c r="I23" s="71">
        <f>T7</f>
        <v>4</v>
      </c>
      <c r="J23" s="149">
        <f t="shared" ref="J23:J29" si="4">SUM(F23:I23)</f>
        <v>8</v>
      </c>
      <c r="K23" s="146">
        <f>U7</f>
        <v>0</v>
      </c>
      <c r="O23" s="70">
        <f>E7</f>
        <v>7</v>
      </c>
      <c r="P23" s="70"/>
      <c r="Q23" s="70"/>
    </row>
    <row r="24" spans="3:19" ht="24" x14ac:dyDescent="0.25">
      <c r="C24" s="66" t="s">
        <v>63</v>
      </c>
      <c r="D24" s="65" t="s">
        <v>64</v>
      </c>
      <c r="E24" s="142" t="str">
        <f t="shared" si="0"/>
        <v>No Data</v>
      </c>
      <c r="F24" s="150">
        <f t="shared" si="1"/>
        <v>5.0500000000000003E-2</v>
      </c>
      <c r="G24" s="150">
        <f t="shared" si="2"/>
        <v>4.0499999999999994E-2</v>
      </c>
      <c r="H24" s="150">
        <f t="shared" si="3"/>
        <v>3.3399999999999999E-2</v>
      </c>
      <c r="I24" s="150">
        <f>T8</f>
        <v>1.72E-2</v>
      </c>
      <c r="J24" s="152">
        <f>J26/J25</f>
        <v>1.2520868113522538E-2</v>
      </c>
      <c r="K24" s="151">
        <f t="shared" ref="K24:K26" si="5">J24/9*12</f>
        <v>1.6694490818030049E-2</v>
      </c>
      <c r="O24" s="70" t="str">
        <f>E8</f>
        <v>No Data</v>
      </c>
      <c r="P24" s="70"/>
      <c r="Q24" s="70"/>
    </row>
    <row r="25" spans="3:19" ht="24" x14ac:dyDescent="0.25">
      <c r="C25" s="66" t="s">
        <v>65</v>
      </c>
      <c r="D25" s="65" t="s">
        <v>67</v>
      </c>
      <c r="E25" s="142" t="str">
        <f t="shared" si="0"/>
        <v>No Data</v>
      </c>
      <c r="F25" s="71">
        <f t="shared" si="1"/>
        <v>507</v>
      </c>
      <c r="G25" s="71">
        <f t="shared" si="2"/>
        <v>271</v>
      </c>
      <c r="H25" s="71">
        <f t="shared" si="3"/>
        <v>275</v>
      </c>
      <c r="I25" s="71">
        <f>T9</f>
        <v>145</v>
      </c>
      <c r="J25" s="153">
        <f t="shared" si="4"/>
        <v>1198</v>
      </c>
      <c r="K25" s="146">
        <f t="shared" si="5"/>
        <v>1597.3333333333335</v>
      </c>
      <c r="O25" s="70" t="str">
        <f>E9</f>
        <v>No Data</v>
      </c>
      <c r="P25" s="70"/>
      <c r="Q25" s="70"/>
    </row>
    <row r="26" spans="3:19" ht="24" x14ac:dyDescent="0.25">
      <c r="C26" s="66" t="s">
        <v>66</v>
      </c>
      <c r="D26" s="65" t="s">
        <v>68</v>
      </c>
      <c r="E26" s="142" t="str">
        <f t="shared" si="0"/>
        <v>No Data</v>
      </c>
      <c r="F26" s="71">
        <f t="shared" si="1"/>
        <v>9</v>
      </c>
      <c r="G26" s="71">
        <f t="shared" si="2"/>
        <v>3</v>
      </c>
      <c r="H26" s="71">
        <f t="shared" si="3"/>
        <v>3</v>
      </c>
      <c r="I26" s="71">
        <f>T10</f>
        <v>0</v>
      </c>
      <c r="J26" s="153">
        <f t="shared" si="4"/>
        <v>15</v>
      </c>
      <c r="K26" s="146">
        <f t="shared" si="5"/>
        <v>20</v>
      </c>
      <c r="O26" s="70" t="str">
        <f>E10</f>
        <v>No Data</v>
      </c>
      <c r="P26" s="70"/>
      <c r="Q26" s="70"/>
    </row>
    <row r="27" spans="3:19" x14ac:dyDescent="0.25">
      <c r="C27" s="67" t="s">
        <v>75</v>
      </c>
      <c r="E27" s="143">
        <f>F14</f>
        <v>399</v>
      </c>
      <c r="F27" s="71">
        <f>SUM(G14:I14)</f>
        <v>53</v>
      </c>
      <c r="G27" s="71">
        <f>SUM(J14:L14)</f>
        <v>224</v>
      </c>
      <c r="H27" s="71">
        <f>SUM(M14:O14)</f>
        <v>542</v>
      </c>
      <c r="I27" s="71">
        <f>T14</f>
        <v>155</v>
      </c>
      <c r="J27" s="149">
        <f>I27</f>
        <v>155</v>
      </c>
      <c r="K27" s="146">
        <f>J27/9*12</f>
        <v>206.66666666666666</v>
      </c>
      <c r="O27" s="8">
        <f>E14</f>
        <v>313</v>
      </c>
      <c r="P27" s="8"/>
      <c r="Q27" s="8"/>
    </row>
    <row r="28" spans="3:19" ht="30" x14ac:dyDescent="0.25">
      <c r="C28" s="68" t="s">
        <v>76</v>
      </c>
      <c r="E28" s="143">
        <f>F15</f>
        <v>16</v>
      </c>
      <c r="F28" s="71">
        <f>SUM(G15:I15)</f>
        <v>4</v>
      </c>
      <c r="G28" s="71">
        <f>SUM(J15:L15)</f>
        <v>13</v>
      </c>
      <c r="H28" s="71">
        <f>SUM(M15:O15)</f>
        <v>40</v>
      </c>
      <c r="I28" s="71">
        <f>T15</f>
        <v>11</v>
      </c>
      <c r="J28" s="149">
        <v>11</v>
      </c>
      <c r="K28" s="146">
        <f t="shared" ref="K28:K29" si="6">J28/9*12</f>
        <v>14.666666666666668</v>
      </c>
      <c r="O28" s="8">
        <f>E15</f>
        <v>27</v>
      </c>
      <c r="P28" s="8"/>
      <c r="Q28" s="8"/>
    </row>
    <row r="29" spans="3:19" ht="45" x14ac:dyDescent="0.25">
      <c r="C29" s="68" t="s">
        <v>77</v>
      </c>
      <c r="E29" s="143">
        <f>F16</f>
        <v>304</v>
      </c>
      <c r="F29" s="71">
        <f>SUM(G16:I16)</f>
        <v>0</v>
      </c>
      <c r="G29" s="71">
        <f>SUM(J16:L16)</f>
        <v>60</v>
      </c>
      <c r="H29" s="71">
        <f>SUM(M16:O16)</f>
        <v>174</v>
      </c>
      <c r="I29" s="71">
        <f>T16</f>
        <v>186</v>
      </c>
      <c r="J29" s="149">
        <f t="shared" si="4"/>
        <v>420</v>
      </c>
      <c r="K29" s="146">
        <f t="shared" si="6"/>
        <v>560</v>
      </c>
      <c r="O29" s="8">
        <f>E16</f>
        <v>225</v>
      </c>
      <c r="P29" s="8"/>
      <c r="Q29" s="8"/>
    </row>
    <row r="30" spans="3:19" x14ac:dyDescent="0.25">
      <c r="C30" s="68"/>
      <c r="E30" s="154"/>
      <c r="F30" s="71"/>
      <c r="G30" s="71"/>
      <c r="H30" s="71"/>
      <c r="I30" s="71"/>
      <c r="J30" s="154"/>
      <c r="K30" s="154"/>
      <c r="O30" s="8"/>
      <c r="P30" s="8"/>
      <c r="Q30" s="8"/>
    </row>
    <row r="31" spans="3:19" x14ac:dyDescent="0.25">
      <c r="D31" t="s">
        <v>244</v>
      </c>
    </row>
    <row r="32" spans="3:19" x14ac:dyDescent="0.25">
      <c r="C32" s="67" t="s">
        <v>75</v>
      </c>
      <c r="D32" s="116" t="s">
        <v>242</v>
      </c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3:16" ht="30" x14ac:dyDescent="0.25">
      <c r="C33" s="68" t="s">
        <v>76</v>
      </c>
      <c r="D33" s="116" t="s">
        <v>242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3:16" ht="45" x14ac:dyDescent="0.25">
      <c r="C34" s="68" t="s">
        <v>77</v>
      </c>
      <c r="D34" s="116" t="s">
        <v>243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</row>
  </sheetData>
  <pageMargins left="0.7" right="0.7" top="0.75" bottom="0.75" header="0.3" footer="0.3"/>
  <ignoredErrors>
    <ignoredError sqref="F22:H22 F23:H26 F27:H29" formulaRange="1"/>
    <ignoredError sqref="J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51"/>
  <sheetViews>
    <sheetView showGridLines="0" topLeftCell="A16" workbookViewId="0">
      <selection activeCell="H20" sqref="H20"/>
    </sheetView>
  </sheetViews>
  <sheetFormatPr defaultRowHeight="15" x14ac:dyDescent="0.25"/>
  <cols>
    <col min="3" max="3" width="21.5703125" customWidth="1"/>
    <col min="4" max="4" width="11.140625" customWidth="1"/>
    <col min="10" max="10" width="15.85546875" customWidth="1"/>
    <col min="13" max="13" width="15" bestFit="1" customWidth="1"/>
    <col min="15" max="15" width="11.85546875" customWidth="1"/>
    <col min="17" max="17" width="11.140625" customWidth="1"/>
  </cols>
  <sheetData>
    <row r="6" spans="11:17" ht="24" x14ac:dyDescent="0.25">
      <c r="K6" s="2"/>
      <c r="L6" s="3" t="s">
        <v>23</v>
      </c>
      <c r="M6" s="3" t="s">
        <v>22</v>
      </c>
      <c r="O6" s="2"/>
      <c r="P6" s="12" t="s">
        <v>23</v>
      </c>
      <c r="Q6" s="12" t="s">
        <v>22</v>
      </c>
    </row>
    <row r="7" spans="11:17" x14ac:dyDescent="0.25">
      <c r="K7">
        <v>2015</v>
      </c>
      <c r="L7" s="8">
        <f>'Input - Raw Safety Data'!C7</f>
        <v>207536</v>
      </c>
      <c r="M7" s="8">
        <f>'Input - Raw Safety Data'!C30</f>
        <v>23530</v>
      </c>
      <c r="O7" s="13" t="s">
        <v>24</v>
      </c>
      <c r="P7" s="7">
        <v>0</v>
      </c>
      <c r="Q7" s="7">
        <v>0</v>
      </c>
    </row>
    <row r="8" spans="11:17" x14ac:dyDescent="0.25">
      <c r="K8">
        <v>2016</v>
      </c>
      <c r="L8" s="8">
        <f>'Input - Raw Safety Data'!C8</f>
        <v>187194</v>
      </c>
      <c r="M8" s="8">
        <f>'Input - Raw Safety Data'!C31</f>
        <v>23350</v>
      </c>
      <c r="O8" s="13" t="s">
        <v>25</v>
      </c>
      <c r="P8" s="7">
        <v>0</v>
      </c>
      <c r="Q8" s="7">
        <v>0</v>
      </c>
    </row>
    <row r="9" spans="11:17" x14ac:dyDescent="0.25">
      <c r="K9" s="1">
        <v>42736</v>
      </c>
      <c r="L9" s="8">
        <f>'Input - Raw Safety Data'!C9</f>
        <v>14632</v>
      </c>
      <c r="M9" s="8">
        <f>'Input - Raw Safety Data'!C32</f>
        <v>1855</v>
      </c>
      <c r="O9" s="13" t="s">
        <v>26</v>
      </c>
      <c r="P9" s="7">
        <v>0</v>
      </c>
      <c r="Q9" s="7">
        <v>0</v>
      </c>
    </row>
    <row r="10" spans="11:17" x14ac:dyDescent="0.25">
      <c r="K10" s="1">
        <v>42767</v>
      </c>
      <c r="L10" s="8">
        <f>'Input - Raw Safety Data'!C10</f>
        <v>14473</v>
      </c>
      <c r="M10" s="8">
        <f>'Input - Raw Safety Data'!C33</f>
        <v>1761</v>
      </c>
      <c r="O10" s="10"/>
    </row>
    <row r="11" spans="11:17" x14ac:dyDescent="0.25">
      <c r="K11" s="1">
        <v>42795</v>
      </c>
      <c r="L11" s="8">
        <f>'Input - Raw Safety Data'!C11</f>
        <v>16343</v>
      </c>
      <c r="M11" s="8">
        <f>'Input - Raw Safety Data'!C34</f>
        <v>2048</v>
      </c>
    </row>
    <row r="12" spans="11:17" x14ac:dyDescent="0.25">
      <c r="K12" s="1">
        <v>42826</v>
      </c>
      <c r="L12" s="8">
        <f>'Input - Raw Safety Data'!C12</f>
        <v>17532</v>
      </c>
      <c r="M12" s="8">
        <f>'Input - Raw Safety Data'!C35</f>
        <v>1980</v>
      </c>
    </row>
    <row r="13" spans="11:17" x14ac:dyDescent="0.25">
      <c r="K13" s="1">
        <v>42856</v>
      </c>
      <c r="L13" s="8">
        <f>'Input - Raw Safety Data'!C13</f>
        <v>19257</v>
      </c>
      <c r="M13" s="8">
        <f>'Input - Raw Safety Data'!C36</f>
        <v>1822</v>
      </c>
    </row>
    <row r="14" spans="11:17" x14ac:dyDescent="0.25">
      <c r="K14" s="1">
        <v>42887</v>
      </c>
      <c r="L14" s="8">
        <f>'Input - Raw Safety Data'!C14</f>
        <v>19222</v>
      </c>
      <c r="M14" s="8">
        <f>'Input - Raw Safety Data'!C37</f>
        <v>2026</v>
      </c>
    </row>
    <row r="15" spans="11:17" x14ac:dyDescent="0.25">
      <c r="K15" s="1">
        <v>42917</v>
      </c>
      <c r="L15" s="8">
        <f>'Input - Raw Safety Data'!C15</f>
        <v>15712</v>
      </c>
      <c r="M15" s="8">
        <f>'Input - Raw Safety Data'!C38</f>
        <v>1485</v>
      </c>
    </row>
    <row r="16" spans="11:17" x14ac:dyDescent="0.25">
      <c r="K16" s="1">
        <v>42948</v>
      </c>
      <c r="L16" s="8">
        <f>'Input - Raw Safety Data'!C16</f>
        <v>17418</v>
      </c>
      <c r="M16" s="8">
        <f>'Input - Raw Safety Data'!C39</f>
        <v>1525</v>
      </c>
    </row>
    <row r="17" spans="1:14" x14ac:dyDescent="0.25">
      <c r="K17" s="1">
        <v>42979</v>
      </c>
      <c r="L17" s="101">
        <f>'Input - Raw Safety Data'!C17</f>
        <v>15912</v>
      </c>
      <c r="M17" s="101">
        <f>'Input - Raw Safety Data'!C40</f>
        <v>1536</v>
      </c>
      <c r="N17" s="102"/>
    </row>
    <row r="18" spans="1:14" x14ac:dyDescent="0.25">
      <c r="K18" s="1">
        <v>43009</v>
      </c>
      <c r="L18" s="113"/>
      <c r="M18" s="113"/>
      <c r="N18" s="102"/>
    </row>
    <row r="19" spans="1:14" x14ac:dyDescent="0.25">
      <c r="K19" s="1">
        <v>43040</v>
      </c>
      <c r="L19" s="113"/>
      <c r="M19" s="113"/>
      <c r="N19" s="102"/>
    </row>
    <row r="20" spans="1:14" x14ac:dyDescent="0.25">
      <c r="K20" s="1">
        <v>43070</v>
      </c>
      <c r="L20" s="113"/>
      <c r="M20" s="113"/>
      <c r="N20" s="102"/>
    </row>
    <row r="21" spans="1:14" ht="15.75" thickBot="1" x14ac:dyDescent="0.3">
      <c r="K21">
        <v>2017</v>
      </c>
      <c r="L21" s="9">
        <f>'Input - Raw Safety Data'!C21</f>
        <v>150501</v>
      </c>
      <c r="M21" s="9">
        <f>'Input - Raw Safety Data'!C44</f>
        <v>16038</v>
      </c>
    </row>
    <row r="22" spans="1:14" ht="15.75" thickBot="1" x14ac:dyDescent="0.3">
      <c r="K22" t="s">
        <v>44</v>
      </c>
      <c r="L22" s="9">
        <f>L21/9*12</f>
        <v>200668</v>
      </c>
      <c r="M22" s="9">
        <f>M21/9*12</f>
        <v>21384</v>
      </c>
    </row>
    <row r="25" spans="1:14" ht="25.5" customHeight="1" x14ac:dyDescent="0.25">
      <c r="C25" s="22" t="s">
        <v>33</v>
      </c>
      <c r="D25" s="23">
        <v>2015</v>
      </c>
      <c r="E25" s="23">
        <v>2016</v>
      </c>
      <c r="F25" s="24" t="s">
        <v>30</v>
      </c>
      <c r="G25" s="24" t="s">
        <v>31</v>
      </c>
      <c r="H25" s="24" t="s">
        <v>32</v>
      </c>
      <c r="I25" s="24" t="s">
        <v>0</v>
      </c>
      <c r="J25" s="27" t="s">
        <v>36</v>
      </c>
      <c r="K25" s="27" t="s">
        <v>37</v>
      </c>
      <c r="L25" s="20"/>
      <c r="M25" s="21"/>
      <c r="N25">
        <v>210544</v>
      </c>
    </row>
    <row r="26" spans="1:14" ht="12.75" customHeight="1" x14ac:dyDescent="0.25">
      <c r="C26" s="18" t="s">
        <v>6</v>
      </c>
      <c r="D26" s="25">
        <f>'Input - Raw Safety Data'!C53</f>
        <v>231066</v>
      </c>
      <c r="E26" s="25">
        <f>'Input - Raw Safety Data'!D53</f>
        <v>210544</v>
      </c>
      <c r="F26" s="25">
        <f>SUM('Input - Raw Safety Data'!E53:G53)</f>
        <v>51112</v>
      </c>
      <c r="G26" s="25">
        <f>SUM('Input - Raw Safety Data'!H53:J53)</f>
        <v>61839</v>
      </c>
      <c r="H26" s="25">
        <f>SUM('Input - Raw Safety Data'!K53:M53)</f>
        <v>53588</v>
      </c>
      <c r="I26" s="26">
        <f>SUM(F26:H26)</f>
        <v>166539</v>
      </c>
      <c r="J26" s="26">
        <f>(I26/9*12)</f>
        <v>222052</v>
      </c>
      <c r="K26" s="28">
        <f>(J26-E26)/E26</f>
        <v>5.4658408693669731E-2</v>
      </c>
      <c r="N26">
        <v>222052</v>
      </c>
    </row>
    <row r="27" spans="1:14" ht="12.75" customHeight="1" x14ac:dyDescent="0.25">
      <c r="C27" s="18" t="s">
        <v>29</v>
      </c>
      <c r="D27" s="25">
        <f>'Input - Raw Safety Data'!C54</f>
        <v>843</v>
      </c>
      <c r="E27" s="25">
        <f>'Input - Raw Safety Data'!D54</f>
        <v>935</v>
      </c>
      <c r="F27" s="25">
        <f>SUM('Input - Raw Safety Data'!E54:G54)</f>
        <v>297</v>
      </c>
      <c r="G27" s="25">
        <f>SUM('Input - Raw Safety Data'!H54:J54)</f>
        <v>333</v>
      </c>
      <c r="H27" s="25">
        <f>SUM('Input - Raw Safety Data'!K54:M54)</f>
        <v>316</v>
      </c>
      <c r="I27" s="26">
        <f t="shared" ref="I27:I32" si="0">SUM(F27:H27)</f>
        <v>946</v>
      </c>
      <c r="J27" s="26">
        <f t="shared" ref="J27:J32" si="1">(I27/9*12)</f>
        <v>1261.3333333333335</v>
      </c>
      <c r="K27" s="28">
        <f t="shared" ref="K27:K32" si="2">(J27-E27)/E27</f>
        <v>0.3490196078431374</v>
      </c>
    </row>
    <row r="28" spans="1:14" ht="12.75" customHeight="1" x14ac:dyDescent="0.25">
      <c r="C28" s="18" t="s">
        <v>14</v>
      </c>
      <c r="D28" s="25">
        <f>'Input - Raw Safety Data'!C55</f>
        <v>15</v>
      </c>
      <c r="E28" s="25">
        <f>'Input - Raw Safety Data'!D55</f>
        <v>15</v>
      </c>
      <c r="F28" s="25">
        <f>SUM('Input - Raw Safety Data'!E55:G55)</f>
        <v>4</v>
      </c>
      <c r="G28" s="25">
        <f>SUM('Input - Raw Safety Data'!H55:J55)</f>
        <v>8</v>
      </c>
      <c r="H28" s="25">
        <f>SUM('Input - Raw Safety Data'!K55:M55)</f>
        <v>3</v>
      </c>
      <c r="I28" s="26">
        <f t="shared" si="0"/>
        <v>15</v>
      </c>
      <c r="J28" s="26">
        <f t="shared" si="1"/>
        <v>20</v>
      </c>
      <c r="K28" s="28">
        <f t="shared" si="2"/>
        <v>0.33333333333333331</v>
      </c>
    </row>
    <row r="29" spans="1:14" ht="12.75" customHeight="1" x14ac:dyDescent="0.25">
      <c r="C29" s="18" t="s">
        <v>15</v>
      </c>
      <c r="D29" s="25">
        <f>'Input - Raw Safety Data'!C56</f>
        <v>289</v>
      </c>
      <c r="E29" s="25">
        <f>'Input - Raw Safety Data'!D56</f>
        <v>265</v>
      </c>
      <c r="F29" s="25">
        <f>SUM('Input - Raw Safety Data'!E56:G56)</f>
        <v>70</v>
      </c>
      <c r="G29" s="25">
        <f>SUM('Input - Raw Safety Data'!H56:J56)</f>
        <v>108</v>
      </c>
      <c r="H29" s="25">
        <f>SUM('Input - Raw Safety Data'!K56:M56)</f>
        <v>67</v>
      </c>
      <c r="I29" s="26">
        <f t="shared" si="0"/>
        <v>245</v>
      </c>
      <c r="J29" s="26">
        <f t="shared" si="1"/>
        <v>326.66666666666663</v>
      </c>
      <c r="K29" s="28">
        <f t="shared" si="2"/>
        <v>0.23270440251572314</v>
      </c>
    </row>
    <row r="30" spans="1:14" ht="12.75" customHeight="1" x14ac:dyDescent="0.25">
      <c r="A30" s="14"/>
      <c r="B30" s="14"/>
      <c r="C30" s="18" t="s">
        <v>16</v>
      </c>
      <c r="D30" s="25">
        <f>'Input - Raw Safety Data'!C57</f>
        <v>7770</v>
      </c>
      <c r="E30" s="25">
        <f>'Input - Raw Safety Data'!D57</f>
        <v>6373</v>
      </c>
      <c r="F30" s="25">
        <f>SUM('Input - Raw Safety Data'!E57:G57)</f>
        <v>1451</v>
      </c>
      <c r="G30" s="25">
        <f>SUM('Input - Raw Safety Data'!H57:J57)</f>
        <v>1645</v>
      </c>
      <c r="H30" s="25">
        <f>SUM('Input - Raw Safety Data'!K57:M57)</f>
        <v>1513</v>
      </c>
      <c r="I30" s="26">
        <f t="shared" si="0"/>
        <v>4609</v>
      </c>
      <c r="J30" s="26">
        <f t="shared" si="1"/>
        <v>6145.333333333333</v>
      </c>
      <c r="K30" s="28">
        <f t="shared" si="2"/>
        <v>-3.572362571264192E-2</v>
      </c>
      <c r="L30" s="14"/>
      <c r="M30" s="14"/>
    </row>
    <row r="31" spans="1:14" ht="12.75" customHeight="1" x14ac:dyDescent="0.25">
      <c r="A31" s="15"/>
      <c r="B31" s="15"/>
      <c r="C31" s="18" t="s">
        <v>17</v>
      </c>
      <c r="D31" s="25">
        <f>'Input - Raw Safety Data'!C58</f>
        <v>1828</v>
      </c>
      <c r="E31" s="25">
        <f>'Input - Raw Safety Data'!D58</f>
        <v>1606</v>
      </c>
      <c r="F31" s="25">
        <f>SUM('Input - Raw Safety Data'!E58:G58)</f>
        <v>390</v>
      </c>
      <c r="G31" s="25">
        <f>SUM('Input - Raw Safety Data'!H58:J58)</f>
        <v>575</v>
      </c>
      <c r="H31" s="25">
        <f>SUM('Input - Raw Safety Data'!K58:M58)</f>
        <v>468</v>
      </c>
      <c r="I31" s="26">
        <f t="shared" si="0"/>
        <v>1433</v>
      </c>
      <c r="J31" s="26">
        <f t="shared" si="1"/>
        <v>1910.6666666666667</v>
      </c>
      <c r="K31" s="28">
        <f t="shared" si="2"/>
        <v>0.18970527189705277</v>
      </c>
      <c r="L31" s="15"/>
      <c r="M31" s="15"/>
    </row>
    <row r="32" spans="1:14" ht="12.75" customHeight="1" x14ac:dyDescent="0.25">
      <c r="A32" s="15"/>
      <c r="B32" s="15"/>
      <c r="C32" s="18" t="s">
        <v>34</v>
      </c>
      <c r="D32" s="25">
        <f>'Input - Raw Safety Data'!C59</f>
        <v>2243</v>
      </c>
      <c r="E32" s="25">
        <f>'Input - Raw Safety Data'!D59</f>
        <v>1946</v>
      </c>
      <c r="F32" s="25">
        <f>SUM('Input - Raw Safety Data'!E59:G59)</f>
        <v>485</v>
      </c>
      <c r="G32" s="25">
        <f>SUM('Input - Raw Safety Data'!H59:J59)</f>
        <v>495</v>
      </c>
      <c r="H32" s="25">
        <f>SUM('Input - Raw Safety Data'!K59:M59)</f>
        <v>523</v>
      </c>
      <c r="I32" s="26">
        <f t="shared" si="0"/>
        <v>1503</v>
      </c>
      <c r="J32" s="26">
        <f t="shared" si="1"/>
        <v>2004</v>
      </c>
      <c r="K32" s="28">
        <f t="shared" si="2"/>
        <v>2.9804727646454265E-2</v>
      </c>
      <c r="L32" s="15"/>
      <c r="M32" s="15"/>
    </row>
    <row r="33" spans="1:13" x14ac:dyDescent="0.25">
      <c r="A33" s="15"/>
      <c r="B33" s="15"/>
      <c r="C33" s="18" t="s">
        <v>10</v>
      </c>
      <c r="D33" s="25">
        <f>'Input - Raw Safety Data'!C60</f>
        <v>2</v>
      </c>
      <c r="E33" s="25">
        <f>'Input - Raw Safety Data'!D60</f>
        <v>16</v>
      </c>
      <c r="F33" s="25">
        <f>SUM('Input - Raw Safety Data'!E60:G60)</f>
        <v>4</v>
      </c>
      <c r="G33" s="25">
        <f>SUM('Input - Raw Safety Data'!H60:J60)</f>
        <v>1</v>
      </c>
      <c r="H33" s="25">
        <f>SUM('Input - Raw Safety Data'!K60:M60)</f>
        <v>0</v>
      </c>
      <c r="I33" s="26">
        <f>SUM(F33:H33)</f>
        <v>5</v>
      </c>
      <c r="J33" s="26">
        <f>I33/9*12</f>
        <v>6.666666666666667</v>
      </c>
      <c r="K33" s="28">
        <f>(J33-E33)/E33</f>
        <v>-0.58333333333333326</v>
      </c>
      <c r="L33" s="15"/>
      <c r="M33" s="15"/>
    </row>
    <row r="34" spans="1:13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24" x14ac:dyDescent="0.25">
      <c r="A35" s="15"/>
      <c r="B35" s="15"/>
      <c r="C35" s="22" t="s">
        <v>38</v>
      </c>
      <c r="D35" s="23">
        <v>2015</v>
      </c>
      <c r="E35" s="23">
        <v>2016</v>
      </c>
      <c r="F35" s="24" t="s">
        <v>30</v>
      </c>
      <c r="G35" s="24" t="s">
        <v>31</v>
      </c>
      <c r="H35" s="24" t="s">
        <v>32</v>
      </c>
      <c r="I35" s="24" t="s">
        <v>0</v>
      </c>
      <c r="J35" s="27" t="s">
        <v>36</v>
      </c>
      <c r="K35" s="27" t="s">
        <v>37</v>
      </c>
      <c r="L35" s="15"/>
      <c r="M35" s="15"/>
    </row>
    <row r="36" spans="1:13" x14ac:dyDescent="0.25">
      <c r="A36" s="15"/>
      <c r="B36" s="15"/>
      <c r="C36" s="18" t="s">
        <v>40</v>
      </c>
      <c r="D36" s="108">
        <f>'Input - Raw Safety Data'!C63</f>
        <v>0</v>
      </c>
      <c r="E36" s="25">
        <f>'Input - Raw Safety Data'!D63</f>
        <v>0</v>
      </c>
      <c r="F36" s="25">
        <f>SUM('Input - Raw Safety Data'!E63:G63)</f>
        <v>0</v>
      </c>
      <c r="G36" s="25">
        <f>SUM('Input - Raw Safety Data'!H63:J63)</f>
        <v>0</v>
      </c>
      <c r="H36" s="25">
        <f>SUM('Input - Raw Safety Data'!K63:M63)</f>
        <v>0</v>
      </c>
      <c r="I36" s="26">
        <f t="shared" ref="I36:I37" si="3">SUM(F36:H36)</f>
        <v>0</v>
      </c>
      <c r="J36" s="26">
        <f t="shared" ref="J36:J37" si="4">I36/9*12</f>
        <v>0</v>
      </c>
      <c r="K36" s="107"/>
      <c r="L36" s="15"/>
      <c r="M36" s="15"/>
    </row>
    <row r="37" spans="1:13" x14ac:dyDescent="0.25">
      <c r="A37" s="15"/>
      <c r="B37" s="15"/>
      <c r="C37" s="18" t="s">
        <v>41</v>
      </c>
      <c r="D37" s="108">
        <f>'Input - Raw Safety Data'!C64</f>
        <v>0</v>
      </c>
      <c r="E37" s="25">
        <f>'Input - Raw Safety Data'!D64</f>
        <v>0</v>
      </c>
      <c r="F37" s="25">
        <f>SUM('Input - Raw Safety Data'!E64:G64)</f>
        <v>0</v>
      </c>
      <c r="G37" s="25">
        <f>SUM('Input - Raw Safety Data'!H64:J64)</f>
        <v>0</v>
      </c>
      <c r="H37" s="25">
        <f>SUM('Input - Raw Safety Data'!K64:M64)</f>
        <v>0</v>
      </c>
      <c r="I37" s="26">
        <f t="shared" si="3"/>
        <v>0</v>
      </c>
      <c r="J37" s="26">
        <f t="shared" si="4"/>
        <v>0</v>
      </c>
      <c r="K37" s="107"/>
      <c r="L37" s="15"/>
      <c r="M37" s="15"/>
    </row>
    <row r="38" spans="1:13" x14ac:dyDescent="0.25">
      <c r="A38" s="15"/>
      <c r="B38" s="15"/>
      <c r="C38" s="18" t="s">
        <v>7</v>
      </c>
      <c r="D38" s="25">
        <f>'Input - Raw Safety Data'!C65</f>
        <v>0</v>
      </c>
      <c r="E38" s="25">
        <f>'Input - Raw Safety Data'!D65</f>
        <v>0</v>
      </c>
      <c r="F38" s="25">
        <f>SUM('Input - Raw Safety Data'!E65:G65)</f>
        <v>0</v>
      </c>
      <c r="G38" s="25">
        <f>SUM('Input - Raw Safety Data'!H65:J65)</f>
        <v>0</v>
      </c>
      <c r="H38" s="25">
        <f>SUM('Input - Raw Safety Data'!K65:M65)</f>
        <v>0</v>
      </c>
      <c r="I38" s="26">
        <f>SUM(F38:H38)</f>
        <v>0</v>
      </c>
      <c r="J38" s="26">
        <f>I38/9*12</f>
        <v>0</v>
      </c>
      <c r="K38" s="28" t="s">
        <v>39</v>
      </c>
      <c r="L38" s="15"/>
      <c r="M38" s="15"/>
    </row>
    <row r="39" spans="1:13" x14ac:dyDescent="0.25">
      <c r="A39" s="15"/>
      <c r="B39" s="15"/>
      <c r="C39" s="18" t="s">
        <v>8</v>
      </c>
      <c r="D39" s="25">
        <f>'Input - Raw Safety Data'!C66</f>
        <v>0</v>
      </c>
      <c r="E39" s="25">
        <f>'Input - Raw Safety Data'!D66</f>
        <v>0</v>
      </c>
      <c r="F39" s="25">
        <f>SUM('Input - Raw Safety Data'!E66:G66)</f>
        <v>0</v>
      </c>
      <c r="G39" s="25">
        <f>SUM('Input - Raw Safety Data'!H66:J66)</f>
        <v>0</v>
      </c>
      <c r="H39" s="25">
        <f>SUM('Input - Raw Safety Data'!K66:M66)</f>
        <v>0</v>
      </c>
      <c r="I39" s="26">
        <f t="shared" ref="I39:I43" si="5">SUM(F39:H39)</f>
        <v>0</v>
      </c>
      <c r="J39" s="26">
        <f t="shared" ref="J39:J43" si="6">I39/9*12</f>
        <v>0</v>
      </c>
      <c r="K39" s="28" t="s">
        <v>39</v>
      </c>
      <c r="L39" s="15"/>
      <c r="M39" s="15"/>
    </row>
    <row r="40" spans="1:13" x14ac:dyDescent="0.25">
      <c r="A40" s="15"/>
      <c r="B40" s="15"/>
      <c r="C40" s="18" t="s">
        <v>9</v>
      </c>
      <c r="D40" s="25">
        <f>'Input - Raw Safety Data'!C67</f>
        <v>3</v>
      </c>
      <c r="E40" s="25">
        <f>'Input - Raw Safety Data'!D67</f>
        <v>2</v>
      </c>
      <c r="F40" s="25">
        <f>SUM('Input - Raw Safety Data'!E67:G67)</f>
        <v>1</v>
      </c>
      <c r="G40" s="25">
        <f>SUM('Input - Raw Safety Data'!H67:J67)</f>
        <v>2</v>
      </c>
      <c r="H40" s="25">
        <f>SUM('Input - Raw Safety Data'!K67:M67)</f>
        <v>3</v>
      </c>
      <c r="I40" s="26">
        <f t="shared" si="5"/>
        <v>6</v>
      </c>
      <c r="J40" s="26">
        <f t="shared" si="6"/>
        <v>8</v>
      </c>
      <c r="K40" s="28">
        <f t="shared" ref="K40:K43" si="7">(J40-E40)/E40</f>
        <v>3</v>
      </c>
      <c r="L40" s="15"/>
      <c r="M40" s="15"/>
    </row>
    <row r="41" spans="1:13" x14ac:dyDescent="0.25">
      <c r="A41" s="15"/>
      <c r="B41" s="15"/>
      <c r="C41" s="18" t="s">
        <v>19</v>
      </c>
      <c r="D41" s="25">
        <f>'Input - Raw Safety Data'!C68</f>
        <v>1</v>
      </c>
      <c r="E41" s="25">
        <f>'Input - Raw Safety Data'!D68</f>
        <v>2</v>
      </c>
      <c r="F41" s="25">
        <f>SUM('Input - Raw Safety Data'!E68:G68)</f>
        <v>2</v>
      </c>
      <c r="G41" s="25">
        <f>SUM('Input - Raw Safety Data'!H68:J68)</f>
        <v>1</v>
      </c>
      <c r="H41" s="25">
        <f>SUM('Input - Raw Safety Data'!K68:M68)</f>
        <v>0</v>
      </c>
      <c r="I41" s="26">
        <f t="shared" si="5"/>
        <v>3</v>
      </c>
      <c r="J41" s="26">
        <f t="shared" si="6"/>
        <v>4</v>
      </c>
      <c r="K41" s="28">
        <f t="shared" si="7"/>
        <v>1</v>
      </c>
      <c r="L41" s="15"/>
      <c r="M41" s="15"/>
    </row>
    <row r="42" spans="1:13" x14ac:dyDescent="0.25">
      <c r="C42" s="18" t="s">
        <v>11</v>
      </c>
      <c r="D42" s="25">
        <f>'Input - Raw Safety Data'!C69</f>
        <v>0</v>
      </c>
      <c r="E42" s="25">
        <f>'Input - Raw Safety Data'!D69</f>
        <v>0</v>
      </c>
      <c r="F42" s="25">
        <f>SUM('Input - Raw Safety Data'!E69:G69)</f>
        <v>0</v>
      </c>
      <c r="G42" s="25">
        <f>SUM('Input - Raw Safety Data'!H69:J69)</f>
        <v>0</v>
      </c>
      <c r="H42" s="25">
        <f>SUM('Input - Raw Safety Data'!K69:M69)</f>
        <v>0</v>
      </c>
      <c r="I42" s="26">
        <f t="shared" si="5"/>
        <v>0</v>
      </c>
      <c r="J42" s="26">
        <f t="shared" si="6"/>
        <v>0</v>
      </c>
      <c r="K42" s="28" t="s">
        <v>39</v>
      </c>
    </row>
    <row r="43" spans="1:13" x14ac:dyDescent="0.25">
      <c r="C43" s="18" t="s">
        <v>12</v>
      </c>
      <c r="D43" s="25">
        <f>'Input - Raw Safety Data'!C70</f>
        <v>2</v>
      </c>
      <c r="E43" s="25">
        <f>'Input - Raw Safety Data'!D70</f>
        <v>1</v>
      </c>
      <c r="F43" s="25">
        <f>SUM('Input - Raw Safety Data'!E70:G70)</f>
        <v>1</v>
      </c>
      <c r="G43" s="25">
        <f>SUM('Input - Raw Safety Data'!H70:J70)</f>
        <v>0</v>
      </c>
      <c r="H43" s="25">
        <f>SUM('Input - Raw Safety Data'!K70:M70)</f>
        <v>0</v>
      </c>
      <c r="I43" s="26">
        <f t="shared" si="5"/>
        <v>1</v>
      </c>
      <c r="J43" s="26">
        <f t="shared" si="6"/>
        <v>1.3333333333333333</v>
      </c>
      <c r="K43" s="28">
        <f t="shared" si="7"/>
        <v>0.33333333333333326</v>
      </c>
    </row>
    <row r="46" spans="1:13" x14ac:dyDescent="0.25">
      <c r="C46" s="43" t="s">
        <v>42</v>
      </c>
      <c r="D46" s="44" t="s">
        <v>43</v>
      </c>
    </row>
    <row r="49" ht="15" customHeight="1" x14ac:dyDescent="0.25"/>
    <row r="50" ht="15" customHeight="1" x14ac:dyDescent="0.25"/>
    <row r="51" ht="15" customHeight="1" x14ac:dyDescent="0.25"/>
  </sheetData>
  <pageMargins left="0.7" right="0.7" top="0.75" bottom="0.75" header="0.3" footer="0.3"/>
  <pageSetup orientation="portrait" r:id="rId1"/>
  <ignoredErrors>
    <ignoredError sqref="F26:H26 F27:H32 F38:H40 F36:H37 F41:H43" formulaRange="1"/>
    <ignoredError sqref="K40 K43 K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8"/>
  <sheetViews>
    <sheetView workbookViewId="0">
      <selection activeCell="E34" sqref="E34"/>
    </sheetView>
  </sheetViews>
  <sheetFormatPr defaultRowHeight="15" x14ac:dyDescent="0.25"/>
  <cols>
    <col min="5" max="5" width="14.7109375" bestFit="1" customWidth="1"/>
    <col min="6" max="6" width="11.85546875" bestFit="1" customWidth="1"/>
  </cols>
  <sheetData>
    <row r="5" spans="4:6" x14ac:dyDescent="0.25">
      <c r="E5" t="s">
        <v>55</v>
      </c>
      <c r="F5" t="s">
        <v>56</v>
      </c>
    </row>
    <row r="6" spans="4:6" x14ac:dyDescent="0.25">
      <c r="D6" s="1">
        <v>42979</v>
      </c>
      <c r="E6" s="64">
        <v>24000</v>
      </c>
      <c r="F6" s="64"/>
    </row>
    <row r="7" spans="4:6" x14ac:dyDescent="0.25">
      <c r="D7" s="1">
        <v>43009</v>
      </c>
      <c r="E7" s="64"/>
      <c r="F7" s="64"/>
    </row>
    <row r="8" spans="4:6" x14ac:dyDescent="0.25">
      <c r="D8" s="1">
        <v>43040</v>
      </c>
      <c r="E8" s="64"/>
      <c r="F8" s="64"/>
    </row>
    <row r="9" spans="4:6" x14ac:dyDescent="0.25">
      <c r="D9" s="1">
        <v>43070</v>
      </c>
      <c r="E9" s="64"/>
      <c r="F9" s="64"/>
    </row>
    <row r="10" spans="4:6" x14ac:dyDescent="0.25">
      <c r="D10" s="1">
        <v>43101</v>
      </c>
      <c r="E10" s="64"/>
      <c r="F10" s="64"/>
    </row>
    <row r="11" spans="4:6" x14ac:dyDescent="0.25">
      <c r="D11" s="1">
        <v>43132</v>
      </c>
      <c r="E11" s="64"/>
      <c r="F11" s="64"/>
    </row>
    <row r="12" spans="4:6" x14ac:dyDescent="0.25">
      <c r="D12" s="1">
        <v>43160</v>
      </c>
      <c r="E12" s="64"/>
      <c r="F12" s="64"/>
    </row>
    <row r="13" spans="4:6" x14ac:dyDescent="0.25">
      <c r="D13" s="1">
        <v>43191</v>
      </c>
      <c r="E13" s="64"/>
      <c r="F13" s="64"/>
    </row>
    <row r="14" spans="4:6" x14ac:dyDescent="0.25">
      <c r="D14" s="1">
        <v>43221</v>
      </c>
      <c r="E14" s="64"/>
      <c r="F14" s="64"/>
    </row>
    <row r="15" spans="4:6" x14ac:dyDescent="0.25">
      <c r="D15" s="1">
        <v>43252</v>
      </c>
      <c r="E15" s="64"/>
      <c r="F15" s="64"/>
    </row>
    <row r="16" spans="4:6" x14ac:dyDescent="0.25">
      <c r="D16" s="1">
        <v>43282</v>
      </c>
      <c r="E16" s="64"/>
      <c r="F16" s="64"/>
    </row>
    <row r="17" spans="4:6" x14ac:dyDescent="0.25">
      <c r="D17" s="1">
        <v>43313</v>
      </c>
      <c r="E17" s="64"/>
      <c r="F17" s="64"/>
    </row>
    <row r="18" spans="4:6" x14ac:dyDescent="0.25">
      <c r="D18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42" sqref="B42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33.5703125" bestFit="1" customWidth="1"/>
    <col min="7" max="7" width="14.5703125" bestFit="1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>
        <v>2015</v>
      </c>
    </row>
    <row r="2" spans="1:7" x14ac:dyDescent="0.25">
      <c r="A2">
        <v>25272</v>
      </c>
      <c r="B2" t="s">
        <v>111</v>
      </c>
      <c r="C2">
        <v>3110</v>
      </c>
      <c r="D2" t="s">
        <v>112</v>
      </c>
      <c r="E2" t="s">
        <v>113</v>
      </c>
      <c r="F2" t="s">
        <v>114</v>
      </c>
      <c r="G2" s="109">
        <v>1100072.08</v>
      </c>
    </row>
    <row r="3" spans="1:7" x14ac:dyDescent="0.25">
      <c r="A3">
        <v>25272</v>
      </c>
      <c r="B3" t="s">
        <v>111</v>
      </c>
      <c r="C3">
        <v>3130</v>
      </c>
      <c r="D3" t="s">
        <v>115</v>
      </c>
      <c r="E3" t="s">
        <v>116</v>
      </c>
      <c r="F3" t="s">
        <v>117</v>
      </c>
      <c r="G3" s="109">
        <v>22991.07</v>
      </c>
    </row>
    <row r="4" spans="1:7" x14ac:dyDescent="0.25">
      <c r="A4">
        <v>25272</v>
      </c>
      <c r="B4" t="s">
        <v>111</v>
      </c>
      <c r="C4">
        <v>3200</v>
      </c>
      <c r="D4" t="s">
        <v>118</v>
      </c>
      <c r="E4" t="s">
        <v>119</v>
      </c>
      <c r="F4" t="s">
        <v>120</v>
      </c>
      <c r="G4" s="109">
        <v>1370.95</v>
      </c>
    </row>
    <row r="5" spans="1:7" x14ac:dyDescent="0.25">
      <c r="A5">
        <v>25272</v>
      </c>
      <c r="B5" t="s">
        <v>111</v>
      </c>
      <c r="C5">
        <v>3200</v>
      </c>
      <c r="D5" t="s">
        <v>121</v>
      </c>
      <c r="E5" t="s">
        <v>122</v>
      </c>
      <c r="F5" t="s">
        <v>123</v>
      </c>
      <c r="G5" s="109">
        <v>112.86</v>
      </c>
    </row>
    <row r="6" spans="1:7" x14ac:dyDescent="0.25">
      <c r="A6">
        <v>25272</v>
      </c>
      <c r="B6" t="s">
        <v>111</v>
      </c>
      <c r="C6">
        <v>3210</v>
      </c>
      <c r="D6" t="s">
        <v>124</v>
      </c>
      <c r="E6" t="s">
        <v>125</v>
      </c>
      <c r="F6" t="s">
        <v>126</v>
      </c>
      <c r="G6" s="109">
        <v>24965.16</v>
      </c>
    </row>
    <row r="7" spans="1:7" x14ac:dyDescent="0.25">
      <c r="A7">
        <v>25272</v>
      </c>
      <c r="B7" t="s">
        <v>111</v>
      </c>
      <c r="C7">
        <v>3210</v>
      </c>
      <c r="D7" t="s">
        <v>124</v>
      </c>
      <c r="E7" t="s">
        <v>127</v>
      </c>
      <c r="F7" t="s">
        <v>128</v>
      </c>
      <c r="G7" s="109">
        <v>5737.42</v>
      </c>
    </row>
    <row r="8" spans="1:7" x14ac:dyDescent="0.25">
      <c r="A8">
        <v>25272</v>
      </c>
      <c r="B8" t="s">
        <v>111</v>
      </c>
      <c r="C8">
        <v>3210</v>
      </c>
      <c r="D8" t="s">
        <v>129</v>
      </c>
      <c r="E8" t="s">
        <v>130</v>
      </c>
      <c r="F8" t="s">
        <v>131</v>
      </c>
      <c r="G8" s="109">
        <v>10052.57</v>
      </c>
    </row>
    <row r="9" spans="1:7" x14ac:dyDescent="0.25">
      <c r="A9">
        <v>25272</v>
      </c>
      <c r="B9" t="s">
        <v>111</v>
      </c>
      <c r="C9">
        <v>3210</v>
      </c>
      <c r="D9" t="s">
        <v>132</v>
      </c>
      <c r="E9" t="s">
        <v>133</v>
      </c>
      <c r="F9" t="s">
        <v>134</v>
      </c>
      <c r="G9" s="109">
        <v>282.68</v>
      </c>
    </row>
    <row r="10" spans="1:7" x14ac:dyDescent="0.25">
      <c r="A10">
        <v>25272</v>
      </c>
      <c r="B10" t="s">
        <v>111</v>
      </c>
      <c r="C10">
        <v>3210</v>
      </c>
      <c r="D10" t="s">
        <v>132</v>
      </c>
      <c r="E10" t="s">
        <v>135</v>
      </c>
      <c r="F10" t="s">
        <v>136</v>
      </c>
      <c r="G10" s="109">
        <v>6609.05</v>
      </c>
    </row>
    <row r="11" spans="1:7" x14ac:dyDescent="0.25">
      <c r="A11">
        <v>25272</v>
      </c>
      <c r="B11" t="s">
        <v>111</v>
      </c>
      <c r="C11">
        <v>3210</v>
      </c>
      <c r="D11" t="s">
        <v>132</v>
      </c>
      <c r="E11" t="s">
        <v>137</v>
      </c>
      <c r="F11" t="s">
        <v>138</v>
      </c>
      <c r="G11" s="109">
        <v>15061.17</v>
      </c>
    </row>
    <row r="12" spans="1:7" x14ac:dyDescent="0.25">
      <c r="A12">
        <v>25272</v>
      </c>
      <c r="B12" t="s">
        <v>111</v>
      </c>
      <c r="C12">
        <v>3210</v>
      </c>
      <c r="D12" t="s">
        <v>132</v>
      </c>
      <c r="E12" t="s">
        <v>139</v>
      </c>
      <c r="F12" t="s">
        <v>140</v>
      </c>
      <c r="G12" s="109">
        <v>1100971.53</v>
      </c>
    </row>
    <row r="13" spans="1:7" x14ac:dyDescent="0.25">
      <c r="A13">
        <v>25272</v>
      </c>
      <c r="B13" t="s">
        <v>111</v>
      </c>
      <c r="C13">
        <v>3210</v>
      </c>
      <c r="D13" t="s">
        <v>132</v>
      </c>
      <c r="E13" t="s">
        <v>141</v>
      </c>
      <c r="F13" t="s">
        <v>142</v>
      </c>
      <c r="G13" s="109">
        <v>41846.959999999999</v>
      </c>
    </row>
    <row r="14" spans="1:7" x14ac:dyDescent="0.25">
      <c r="A14">
        <v>25272</v>
      </c>
      <c r="B14" t="s">
        <v>111</v>
      </c>
      <c r="C14">
        <v>3210</v>
      </c>
      <c r="D14" t="s">
        <v>132</v>
      </c>
      <c r="E14" t="s">
        <v>143</v>
      </c>
      <c r="F14" t="s">
        <v>144</v>
      </c>
      <c r="G14" s="109">
        <v>515.53</v>
      </c>
    </row>
    <row r="15" spans="1:7" x14ac:dyDescent="0.25">
      <c r="A15">
        <v>25272</v>
      </c>
      <c r="B15" t="s">
        <v>111</v>
      </c>
      <c r="C15">
        <v>3210</v>
      </c>
      <c r="D15" t="s">
        <v>145</v>
      </c>
      <c r="E15" t="s">
        <v>146</v>
      </c>
      <c r="F15" t="s">
        <v>147</v>
      </c>
      <c r="G15" s="109">
        <v>11829.3</v>
      </c>
    </row>
    <row r="16" spans="1:7" ht="15.75" thickBot="1" x14ac:dyDescent="0.3">
      <c r="G16" s="110">
        <f>SUM(G2:G15)</f>
        <v>2342418.3299999996</v>
      </c>
    </row>
    <row r="17" spans="1:7" x14ac:dyDescent="0.25">
      <c r="G17" s="109"/>
    </row>
    <row r="18" spans="1:7" ht="15.75" thickBot="1" x14ac:dyDescent="0.3">
      <c r="A18">
        <v>25272</v>
      </c>
      <c r="B18" t="s">
        <v>111</v>
      </c>
      <c r="C18">
        <v>3210</v>
      </c>
      <c r="D18" t="s">
        <v>148</v>
      </c>
      <c r="E18" t="s">
        <v>149</v>
      </c>
      <c r="F18" t="s">
        <v>150</v>
      </c>
      <c r="G18" s="110">
        <v>2801087.02</v>
      </c>
    </row>
    <row r="19" spans="1:7" x14ac:dyDescent="0.25">
      <c r="G19" s="109"/>
    </row>
    <row r="20" spans="1:7" x14ac:dyDescent="0.25">
      <c r="G20" s="109"/>
    </row>
    <row r="21" spans="1:7" x14ac:dyDescent="0.25">
      <c r="A21">
        <v>25272</v>
      </c>
      <c r="B21" t="s">
        <v>111</v>
      </c>
      <c r="C21">
        <v>6020</v>
      </c>
      <c r="D21" t="s">
        <v>151</v>
      </c>
      <c r="E21" t="s">
        <v>152</v>
      </c>
      <c r="F21" t="s">
        <v>153</v>
      </c>
      <c r="G21" s="109">
        <v>71111.72</v>
      </c>
    </row>
    <row r="22" spans="1:7" x14ac:dyDescent="0.25">
      <c r="A22">
        <v>25272</v>
      </c>
      <c r="B22" t="s">
        <v>111</v>
      </c>
      <c r="C22">
        <v>6030</v>
      </c>
      <c r="D22" t="s">
        <v>154</v>
      </c>
      <c r="E22" t="s">
        <v>155</v>
      </c>
      <c r="F22" t="s">
        <v>156</v>
      </c>
      <c r="G22" s="109">
        <v>12893.33</v>
      </c>
    </row>
    <row r="23" spans="1:7" x14ac:dyDescent="0.25">
      <c r="A23">
        <v>25272</v>
      </c>
      <c r="B23" t="s">
        <v>111</v>
      </c>
      <c r="C23">
        <v>6030</v>
      </c>
      <c r="D23" t="s">
        <v>154</v>
      </c>
      <c r="E23" t="s">
        <v>157</v>
      </c>
      <c r="F23" t="s">
        <v>158</v>
      </c>
      <c r="G23" s="109">
        <v>82.01</v>
      </c>
    </row>
    <row r="24" spans="1:7" x14ac:dyDescent="0.25">
      <c r="A24">
        <v>25272</v>
      </c>
      <c r="B24" t="s">
        <v>111</v>
      </c>
      <c r="C24">
        <v>6040</v>
      </c>
      <c r="D24" t="s">
        <v>159</v>
      </c>
      <c r="E24" t="s">
        <v>160</v>
      </c>
      <c r="F24" t="s">
        <v>159</v>
      </c>
      <c r="G24" s="109">
        <v>668.55</v>
      </c>
    </row>
    <row r="25" spans="1:7" x14ac:dyDescent="0.25">
      <c r="A25">
        <v>25272</v>
      </c>
      <c r="B25" t="s">
        <v>111</v>
      </c>
      <c r="C25">
        <v>6050</v>
      </c>
      <c r="D25" t="s">
        <v>161</v>
      </c>
      <c r="E25" t="s">
        <v>162</v>
      </c>
      <c r="F25" t="s">
        <v>161</v>
      </c>
      <c r="G25" s="109">
        <v>11608051.039999999</v>
      </c>
    </row>
    <row r="26" spans="1:7" x14ac:dyDescent="0.25">
      <c r="A26">
        <v>25272</v>
      </c>
      <c r="B26" t="s">
        <v>111</v>
      </c>
      <c r="C26">
        <v>6050</v>
      </c>
      <c r="D26" t="s">
        <v>161</v>
      </c>
      <c r="E26" t="s">
        <v>163</v>
      </c>
      <c r="F26" t="s">
        <v>164</v>
      </c>
      <c r="G26" s="109">
        <v>3742.01</v>
      </c>
    </row>
    <row r="27" spans="1:7" x14ac:dyDescent="0.25">
      <c r="A27">
        <v>25272</v>
      </c>
      <c r="B27" t="s">
        <v>111</v>
      </c>
      <c r="C27">
        <v>6070</v>
      </c>
      <c r="D27" t="s">
        <v>165</v>
      </c>
      <c r="E27" t="s">
        <v>166</v>
      </c>
      <c r="F27" t="s">
        <v>165</v>
      </c>
      <c r="G27" s="109">
        <v>1018.89</v>
      </c>
    </row>
    <row r="28" spans="1:7" x14ac:dyDescent="0.25">
      <c r="A28">
        <v>25272</v>
      </c>
      <c r="B28" t="s">
        <v>111</v>
      </c>
      <c r="C28">
        <v>6080</v>
      </c>
      <c r="D28" t="s">
        <v>167</v>
      </c>
      <c r="E28" t="s">
        <v>168</v>
      </c>
      <c r="F28" t="s">
        <v>169</v>
      </c>
      <c r="G28" s="109">
        <v>997.47</v>
      </c>
    </row>
    <row r="29" spans="1:7" x14ac:dyDescent="0.25">
      <c r="A29">
        <v>25272</v>
      </c>
      <c r="B29" t="s">
        <v>111</v>
      </c>
      <c r="C29">
        <v>6100</v>
      </c>
      <c r="D29" t="s">
        <v>170</v>
      </c>
      <c r="E29" t="s">
        <v>171</v>
      </c>
      <c r="F29" t="s">
        <v>170</v>
      </c>
      <c r="G29" s="109">
        <v>34770.400000000001</v>
      </c>
    </row>
    <row r="30" spans="1:7" x14ac:dyDescent="0.25">
      <c r="A30">
        <v>25272</v>
      </c>
      <c r="B30" t="s">
        <v>111</v>
      </c>
      <c r="C30">
        <v>6110</v>
      </c>
      <c r="D30" t="s">
        <v>172</v>
      </c>
      <c r="E30" t="s">
        <v>173</v>
      </c>
      <c r="F30" t="s">
        <v>174</v>
      </c>
      <c r="G30" s="109">
        <v>330.96</v>
      </c>
    </row>
    <row r="31" spans="1:7" x14ac:dyDescent="0.25">
      <c r="A31">
        <v>25272</v>
      </c>
      <c r="B31" t="s">
        <v>111</v>
      </c>
      <c r="C31">
        <v>6110</v>
      </c>
      <c r="D31" t="s">
        <v>172</v>
      </c>
      <c r="E31" t="s">
        <v>175</v>
      </c>
      <c r="F31" t="s">
        <v>176</v>
      </c>
      <c r="G31" s="109">
        <v>6008.37</v>
      </c>
    </row>
    <row r="32" spans="1:7" x14ac:dyDescent="0.25">
      <c r="A32">
        <v>25272</v>
      </c>
      <c r="B32" t="s">
        <v>111</v>
      </c>
      <c r="C32">
        <v>6130</v>
      </c>
      <c r="D32" t="s">
        <v>177</v>
      </c>
      <c r="E32" t="s">
        <v>178</v>
      </c>
      <c r="F32" t="s">
        <v>179</v>
      </c>
      <c r="G32" s="109">
        <v>3159.51</v>
      </c>
    </row>
    <row r="33" spans="1:7" x14ac:dyDescent="0.25">
      <c r="A33">
        <v>25272</v>
      </c>
      <c r="B33" t="s">
        <v>111</v>
      </c>
      <c r="C33">
        <v>6180</v>
      </c>
      <c r="D33" t="s">
        <v>180</v>
      </c>
      <c r="E33" t="s">
        <v>181</v>
      </c>
      <c r="F33" t="s">
        <v>182</v>
      </c>
      <c r="G33" s="109">
        <v>4731.87</v>
      </c>
    </row>
    <row r="34" spans="1:7" ht="15.75" thickBot="1" x14ac:dyDescent="0.3">
      <c r="G34" s="110">
        <f>SUM(G21:G33)</f>
        <v>11747566.129999999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B44" sqref="B44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8.28515625" bestFit="1" customWidth="1"/>
    <col min="5" max="5" width="8.7109375" bestFit="1" customWidth="1"/>
    <col min="6" max="6" width="29.42578125" bestFit="1" customWidth="1"/>
    <col min="7" max="7" width="14.5703125" bestFit="1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>
        <v>2016</v>
      </c>
    </row>
    <row r="2" spans="1:7" x14ac:dyDescent="0.25">
      <c r="A2">
        <v>25272</v>
      </c>
      <c r="B2" t="s">
        <v>111</v>
      </c>
      <c r="C2">
        <v>3110</v>
      </c>
      <c r="D2" t="s">
        <v>112</v>
      </c>
      <c r="E2" t="s">
        <v>113</v>
      </c>
      <c r="F2" t="s">
        <v>114</v>
      </c>
      <c r="G2" s="109">
        <v>315421.34999999998</v>
      </c>
    </row>
    <row r="3" spans="1:7" x14ac:dyDescent="0.25">
      <c r="A3">
        <v>25272</v>
      </c>
      <c r="B3" t="s">
        <v>111</v>
      </c>
      <c r="C3">
        <v>3200</v>
      </c>
      <c r="D3" t="s">
        <v>118</v>
      </c>
      <c r="E3" t="s">
        <v>183</v>
      </c>
      <c r="F3" t="s">
        <v>184</v>
      </c>
      <c r="G3" s="109">
        <v>1348646.13</v>
      </c>
    </row>
    <row r="4" spans="1:7" x14ac:dyDescent="0.25">
      <c r="A4">
        <v>25272</v>
      </c>
      <c r="B4" t="s">
        <v>111</v>
      </c>
      <c r="C4">
        <v>3200</v>
      </c>
      <c r="D4" t="s">
        <v>118</v>
      </c>
      <c r="E4" t="s">
        <v>185</v>
      </c>
      <c r="F4" t="s">
        <v>186</v>
      </c>
      <c r="G4" s="109">
        <v>25834.25</v>
      </c>
    </row>
    <row r="5" spans="1:7" x14ac:dyDescent="0.25">
      <c r="A5">
        <v>25272</v>
      </c>
      <c r="B5" t="s">
        <v>111</v>
      </c>
      <c r="C5">
        <v>3200</v>
      </c>
      <c r="D5" t="s">
        <v>118</v>
      </c>
      <c r="E5" t="s">
        <v>187</v>
      </c>
      <c r="F5" t="s">
        <v>188</v>
      </c>
      <c r="G5" s="109">
        <v>773.68</v>
      </c>
    </row>
    <row r="6" spans="1:7" x14ac:dyDescent="0.25">
      <c r="A6">
        <v>25272</v>
      </c>
      <c r="B6" t="s">
        <v>111</v>
      </c>
      <c r="C6">
        <v>3200</v>
      </c>
      <c r="D6" t="s">
        <v>118</v>
      </c>
      <c r="E6" t="s">
        <v>189</v>
      </c>
      <c r="F6" t="s">
        <v>190</v>
      </c>
      <c r="G6" s="109">
        <v>702.53</v>
      </c>
    </row>
    <row r="7" spans="1:7" x14ac:dyDescent="0.25">
      <c r="A7">
        <v>25272</v>
      </c>
      <c r="B7" t="s">
        <v>111</v>
      </c>
      <c r="C7">
        <v>3200</v>
      </c>
      <c r="D7" t="s">
        <v>121</v>
      </c>
      <c r="E7" t="s">
        <v>191</v>
      </c>
      <c r="F7" t="s">
        <v>192</v>
      </c>
      <c r="G7" s="109">
        <v>5029.4799999999996</v>
      </c>
    </row>
    <row r="8" spans="1:7" x14ac:dyDescent="0.25">
      <c r="A8">
        <v>25272</v>
      </c>
      <c r="B8" t="s">
        <v>111</v>
      </c>
      <c r="C8">
        <v>3200</v>
      </c>
      <c r="D8" t="s">
        <v>121</v>
      </c>
      <c r="E8" t="s">
        <v>193</v>
      </c>
      <c r="F8" t="s">
        <v>194</v>
      </c>
      <c r="G8" s="109">
        <v>6996.61</v>
      </c>
    </row>
    <row r="9" spans="1:7" x14ac:dyDescent="0.25">
      <c r="A9">
        <v>25272</v>
      </c>
      <c r="B9" t="s">
        <v>111</v>
      </c>
      <c r="C9">
        <v>3210</v>
      </c>
      <c r="D9" t="s">
        <v>124</v>
      </c>
      <c r="E9" t="s">
        <v>125</v>
      </c>
      <c r="F9" t="s">
        <v>126</v>
      </c>
      <c r="G9" s="109">
        <v>5523.25</v>
      </c>
    </row>
    <row r="10" spans="1:7" x14ac:dyDescent="0.25">
      <c r="A10">
        <v>25272</v>
      </c>
      <c r="B10" t="s">
        <v>111</v>
      </c>
      <c r="C10">
        <v>3210</v>
      </c>
      <c r="D10" t="s">
        <v>124</v>
      </c>
      <c r="E10" t="s">
        <v>127</v>
      </c>
      <c r="F10" t="s">
        <v>128</v>
      </c>
      <c r="G10" s="109">
        <v>854.94</v>
      </c>
    </row>
    <row r="11" spans="1:7" x14ac:dyDescent="0.25">
      <c r="A11">
        <v>25272</v>
      </c>
      <c r="B11" t="s">
        <v>111</v>
      </c>
      <c r="C11">
        <v>3210</v>
      </c>
      <c r="D11" t="s">
        <v>124</v>
      </c>
      <c r="E11" t="s">
        <v>195</v>
      </c>
      <c r="F11" t="s">
        <v>196</v>
      </c>
      <c r="G11" s="109">
        <v>1347.34</v>
      </c>
    </row>
    <row r="12" spans="1:7" x14ac:dyDescent="0.25">
      <c r="A12">
        <v>25272</v>
      </c>
      <c r="B12" t="s">
        <v>111</v>
      </c>
      <c r="C12">
        <v>3210</v>
      </c>
      <c r="D12" t="s">
        <v>129</v>
      </c>
      <c r="E12" t="s">
        <v>130</v>
      </c>
      <c r="F12" t="s">
        <v>131</v>
      </c>
      <c r="G12" s="109">
        <v>26595.47</v>
      </c>
    </row>
    <row r="13" spans="1:7" x14ac:dyDescent="0.25">
      <c r="A13">
        <v>25272</v>
      </c>
      <c r="B13" t="s">
        <v>111</v>
      </c>
      <c r="C13">
        <v>3210</v>
      </c>
      <c r="D13" t="s">
        <v>132</v>
      </c>
      <c r="E13" t="s">
        <v>137</v>
      </c>
      <c r="F13" t="s">
        <v>138</v>
      </c>
      <c r="G13" s="109">
        <v>5597.06</v>
      </c>
    </row>
    <row r="14" spans="1:7" x14ac:dyDescent="0.25">
      <c r="A14">
        <v>25272</v>
      </c>
      <c r="B14" t="s">
        <v>111</v>
      </c>
      <c r="C14">
        <v>3210</v>
      </c>
      <c r="D14" t="s">
        <v>132</v>
      </c>
      <c r="E14" t="s">
        <v>139</v>
      </c>
      <c r="F14" t="s">
        <v>140</v>
      </c>
      <c r="G14" s="109">
        <v>1036484.77</v>
      </c>
    </row>
    <row r="15" spans="1:7" x14ac:dyDescent="0.25">
      <c r="A15">
        <v>25272</v>
      </c>
      <c r="B15" t="s">
        <v>111</v>
      </c>
      <c r="C15">
        <v>3210</v>
      </c>
      <c r="D15" t="s">
        <v>132</v>
      </c>
      <c r="E15" t="s">
        <v>143</v>
      </c>
      <c r="F15" t="s">
        <v>144</v>
      </c>
      <c r="G15" s="109">
        <v>398.92</v>
      </c>
    </row>
    <row r="16" spans="1:7" x14ac:dyDescent="0.25">
      <c r="A16">
        <v>25272</v>
      </c>
      <c r="B16" t="s">
        <v>111</v>
      </c>
      <c r="C16">
        <v>3210</v>
      </c>
      <c r="D16" t="s">
        <v>148</v>
      </c>
      <c r="E16" t="s">
        <v>197</v>
      </c>
      <c r="F16" t="s">
        <v>198</v>
      </c>
      <c r="G16" s="109">
        <v>627.72</v>
      </c>
    </row>
    <row r="17" spans="1:7" ht="15.75" thickBot="1" x14ac:dyDescent="0.3">
      <c r="G17" s="110">
        <f>SUM(G2:G16)</f>
        <v>2780833.5000000005</v>
      </c>
    </row>
    <row r="18" spans="1:7" x14ac:dyDescent="0.25">
      <c r="G18" s="109"/>
    </row>
    <row r="19" spans="1:7" ht="15.75" thickBot="1" x14ac:dyDescent="0.3">
      <c r="A19">
        <v>25272</v>
      </c>
      <c r="B19" t="s">
        <v>111</v>
      </c>
      <c r="C19">
        <v>3210</v>
      </c>
      <c r="D19" t="s">
        <v>148</v>
      </c>
      <c r="E19" t="s">
        <v>149</v>
      </c>
      <c r="F19" t="s">
        <v>150</v>
      </c>
      <c r="G19" s="110">
        <v>3586362.37</v>
      </c>
    </row>
    <row r="20" spans="1:7" x14ac:dyDescent="0.25">
      <c r="G20" s="109"/>
    </row>
    <row r="21" spans="1:7" x14ac:dyDescent="0.25">
      <c r="G21" s="109"/>
    </row>
    <row r="22" spans="1:7" x14ac:dyDescent="0.25">
      <c r="A22">
        <v>25272</v>
      </c>
      <c r="B22" t="s">
        <v>111</v>
      </c>
      <c r="C22">
        <v>6010</v>
      </c>
      <c r="D22" t="s">
        <v>199</v>
      </c>
      <c r="E22" t="s">
        <v>200</v>
      </c>
      <c r="F22" t="s">
        <v>199</v>
      </c>
      <c r="G22" s="109">
        <v>3014.7</v>
      </c>
    </row>
    <row r="23" spans="1:7" x14ac:dyDescent="0.25">
      <c r="A23">
        <v>25272</v>
      </c>
      <c r="B23" t="s">
        <v>111</v>
      </c>
      <c r="C23">
        <v>6020</v>
      </c>
      <c r="D23" t="s">
        <v>151</v>
      </c>
      <c r="E23" t="s">
        <v>152</v>
      </c>
      <c r="F23" t="s">
        <v>153</v>
      </c>
      <c r="G23" s="109">
        <v>84063</v>
      </c>
    </row>
    <row r="24" spans="1:7" x14ac:dyDescent="0.25">
      <c r="A24">
        <v>25272</v>
      </c>
      <c r="B24" t="s">
        <v>111</v>
      </c>
      <c r="C24">
        <v>6030</v>
      </c>
      <c r="D24" t="s">
        <v>154</v>
      </c>
      <c r="E24" t="s">
        <v>157</v>
      </c>
      <c r="F24" t="s">
        <v>158</v>
      </c>
      <c r="G24" s="109">
        <v>1409.21</v>
      </c>
    </row>
    <row r="25" spans="1:7" x14ac:dyDescent="0.25">
      <c r="A25">
        <v>25272</v>
      </c>
      <c r="B25" t="s">
        <v>111</v>
      </c>
      <c r="C25">
        <v>6050</v>
      </c>
      <c r="D25" t="s">
        <v>161</v>
      </c>
      <c r="E25" t="s">
        <v>162</v>
      </c>
      <c r="F25" t="s">
        <v>161</v>
      </c>
      <c r="G25" s="109">
        <v>7445408.9199999999</v>
      </c>
    </row>
    <row r="26" spans="1:7" x14ac:dyDescent="0.25">
      <c r="A26">
        <v>25272</v>
      </c>
      <c r="B26" t="s">
        <v>111</v>
      </c>
      <c r="C26">
        <v>6050</v>
      </c>
      <c r="D26" t="s">
        <v>161</v>
      </c>
      <c r="E26" t="s">
        <v>163</v>
      </c>
      <c r="F26" t="s">
        <v>164</v>
      </c>
      <c r="G26" s="109">
        <v>6073.76</v>
      </c>
    </row>
    <row r="27" spans="1:7" x14ac:dyDescent="0.25">
      <c r="A27">
        <v>25272</v>
      </c>
      <c r="B27" t="s">
        <v>111</v>
      </c>
      <c r="C27">
        <v>6050</v>
      </c>
      <c r="D27" t="s">
        <v>161</v>
      </c>
      <c r="E27" t="s">
        <v>201</v>
      </c>
      <c r="F27" t="s">
        <v>202</v>
      </c>
      <c r="G27" s="109">
        <v>216.76</v>
      </c>
    </row>
    <row r="28" spans="1:7" x14ac:dyDescent="0.25">
      <c r="A28">
        <v>25272</v>
      </c>
      <c r="B28" t="s">
        <v>111</v>
      </c>
      <c r="C28">
        <v>6070</v>
      </c>
      <c r="D28" t="s">
        <v>165</v>
      </c>
      <c r="E28" t="s">
        <v>166</v>
      </c>
      <c r="F28" t="s">
        <v>165</v>
      </c>
      <c r="G28" s="109">
        <v>413.81</v>
      </c>
    </row>
    <row r="29" spans="1:7" x14ac:dyDescent="0.25">
      <c r="A29">
        <v>25272</v>
      </c>
      <c r="B29" t="s">
        <v>111</v>
      </c>
      <c r="C29">
        <v>6100</v>
      </c>
      <c r="D29" t="s">
        <v>170</v>
      </c>
      <c r="E29" t="s">
        <v>171</v>
      </c>
      <c r="F29" t="s">
        <v>170</v>
      </c>
      <c r="G29" s="109">
        <v>7606.8</v>
      </c>
    </row>
    <row r="30" spans="1:7" x14ac:dyDescent="0.25">
      <c r="A30">
        <v>25272</v>
      </c>
      <c r="B30" t="s">
        <v>111</v>
      </c>
      <c r="C30">
        <v>6110</v>
      </c>
      <c r="D30" t="s">
        <v>172</v>
      </c>
      <c r="E30" t="s">
        <v>173</v>
      </c>
      <c r="F30" t="s">
        <v>174</v>
      </c>
      <c r="G30" s="109">
        <v>3031.6</v>
      </c>
    </row>
    <row r="31" spans="1:7" x14ac:dyDescent="0.25">
      <c r="A31">
        <v>25272</v>
      </c>
      <c r="B31" t="s">
        <v>111</v>
      </c>
      <c r="C31">
        <v>6110</v>
      </c>
      <c r="D31" t="s">
        <v>172</v>
      </c>
      <c r="E31" t="s">
        <v>175</v>
      </c>
      <c r="F31" t="s">
        <v>176</v>
      </c>
      <c r="G31" s="109">
        <v>26478.93</v>
      </c>
    </row>
    <row r="32" spans="1:7" x14ac:dyDescent="0.25">
      <c r="A32">
        <v>25272</v>
      </c>
      <c r="B32" t="s">
        <v>111</v>
      </c>
      <c r="C32">
        <v>6180</v>
      </c>
      <c r="D32" t="s">
        <v>180</v>
      </c>
      <c r="E32" t="s">
        <v>181</v>
      </c>
      <c r="F32" t="s">
        <v>182</v>
      </c>
      <c r="G32" s="109">
        <v>313.86</v>
      </c>
    </row>
    <row r="33" spans="7:7" ht="15.75" thickBot="1" x14ac:dyDescent="0.3">
      <c r="G33" s="110">
        <f>SUM(G22:G32)</f>
        <v>7578031.3499999987</v>
      </c>
    </row>
    <row r="34" spans="7:7" x14ac:dyDescent="0.25">
      <c r="G34" s="109"/>
    </row>
    <row r="35" spans="7:7" x14ac:dyDescent="0.25">
      <c r="G35" s="109"/>
    </row>
    <row r="36" spans="7:7" x14ac:dyDescent="0.25">
      <c r="G36" s="109"/>
    </row>
    <row r="37" spans="7:7" x14ac:dyDescent="0.25">
      <c r="G37" s="10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44" sqref="B44"/>
    </sheetView>
  </sheetViews>
  <sheetFormatPr defaultRowHeight="15" x14ac:dyDescent="0.25"/>
  <cols>
    <col min="1" max="1" width="12.28515625" bestFit="1" customWidth="1"/>
    <col min="2" max="2" width="21" bestFit="1" customWidth="1"/>
    <col min="3" max="3" width="7.42578125" bestFit="1" customWidth="1"/>
    <col min="4" max="4" width="26.7109375" bestFit="1" customWidth="1"/>
    <col min="5" max="5" width="8.7109375" bestFit="1" customWidth="1"/>
    <col min="6" max="6" width="29.42578125" bestFit="1" customWidth="1"/>
    <col min="7" max="7" width="13.5703125" bestFit="1" customWidth="1"/>
  </cols>
  <sheetData>
    <row r="1" spans="1:7" x14ac:dyDescent="0.25">
      <c r="A1" t="s">
        <v>105</v>
      </c>
      <c r="B1" t="s">
        <v>106</v>
      </c>
      <c r="C1" t="s">
        <v>107</v>
      </c>
      <c r="D1" t="s">
        <v>108</v>
      </c>
      <c r="E1" t="s">
        <v>109</v>
      </c>
      <c r="F1" t="s">
        <v>110</v>
      </c>
      <c r="G1">
        <v>2017</v>
      </c>
    </row>
    <row r="2" spans="1:7" x14ac:dyDescent="0.25">
      <c r="A2">
        <v>25272</v>
      </c>
      <c r="B2" t="s">
        <v>111</v>
      </c>
      <c r="C2">
        <v>3110</v>
      </c>
      <c r="D2" t="s">
        <v>203</v>
      </c>
      <c r="E2" t="s">
        <v>204</v>
      </c>
      <c r="F2" t="s">
        <v>205</v>
      </c>
      <c r="G2" s="109">
        <v>5573.29</v>
      </c>
    </row>
    <row r="3" spans="1:7" x14ac:dyDescent="0.25">
      <c r="A3">
        <v>25272</v>
      </c>
      <c r="B3" t="s">
        <v>111</v>
      </c>
      <c r="C3">
        <v>3110</v>
      </c>
      <c r="D3" t="s">
        <v>203</v>
      </c>
      <c r="E3" t="s">
        <v>206</v>
      </c>
      <c r="F3" t="s">
        <v>207</v>
      </c>
      <c r="G3" s="109">
        <v>63.6</v>
      </c>
    </row>
    <row r="4" spans="1:7" x14ac:dyDescent="0.25">
      <c r="A4">
        <v>25272</v>
      </c>
      <c r="B4" t="s">
        <v>111</v>
      </c>
      <c r="C4">
        <v>3110</v>
      </c>
      <c r="D4" t="s">
        <v>208</v>
      </c>
      <c r="E4" t="s">
        <v>209</v>
      </c>
      <c r="F4" t="s">
        <v>210</v>
      </c>
      <c r="G4" s="109">
        <v>336.6</v>
      </c>
    </row>
    <row r="5" spans="1:7" x14ac:dyDescent="0.25">
      <c r="A5">
        <v>25272</v>
      </c>
      <c r="B5" t="s">
        <v>111</v>
      </c>
      <c r="C5">
        <v>3110</v>
      </c>
      <c r="D5" t="s">
        <v>112</v>
      </c>
      <c r="E5" t="s">
        <v>113</v>
      </c>
      <c r="F5" t="s">
        <v>114</v>
      </c>
      <c r="G5" s="109">
        <v>2337.7800000000002</v>
      </c>
    </row>
    <row r="6" spans="1:7" x14ac:dyDescent="0.25">
      <c r="A6">
        <v>25272</v>
      </c>
      <c r="B6" t="s">
        <v>111</v>
      </c>
      <c r="C6">
        <v>3200</v>
      </c>
      <c r="D6" t="s">
        <v>118</v>
      </c>
      <c r="E6" t="s">
        <v>183</v>
      </c>
      <c r="F6" t="s">
        <v>184</v>
      </c>
      <c r="G6" s="109">
        <v>261923.83</v>
      </c>
    </row>
    <row r="7" spans="1:7" x14ac:dyDescent="0.25">
      <c r="A7">
        <v>25272</v>
      </c>
      <c r="B7" t="s">
        <v>111</v>
      </c>
      <c r="C7">
        <v>3200</v>
      </c>
      <c r="D7" t="s">
        <v>118</v>
      </c>
      <c r="E7" t="s">
        <v>185</v>
      </c>
      <c r="F7" t="s">
        <v>186</v>
      </c>
      <c r="G7" s="109">
        <v>48565.24</v>
      </c>
    </row>
    <row r="8" spans="1:7" x14ac:dyDescent="0.25">
      <c r="A8">
        <v>25272</v>
      </c>
      <c r="B8" t="s">
        <v>111</v>
      </c>
      <c r="C8">
        <v>3200</v>
      </c>
      <c r="D8" t="s">
        <v>118</v>
      </c>
      <c r="E8" t="s">
        <v>211</v>
      </c>
      <c r="F8" t="s">
        <v>212</v>
      </c>
      <c r="G8" s="109">
        <v>901.09</v>
      </c>
    </row>
    <row r="9" spans="1:7" x14ac:dyDescent="0.25">
      <c r="A9">
        <v>25272</v>
      </c>
      <c r="B9" t="s">
        <v>111</v>
      </c>
      <c r="C9">
        <v>3200</v>
      </c>
      <c r="D9" t="s">
        <v>118</v>
      </c>
      <c r="E9" t="s">
        <v>187</v>
      </c>
      <c r="F9" t="s">
        <v>188</v>
      </c>
      <c r="G9" s="109">
        <v>15382.85</v>
      </c>
    </row>
    <row r="10" spans="1:7" x14ac:dyDescent="0.25">
      <c r="A10">
        <v>25272</v>
      </c>
      <c r="B10" t="s">
        <v>111</v>
      </c>
      <c r="C10">
        <v>3210</v>
      </c>
      <c r="D10" t="s">
        <v>124</v>
      </c>
      <c r="E10" t="s">
        <v>125</v>
      </c>
      <c r="F10" t="s">
        <v>126</v>
      </c>
      <c r="G10" s="109">
        <v>3155.7</v>
      </c>
    </row>
    <row r="11" spans="1:7" x14ac:dyDescent="0.25">
      <c r="A11">
        <v>25272</v>
      </c>
      <c r="B11" t="s">
        <v>111</v>
      </c>
      <c r="C11">
        <v>3210</v>
      </c>
      <c r="D11" t="s">
        <v>124</v>
      </c>
      <c r="E11" t="s">
        <v>195</v>
      </c>
      <c r="F11" t="s">
        <v>196</v>
      </c>
      <c r="G11" s="109">
        <v>2513</v>
      </c>
    </row>
    <row r="12" spans="1:7" x14ac:dyDescent="0.25">
      <c r="A12">
        <v>25272</v>
      </c>
      <c r="B12" t="s">
        <v>111</v>
      </c>
      <c r="C12">
        <v>3210</v>
      </c>
      <c r="D12" t="s">
        <v>213</v>
      </c>
      <c r="E12" t="s">
        <v>214</v>
      </c>
      <c r="F12" t="s">
        <v>215</v>
      </c>
      <c r="G12" s="109">
        <v>2436.85</v>
      </c>
    </row>
    <row r="13" spans="1:7" x14ac:dyDescent="0.25">
      <c r="A13">
        <v>25272</v>
      </c>
      <c r="B13" t="s">
        <v>111</v>
      </c>
      <c r="C13">
        <v>3210</v>
      </c>
      <c r="D13" t="s">
        <v>213</v>
      </c>
      <c r="E13" t="s">
        <v>216</v>
      </c>
      <c r="F13" t="s">
        <v>217</v>
      </c>
      <c r="G13" s="109">
        <v>3511.37</v>
      </c>
    </row>
    <row r="14" spans="1:7" x14ac:dyDescent="0.25">
      <c r="A14">
        <v>25272</v>
      </c>
      <c r="B14" t="s">
        <v>111</v>
      </c>
      <c r="C14">
        <v>3210</v>
      </c>
      <c r="D14" t="s">
        <v>132</v>
      </c>
      <c r="E14" t="s">
        <v>137</v>
      </c>
      <c r="F14" t="s">
        <v>138</v>
      </c>
      <c r="G14" s="109">
        <v>3638.59</v>
      </c>
    </row>
    <row r="15" spans="1:7" x14ac:dyDescent="0.25">
      <c r="A15">
        <v>25272</v>
      </c>
      <c r="B15" t="s">
        <v>111</v>
      </c>
      <c r="C15">
        <v>3210</v>
      </c>
      <c r="D15" t="s">
        <v>132</v>
      </c>
      <c r="E15" t="s">
        <v>139</v>
      </c>
      <c r="F15" t="s">
        <v>140</v>
      </c>
      <c r="G15" s="109">
        <v>392073.97</v>
      </c>
    </row>
    <row r="16" spans="1:7" x14ac:dyDescent="0.25">
      <c r="A16">
        <v>25272</v>
      </c>
      <c r="B16" t="s">
        <v>111</v>
      </c>
      <c r="C16">
        <v>3210</v>
      </c>
      <c r="D16" t="s">
        <v>132</v>
      </c>
      <c r="E16" t="s">
        <v>141</v>
      </c>
      <c r="F16" t="s">
        <v>142</v>
      </c>
      <c r="G16" s="109">
        <v>426.76</v>
      </c>
    </row>
    <row r="17" spans="1:7" x14ac:dyDescent="0.25">
      <c r="A17">
        <v>25272</v>
      </c>
      <c r="B17" t="s">
        <v>111</v>
      </c>
      <c r="C17">
        <v>3210</v>
      </c>
      <c r="D17" t="s">
        <v>132</v>
      </c>
      <c r="E17" t="s">
        <v>218</v>
      </c>
      <c r="F17" t="s">
        <v>170</v>
      </c>
      <c r="G17" s="109">
        <v>1393.33</v>
      </c>
    </row>
    <row r="18" spans="1:7" x14ac:dyDescent="0.25">
      <c r="A18">
        <v>25272</v>
      </c>
      <c r="B18" t="s">
        <v>111</v>
      </c>
      <c r="C18">
        <v>3210</v>
      </c>
      <c r="D18" t="s">
        <v>145</v>
      </c>
      <c r="E18" t="s">
        <v>219</v>
      </c>
      <c r="F18" t="s">
        <v>220</v>
      </c>
      <c r="G18" s="109">
        <v>60487.25</v>
      </c>
    </row>
    <row r="19" spans="1:7" ht="15.75" thickBot="1" x14ac:dyDescent="0.3">
      <c r="G19" s="110">
        <f>SUM(G2:G18)</f>
        <v>804721.1</v>
      </c>
    </row>
    <row r="20" spans="1:7" x14ac:dyDescent="0.25">
      <c r="G20" s="109"/>
    </row>
    <row r="21" spans="1:7" ht="15.75" thickBot="1" x14ac:dyDescent="0.3">
      <c r="A21">
        <v>25272</v>
      </c>
      <c r="B21" t="s">
        <v>111</v>
      </c>
      <c r="C21">
        <v>3210</v>
      </c>
      <c r="D21" t="s">
        <v>148</v>
      </c>
      <c r="E21" t="s">
        <v>149</v>
      </c>
      <c r="F21" t="s">
        <v>150</v>
      </c>
      <c r="G21" s="110">
        <v>2093962.58</v>
      </c>
    </row>
    <row r="22" spans="1:7" x14ac:dyDescent="0.25">
      <c r="G22" s="109"/>
    </row>
    <row r="23" spans="1:7" x14ac:dyDescent="0.25">
      <c r="G23" s="109"/>
    </row>
    <row r="24" spans="1:7" x14ac:dyDescent="0.25">
      <c r="A24">
        <v>25272</v>
      </c>
      <c r="B24" t="s">
        <v>111</v>
      </c>
      <c r="C24">
        <v>6010</v>
      </c>
      <c r="D24" t="s">
        <v>199</v>
      </c>
      <c r="E24" t="s">
        <v>200</v>
      </c>
      <c r="F24" t="s">
        <v>199</v>
      </c>
      <c r="G24" s="109">
        <v>5841.25</v>
      </c>
    </row>
    <row r="25" spans="1:7" x14ac:dyDescent="0.25">
      <c r="A25">
        <v>25272</v>
      </c>
      <c r="B25" t="s">
        <v>111</v>
      </c>
      <c r="C25">
        <v>6010</v>
      </c>
      <c r="D25" t="s">
        <v>199</v>
      </c>
      <c r="E25" t="s">
        <v>221</v>
      </c>
      <c r="F25" t="s">
        <v>222</v>
      </c>
      <c r="G25" s="109">
        <v>6344.36</v>
      </c>
    </row>
    <row r="26" spans="1:7" x14ac:dyDescent="0.25">
      <c r="A26">
        <v>25272</v>
      </c>
      <c r="B26" t="s">
        <v>111</v>
      </c>
      <c r="C26">
        <v>6020</v>
      </c>
      <c r="D26" t="s">
        <v>151</v>
      </c>
      <c r="E26" t="s">
        <v>152</v>
      </c>
      <c r="F26" t="s">
        <v>153</v>
      </c>
      <c r="G26" s="109">
        <v>35698.339999999997</v>
      </c>
    </row>
    <row r="27" spans="1:7" x14ac:dyDescent="0.25">
      <c r="A27">
        <v>25272</v>
      </c>
      <c r="B27" t="s">
        <v>111</v>
      </c>
      <c r="C27">
        <v>6030</v>
      </c>
      <c r="D27" t="s">
        <v>154</v>
      </c>
      <c r="E27" t="s">
        <v>157</v>
      </c>
      <c r="F27" t="s">
        <v>158</v>
      </c>
      <c r="G27" s="109">
        <v>2216.0700000000002</v>
      </c>
    </row>
    <row r="28" spans="1:7" x14ac:dyDescent="0.25">
      <c r="A28">
        <v>25272</v>
      </c>
      <c r="B28" t="s">
        <v>111</v>
      </c>
      <c r="C28">
        <v>6050</v>
      </c>
      <c r="D28" t="s">
        <v>161</v>
      </c>
      <c r="E28" t="s">
        <v>162</v>
      </c>
      <c r="F28" t="s">
        <v>161</v>
      </c>
      <c r="G28" s="109">
        <v>6339205.2199999997</v>
      </c>
    </row>
    <row r="29" spans="1:7" x14ac:dyDescent="0.25">
      <c r="A29">
        <v>25272</v>
      </c>
      <c r="B29" t="s">
        <v>111</v>
      </c>
      <c r="C29">
        <v>6050</v>
      </c>
      <c r="D29" t="s">
        <v>161</v>
      </c>
      <c r="E29" t="s">
        <v>163</v>
      </c>
      <c r="F29" t="s">
        <v>164</v>
      </c>
      <c r="G29" s="109">
        <v>6288.97</v>
      </c>
    </row>
    <row r="30" spans="1:7" x14ac:dyDescent="0.25">
      <c r="A30">
        <v>25272</v>
      </c>
      <c r="B30" t="s">
        <v>111</v>
      </c>
      <c r="C30">
        <v>6110</v>
      </c>
      <c r="D30" t="s">
        <v>172</v>
      </c>
      <c r="E30" t="s">
        <v>173</v>
      </c>
      <c r="F30" t="s">
        <v>174</v>
      </c>
      <c r="G30" s="109">
        <v>1550.64</v>
      </c>
    </row>
    <row r="31" spans="1:7" x14ac:dyDescent="0.25">
      <c r="A31">
        <v>25272</v>
      </c>
      <c r="B31" t="s">
        <v>111</v>
      </c>
      <c r="C31">
        <v>6110</v>
      </c>
      <c r="D31" t="s">
        <v>172</v>
      </c>
      <c r="E31" t="s">
        <v>175</v>
      </c>
      <c r="F31" t="s">
        <v>176</v>
      </c>
      <c r="G31" s="109">
        <v>33351.69</v>
      </c>
    </row>
    <row r="32" spans="1:7" ht="15.75" thickBot="1" x14ac:dyDescent="0.3">
      <c r="G32" s="110">
        <f>SUM(G24:G31)</f>
        <v>6430496.5399999991</v>
      </c>
    </row>
    <row r="33" spans="7:7" x14ac:dyDescent="0.25">
      <c r="G33" s="109"/>
    </row>
    <row r="34" spans="7:7" x14ac:dyDescent="0.25">
      <c r="G34" s="109"/>
    </row>
    <row r="35" spans="7:7" x14ac:dyDescent="0.25">
      <c r="G35" s="109"/>
    </row>
    <row r="36" spans="7:7" x14ac:dyDescent="0.25">
      <c r="G36" s="10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topLeftCell="A16" workbookViewId="0">
      <selection activeCell="B44" sqref="B44"/>
    </sheetView>
  </sheetViews>
  <sheetFormatPr defaultRowHeight="15" x14ac:dyDescent="0.25"/>
  <cols>
    <col min="3" max="3" width="12.28515625" bestFit="1" customWidth="1"/>
    <col min="4" max="4" width="21" bestFit="1" customWidth="1"/>
    <col min="5" max="5" width="7.42578125" bestFit="1" customWidth="1"/>
    <col min="6" max="6" width="26.7109375" bestFit="1" customWidth="1"/>
    <col min="7" max="7" width="8.7109375" bestFit="1" customWidth="1"/>
    <col min="8" max="8" width="29.42578125" bestFit="1" customWidth="1"/>
    <col min="9" max="9" width="14.5703125" bestFit="1" customWidth="1"/>
  </cols>
  <sheetData>
    <row r="3" spans="1:9" x14ac:dyDescent="0.25">
      <c r="A3" t="s">
        <v>223</v>
      </c>
    </row>
    <row r="4" spans="1:9" x14ac:dyDescent="0.25">
      <c r="A4" t="s">
        <v>224</v>
      </c>
    </row>
    <row r="7" spans="1:9" x14ac:dyDescent="0.25">
      <c r="B7" s="10"/>
    </row>
    <row r="8" spans="1:9" x14ac:dyDescent="0.25">
      <c r="B8" s="10"/>
    </row>
    <row r="9" spans="1:9" x14ac:dyDescent="0.25">
      <c r="B9" s="10"/>
      <c r="C9" t="s">
        <v>105</v>
      </c>
      <c r="D9" t="s">
        <v>106</v>
      </c>
      <c r="E9" t="s">
        <v>107</v>
      </c>
      <c r="F9" t="s">
        <v>108</v>
      </c>
      <c r="G9" t="s">
        <v>109</v>
      </c>
      <c r="H9" t="s">
        <v>110</v>
      </c>
      <c r="I9">
        <v>2017</v>
      </c>
    </row>
    <row r="10" spans="1:9" x14ac:dyDescent="0.25">
      <c r="B10" s="10" t="s">
        <v>225</v>
      </c>
      <c r="C10">
        <v>25272</v>
      </c>
      <c r="D10" t="s">
        <v>111</v>
      </c>
      <c r="E10">
        <v>3110</v>
      </c>
      <c r="F10" t="s">
        <v>203</v>
      </c>
      <c r="G10" t="s">
        <v>204</v>
      </c>
      <c r="H10" t="s">
        <v>205</v>
      </c>
      <c r="I10" s="109">
        <v>5573.29</v>
      </c>
    </row>
    <row r="11" spans="1:9" x14ac:dyDescent="0.25">
      <c r="B11" s="10" t="s">
        <v>225</v>
      </c>
      <c r="C11">
        <v>25272</v>
      </c>
      <c r="D11" t="s">
        <v>111</v>
      </c>
      <c r="E11">
        <v>3110</v>
      </c>
      <c r="F11" t="s">
        <v>203</v>
      </c>
      <c r="G11" t="s">
        <v>206</v>
      </c>
      <c r="H11" t="s">
        <v>207</v>
      </c>
      <c r="I11" s="109">
        <v>4873.28</v>
      </c>
    </row>
    <row r="12" spans="1:9" x14ac:dyDescent="0.25">
      <c r="B12" s="10" t="s">
        <v>225</v>
      </c>
      <c r="C12">
        <v>25272</v>
      </c>
      <c r="D12" t="s">
        <v>111</v>
      </c>
      <c r="E12">
        <v>3110</v>
      </c>
      <c r="F12" t="s">
        <v>208</v>
      </c>
      <c r="G12" t="s">
        <v>209</v>
      </c>
      <c r="H12" t="s">
        <v>210</v>
      </c>
      <c r="I12" s="109">
        <v>336.6</v>
      </c>
    </row>
    <row r="13" spans="1:9" x14ac:dyDescent="0.25">
      <c r="B13" s="10" t="s">
        <v>225</v>
      </c>
      <c r="C13">
        <v>25272</v>
      </c>
      <c r="D13" t="s">
        <v>111</v>
      </c>
      <c r="E13">
        <v>3110</v>
      </c>
      <c r="F13" t="s">
        <v>112</v>
      </c>
      <c r="G13" t="s">
        <v>113</v>
      </c>
      <c r="H13" t="s">
        <v>114</v>
      </c>
      <c r="I13" s="109">
        <v>2337.7800000000002</v>
      </c>
    </row>
    <row r="14" spans="1:9" x14ac:dyDescent="0.25">
      <c r="B14" s="10" t="s">
        <v>225</v>
      </c>
      <c r="C14">
        <v>25272</v>
      </c>
      <c r="D14" t="s">
        <v>111</v>
      </c>
      <c r="E14">
        <v>3200</v>
      </c>
      <c r="F14" t="s">
        <v>118</v>
      </c>
      <c r="G14" t="s">
        <v>183</v>
      </c>
      <c r="H14" t="s">
        <v>184</v>
      </c>
      <c r="I14" s="109">
        <v>261923.83</v>
      </c>
    </row>
    <row r="15" spans="1:9" x14ac:dyDescent="0.25">
      <c r="B15" s="10" t="s">
        <v>225</v>
      </c>
      <c r="C15">
        <v>25272</v>
      </c>
      <c r="D15" t="s">
        <v>111</v>
      </c>
      <c r="E15">
        <v>3200</v>
      </c>
      <c r="F15" t="s">
        <v>118</v>
      </c>
      <c r="G15" t="s">
        <v>185</v>
      </c>
      <c r="H15" t="s">
        <v>186</v>
      </c>
      <c r="I15" s="109">
        <v>64383.38</v>
      </c>
    </row>
    <row r="16" spans="1:9" x14ac:dyDescent="0.25">
      <c r="B16" s="10" t="s">
        <v>225</v>
      </c>
      <c r="C16">
        <v>25272</v>
      </c>
      <c r="D16" t="s">
        <v>111</v>
      </c>
      <c r="E16">
        <v>3200</v>
      </c>
      <c r="F16" t="s">
        <v>118</v>
      </c>
      <c r="G16" t="s">
        <v>211</v>
      </c>
      <c r="H16" t="s">
        <v>212</v>
      </c>
      <c r="I16" s="109">
        <v>901.09</v>
      </c>
    </row>
    <row r="17" spans="2:9" x14ac:dyDescent="0.25">
      <c r="B17" s="10" t="s">
        <v>225</v>
      </c>
      <c r="C17">
        <v>25272</v>
      </c>
      <c r="D17" t="s">
        <v>111</v>
      </c>
      <c r="E17">
        <v>3200</v>
      </c>
      <c r="F17" t="s">
        <v>118</v>
      </c>
      <c r="G17" t="s">
        <v>187</v>
      </c>
      <c r="H17" t="s">
        <v>188</v>
      </c>
      <c r="I17" s="109">
        <v>30064.57</v>
      </c>
    </row>
    <row r="18" spans="2:9" x14ac:dyDescent="0.25">
      <c r="B18" s="10" t="s">
        <v>225</v>
      </c>
      <c r="C18">
        <v>25272</v>
      </c>
      <c r="D18" t="s">
        <v>111</v>
      </c>
      <c r="E18">
        <v>3200</v>
      </c>
      <c r="F18" t="s">
        <v>118</v>
      </c>
      <c r="G18" t="s">
        <v>189</v>
      </c>
      <c r="H18" t="s">
        <v>190</v>
      </c>
      <c r="I18" s="109">
        <v>3669.06</v>
      </c>
    </row>
    <row r="19" spans="2:9" x14ac:dyDescent="0.25">
      <c r="B19" s="10" t="s">
        <v>225</v>
      </c>
      <c r="C19">
        <v>25272</v>
      </c>
      <c r="D19" t="s">
        <v>111</v>
      </c>
      <c r="E19">
        <v>3210</v>
      </c>
      <c r="F19" t="s">
        <v>124</v>
      </c>
      <c r="G19" t="s">
        <v>125</v>
      </c>
      <c r="H19" t="s">
        <v>126</v>
      </c>
      <c r="I19" s="109">
        <v>3155.7</v>
      </c>
    </row>
    <row r="20" spans="2:9" x14ac:dyDescent="0.25">
      <c r="B20" s="10" t="s">
        <v>225</v>
      </c>
      <c r="C20">
        <v>25272</v>
      </c>
      <c r="D20" t="s">
        <v>111</v>
      </c>
      <c r="E20">
        <v>3210</v>
      </c>
      <c r="F20" t="s">
        <v>124</v>
      </c>
      <c r="G20" t="s">
        <v>195</v>
      </c>
      <c r="H20" t="s">
        <v>196</v>
      </c>
      <c r="I20" s="109">
        <v>2513</v>
      </c>
    </row>
    <row r="21" spans="2:9" x14ac:dyDescent="0.25">
      <c r="B21" s="10" t="s">
        <v>225</v>
      </c>
      <c r="C21">
        <v>25272</v>
      </c>
      <c r="D21" t="s">
        <v>111</v>
      </c>
      <c r="E21">
        <v>3210</v>
      </c>
      <c r="F21" t="s">
        <v>213</v>
      </c>
      <c r="G21" t="s">
        <v>214</v>
      </c>
      <c r="H21" t="s">
        <v>215</v>
      </c>
      <c r="I21" s="109">
        <v>2436.85</v>
      </c>
    </row>
    <row r="22" spans="2:9" x14ac:dyDescent="0.25">
      <c r="B22" s="10" t="s">
        <v>225</v>
      </c>
      <c r="C22">
        <v>25272</v>
      </c>
      <c r="D22" t="s">
        <v>111</v>
      </c>
      <c r="E22">
        <v>3210</v>
      </c>
      <c r="F22" t="s">
        <v>213</v>
      </c>
      <c r="G22" t="s">
        <v>216</v>
      </c>
      <c r="H22" t="s">
        <v>217</v>
      </c>
      <c r="I22" s="109">
        <v>3511.37</v>
      </c>
    </row>
    <row r="23" spans="2:9" x14ac:dyDescent="0.25">
      <c r="B23" s="10" t="s">
        <v>225</v>
      </c>
      <c r="C23">
        <v>25272</v>
      </c>
      <c r="D23" t="s">
        <v>111</v>
      </c>
      <c r="E23">
        <v>3210</v>
      </c>
      <c r="F23" t="s">
        <v>132</v>
      </c>
      <c r="G23" t="s">
        <v>137</v>
      </c>
      <c r="H23" t="s">
        <v>138</v>
      </c>
      <c r="I23" s="109">
        <v>3638.59</v>
      </c>
    </row>
    <row r="24" spans="2:9" x14ac:dyDescent="0.25">
      <c r="B24" s="10" t="s">
        <v>225</v>
      </c>
      <c r="C24">
        <v>25272</v>
      </c>
      <c r="D24" t="s">
        <v>111</v>
      </c>
      <c r="E24">
        <v>3210</v>
      </c>
      <c r="F24" t="s">
        <v>132</v>
      </c>
      <c r="G24" t="s">
        <v>139</v>
      </c>
      <c r="H24" t="s">
        <v>140</v>
      </c>
      <c r="I24" s="109">
        <v>577409.13</v>
      </c>
    </row>
    <row r="25" spans="2:9" x14ac:dyDescent="0.25">
      <c r="B25" s="10" t="s">
        <v>225</v>
      </c>
      <c r="C25">
        <v>25272</v>
      </c>
      <c r="D25" t="s">
        <v>111</v>
      </c>
      <c r="E25">
        <v>3210</v>
      </c>
      <c r="F25" t="s">
        <v>132</v>
      </c>
      <c r="G25" t="s">
        <v>141</v>
      </c>
      <c r="H25" t="s">
        <v>142</v>
      </c>
      <c r="I25" s="109">
        <v>2297.48</v>
      </c>
    </row>
    <row r="26" spans="2:9" x14ac:dyDescent="0.25">
      <c r="B26" s="10" t="s">
        <v>225</v>
      </c>
      <c r="C26">
        <v>25272</v>
      </c>
      <c r="D26" t="s">
        <v>111</v>
      </c>
      <c r="E26">
        <v>3210</v>
      </c>
      <c r="F26" t="s">
        <v>132</v>
      </c>
      <c r="G26" t="s">
        <v>218</v>
      </c>
      <c r="H26" t="s">
        <v>170</v>
      </c>
      <c r="I26" s="109">
        <v>1679.38</v>
      </c>
    </row>
    <row r="27" spans="2:9" x14ac:dyDescent="0.25">
      <c r="B27" s="10" t="s">
        <v>225</v>
      </c>
      <c r="C27">
        <v>25272</v>
      </c>
      <c r="D27" t="s">
        <v>111</v>
      </c>
      <c r="E27">
        <v>3210</v>
      </c>
      <c r="F27" t="s">
        <v>145</v>
      </c>
      <c r="G27" t="s">
        <v>219</v>
      </c>
      <c r="H27" t="s">
        <v>220</v>
      </c>
      <c r="I27" s="109">
        <v>69571.16</v>
      </c>
    </row>
    <row r="28" spans="2:9" ht="15.75" thickBot="1" x14ac:dyDescent="0.3">
      <c r="B28" s="10"/>
      <c r="I28" s="110">
        <f>SUM(I10:I27)</f>
        <v>1040275.54</v>
      </c>
    </row>
    <row r="29" spans="2:9" x14ac:dyDescent="0.25">
      <c r="B29" s="10"/>
      <c r="I29" s="109"/>
    </row>
    <row r="30" spans="2:9" x14ac:dyDescent="0.25">
      <c r="B30" s="10" t="s">
        <v>226</v>
      </c>
      <c r="C30">
        <v>25272</v>
      </c>
      <c r="D30" t="s">
        <v>111</v>
      </c>
      <c r="E30">
        <v>3210</v>
      </c>
      <c r="F30" t="s">
        <v>148</v>
      </c>
      <c r="G30" t="s">
        <v>149</v>
      </c>
      <c r="H30" t="s">
        <v>150</v>
      </c>
      <c r="I30" s="109">
        <v>2475114.08</v>
      </c>
    </row>
    <row r="31" spans="2:9" x14ac:dyDescent="0.25">
      <c r="B31" s="10"/>
      <c r="I31" s="109"/>
    </row>
    <row r="32" spans="2:9" x14ac:dyDescent="0.25">
      <c r="B32" s="10"/>
      <c r="I32" s="109"/>
    </row>
    <row r="33" spans="2:9" x14ac:dyDescent="0.25">
      <c r="B33" s="10" t="s">
        <v>227</v>
      </c>
      <c r="C33">
        <v>25272</v>
      </c>
      <c r="D33" t="s">
        <v>111</v>
      </c>
      <c r="E33">
        <v>6010</v>
      </c>
      <c r="F33" t="s">
        <v>199</v>
      </c>
      <c r="G33" t="s">
        <v>200</v>
      </c>
      <c r="H33" t="s">
        <v>199</v>
      </c>
      <c r="I33" s="109">
        <v>41936.82</v>
      </c>
    </row>
    <row r="34" spans="2:9" x14ac:dyDescent="0.25">
      <c r="B34" s="10" t="s">
        <v>227</v>
      </c>
      <c r="C34">
        <v>25272</v>
      </c>
      <c r="D34" t="s">
        <v>111</v>
      </c>
      <c r="E34">
        <v>6010</v>
      </c>
      <c r="F34" t="s">
        <v>199</v>
      </c>
      <c r="G34" t="s">
        <v>221</v>
      </c>
      <c r="H34" t="s">
        <v>222</v>
      </c>
      <c r="I34" s="109">
        <v>6344.36</v>
      </c>
    </row>
    <row r="35" spans="2:9" x14ac:dyDescent="0.25">
      <c r="B35" s="10" t="s">
        <v>227</v>
      </c>
      <c r="C35">
        <v>25272</v>
      </c>
      <c r="D35" t="s">
        <v>111</v>
      </c>
      <c r="E35">
        <v>6020</v>
      </c>
      <c r="F35" t="s">
        <v>151</v>
      </c>
      <c r="G35" t="s">
        <v>152</v>
      </c>
      <c r="H35" t="s">
        <v>153</v>
      </c>
      <c r="I35" s="109">
        <v>50225.13</v>
      </c>
    </row>
    <row r="36" spans="2:9" x14ac:dyDescent="0.25">
      <c r="B36" s="10" t="s">
        <v>227</v>
      </c>
      <c r="C36">
        <v>25272</v>
      </c>
      <c r="D36" t="s">
        <v>111</v>
      </c>
      <c r="E36">
        <v>6020</v>
      </c>
      <c r="F36" t="s">
        <v>151</v>
      </c>
      <c r="G36" t="s">
        <v>228</v>
      </c>
      <c r="H36" t="s">
        <v>229</v>
      </c>
      <c r="I36" s="109">
        <v>9160.58</v>
      </c>
    </row>
    <row r="37" spans="2:9" x14ac:dyDescent="0.25">
      <c r="B37" s="10" t="s">
        <v>227</v>
      </c>
      <c r="C37">
        <v>25272</v>
      </c>
      <c r="D37" t="s">
        <v>111</v>
      </c>
      <c r="E37">
        <v>6030</v>
      </c>
      <c r="F37" t="s">
        <v>154</v>
      </c>
      <c r="G37" t="s">
        <v>157</v>
      </c>
      <c r="H37" t="s">
        <v>158</v>
      </c>
      <c r="I37" s="109">
        <v>19217.580000000002</v>
      </c>
    </row>
    <row r="38" spans="2:9" x14ac:dyDescent="0.25">
      <c r="B38" s="10" t="s">
        <v>227</v>
      </c>
      <c r="C38">
        <v>25272</v>
      </c>
      <c r="D38" t="s">
        <v>111</v>
      </c>
      <c r="E38">
        <v>6050</v>
      </c>
      <c r="F38" t="s">
        <v>161</v>
      </c>
      <c r="G38" t="s">
        <v>162</v>
      </c>
      <c r="H38" t="s">
        <v>161</v>
      </c>
      <c r="I38" s="109">
        <v>7189224.6600000001</v>
      </c>
    </row>
    <row r="39" spans="2:9" x14ac:dyDescent="0.25">
      <c r="B39" s="10" t="s">
        <v>227</v>
      </c>
      <c r="C39">
        <v>25272</v>
      </c>
      <c r="D39" t="s">
        <v>111</v>
      </c>
      <c r="E39">
        <v>6050</v>
      </c>
      <c r="F39" t="s">
        <v>161</v>
      </c>
      <c r="G39" t="s">
        <v>163</v>
      </c>
      <c r="H39" t="s">
        <v>164</v>
      </c>
      <c r="I39" s="109">
        <v>7004.42</v>
      </c>
    </row>
    <row r="40" spans="2:9" x14ac:dyDescent="0.25">
      <c r="B40" s="10" t="s">
        <v>227</v>
      </c>
      <c r="C40">
        <v>25272</v>
      </c>
      <c r="D40" t="s">
        <v>111</v>
      </c>
      <c r="E40">
        <v>6110</v>
      </c>
      <c r="F40" t="s">
        <v>172</v>
      </c>
      <c r="G40" t="s">
        <v>173</v>
      </c>
      <c r="H40" t="s">
        <v>174</v>
      </c>
      <c r="I40" s="109">
        <v>1550.64</v>
      </c>
    </row>
    <row r="41" spans="2:9" x14ac:dyDescent="0.25">
      <c r="B41" s="10" t="s">
        <v>227</v>
      </c>
      <c r="C41">
        <v>25272</v>
      </c>
      <c r="D41" t="s">
        <v>111</v>
      </c>
      <c r="E41">
        <v>6110</v>
      </c>
      <c r="F41" t="s">
        <v>172</v>
      </c>
      <c r="G41" t="s">
        <v>175</v>
      </c>
      <c r="H41" t="s">
        <v>176</v>
      </c>
      <c r="I41" s="109">
        <v>33351.69</v>
      </c>
    </row>
    <row r="42" spans="2:9" x14ac:dyDescent="0.25">
      <c r="B42" s="10" t="s">
        <v>227</v>
      </c>
      <c r="C42">
        <v>25272</v>
      </c>
      <c r="D42" t="s">
        <v>111</v>
      </c>
      <c r="E42">
        <v>6740</v>
      </c>
      <c r="F42" t="s">
        <v>230</v>
      </c>
      <c r="G42" t="s">
        <v>231</v>
      </c>
      <c r="H42" t="s">
        <v>161</v>
      </c>
      <c r="I42" s="109">
        <v>340174.25</v>
      </c>
    </row>
    <row r="43" spans="2:9" ht="15.75" thickBot="1" x14ac:dyDescent="0.3">
      <c r="B43" s="10"/>
      <c r="I43" s="110">
        <f>SUM(I33:I42)</f>
        <v>7698190.1299999999</v>
      </c>
    </row>
    <row r="44" spans="2:9" x14ac:dyDescent="0.25">
      <c r="I44" s="109"/>
    </row>
    <row r="45" spans="2:9" x14ac:dyDescent="0.25">
      <c r="I45" s="109"/>
    </row>
    <row r="46" spans="2:9" x14ac:dyDescent="0.25">
      <c r="I46" s="109"/>
    </row>
    <row r="47" spans="2:9" x14ac:dyDescent="0.25">
      <c r="I47" s="109"/>
    </row>
    <row r="48" spans="2:9" x14ac:dyDescent="0.25">
      <c r="I48" s="109"/>
    </row>
    <row r="49" spans="9:9" x14ac:dyDescent="0.25">
      <c r="I49" s="109"/>
    </row>
    <row r="50" spans="9:9" x14ac:dyDescent="0.25">
      <c r="I50" s="10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SRM </vt:lpstr>
      <vt:lpstr>Input - Raw Safety Data</vt:lpstr>
      <vt:lpstr>Input - Operational Raw Data</vt:lpstr>
      <vt:lpstr>Output - Safety Charts and Info</vt:lpstr>
      <vt:lpstr>Value Improvement Charts</vt:lpstr>
      <vt:lpstr>2015 - Wolf Lake</vt:lpstr>
      <vt:lpstr>2016 - Wolf Lake</vt:lpstr>
      <vt:lpstr>2017 YTD as at Sep 20</vt:lpstr>
      <vt:lpstr>2017 YTD as at Sep 30, 2017</vt:lpstr>
      <vt:lpstr>Chart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2017-10-16T20:33:14Z</cp:lastPrinted>
  <dcterms:created xsi:type="dcterms:W3CDTF">2017-09-18T15:26:10Z</dcterms:created>
  <dcterms:modified xsi:type="dcterms:W3CDTF">2018-03-07T18:15:44Z</dcterms:modified>
</cp:coreProperties>
</file>