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5" windowWidth="24000" windowHeight="5385"/>
  </bookViews>
  <sheets>
    <sheet name="SRM " sheetId="3" r:id="rId1"/>
    <sheet name="Operational Raw Data" sheetId="6" state="hidden" r:id="rId2"/>
    <sheet name="Value Improvement Charts" sheetId="5" state="hidden" r:id="rId3"/>
    <sheet name="Safety Charts and Info" sheetId="2" state="hidden" r:id="rId4"/>
    <sheet name="Raw Safety Data" sheetId="4" state="hidden" r:id="rId5"/>
    <sheet name="Logos" sheetId="1" state="hidden" r:id="rId6"/>
  </sheets>
  <externalReferences>
    <externalReference r:id="rId7"/>
  </externalReferences>
  <definedNames>
    <definedName name="_xlnm.Print_Area" localSheetId="0">'SRM '!$A$1:$Y$53</definedName>
  </definedNames>
  <calcPr calcId="145621"/>
</workbook>
</file>

<file path=xl/calcChain.xml><?xml version="1.0" encoding="utf-8"?>
<calcChain xmlns="http://schemas.openxmlformats.org/spreadsheetml/2006/main">
  <c r="I26" i="3" l="1"/>
  <c r="I25" i="3"/>
  <c r="I24" i="3"/>
  <c r="J32" i="2"/>
  <c r="J33" i="2"/>
  <c r="E32" i="2"/>
  <c r="F32" i="2"/>
  <c r="I32" i="2" s="1"/>
  <c r="G32" i="2"/>
  <c r="H32" i="2"/>
  <c r="E33" i="2"/>
  <c r="F33" i="2"/>
  <c r="G33" i="2"/>
  <c r="H33" i="2"/>
  <c r="I33" i="2"/>
  <c r="D33" i="2"/>
  <c r="D32" i="2"/>
  <c r="I12" i="3"/>
  <c r="I13" i="3"/>
  <c r="I14" i="3"/>
  <c r="I15" i="3"/>
  <c r="I17" i="3"/>
  <c r="I18" i="3"/>
  <c r="I16" i="3"/>
  <c r="N45" i="4"/>
  <c r="N46" i="4"/>
  <c r="N47" i="4"/>
  <c r="N48" i="4"/>
  <c r="N49" i="4"/>
  <c r="N50" i="4"/>
  <c r="N53" i="4"/>
  <c r="N54" i="4"/>
  <c r="N55" i="4"/>
  <c r="N56" i="4"/>
  <c r="N57" i="4"/>
  <c r="N58" i="4"/>
  <c r="N59" i="4"/>
  <c r="N60" i="4"/>
  <c r="N61" i="4"/>
  <c r="N62" i="4"/>
  <c r="N63" i="4"/>
  <c r="N44" i="4"/>
  <c r="M44" i="4"/>
  <c r="I37" i="3" l="1"/>
  <c r="I38" i="3"/>
  <c r="I36" i="3"/>
  <c r="N28" i="6"/>
  <c r="N29" i="6"/>
  <c r="N27" i="6"/>
  <c r="E28" i="6"/>
  <c r="F28" i="6"/>
  <c r="G28" i="6"/>
  <c r="H28" i="6"/>
  <c r="E29" i="6"/>
  <c r="F29" i="6"/>
  <c r="G29" i="6"/>
  <c r="H29" i="6"/>
  <c r="H27" i="6"/>
  <c r="G27" i="6"/>
  <c r="F27" i="6"/>
  <c r="E27" i="6"/>
  <c r="N23" i="6"/>
  <c r="N24" i="6"/>
  <c r="N25" i="6"/>
  <c r="N26" i="6"/>
  <c r="N22" i="6"/>
  <c r="E23" i="6"/>
  <c r="F23" i="6"/>
  <c r="I23" i="6" s="1"/>
  <c r="J23" i="6" s="1"/>
  <c r="G23" i="6"/>
  <c r="H23" i="6"/>
  <c r="E24" i="6"/>
  <c r="F24" i="6"/>
  <c r="I24" i="6" s="1"/>
  <c r="J24" i="6" s="1"/>
  <c r="G24" i="6"/>
  <c r="H24" i="6"/>
  <c r="E25" i="6"/>
  <c r="F25" i="6"/>
  <c r="I25" i="6" s="1"/>
  <c r="J25" i="6" s="1"/>
  <c r="G25" i="6"/>
  <c r="H25" i="6"/>
  <c r="E26" i="6"/>
  <c r="F26" i="6"/>
  <c r="I26" i="6" s="1"/>
  <c r="J26" i="6" s="1"/>
  <c r="G26" i="6"/>
  <c r="H26" i="6"/>
  <c r="H22" i="6"/>
  <c r="G22" i="6"/>
  <c r="F22" i="6"/>
  <c r="E22" i="6"/>
  <c r="I32" i="3" l="1"/>
  <c r="I28" i="6"/>
  <c r="J28" i="6" s="1"/>
  <c r="I29" i="6"/>
  <c r="J29" i="6" s="1"/>
  <c r="I27" i="6"/>
  <c r="J27" i="6" s="1"/>
  <c r="I31" i="3"/>
  <c r="I22" i="6"/>
  <c r="J22" i="6" s="1"/>
  <c r="D35" i="2" l="1"/>
  <c r="E35" i="2"/>
  <c r="F35" i="2"/>
  <c r="G35" i="2"/>
  <c r="H35" i="2"/>
  <c r="D36" i="2"/>
  <c r="E36" i="2"/>
  <c r="F36" i="2"/>
  <c r="G36" i="2"/>
  <c r="H36" i="2"/>
  <c r="D37" i="2"/>
  <c r="E37" i="2"/>
  <c r="F37" i="2"/>
  <c r="G37" i="2"/>
  <c r="H37" i="2"/>
  <c r="D38" i="2"/>
  <c r="E38" i="2"/>
  <c r="F38" i="2"/>
  <c r="G38" i="2"/>
  <c r="H38" i="2"/>
  <c r="D39" i="2"/>
  <c r="E39" i="2"/>
  <c r="F39" i="2"/>
  <c r="G39" i="2"/>
  <c r="H39" i="2"/>
  <c r="D40" i="2"/>
  <c r="E40" i="2"/>
  <c r="F40" i="2"/>
  <c r="G40" i="2"/>
  <c r="H40" i="2"/>
  <c r="H34" i="2"/>
  <c r="G34" i="2"/>
  <c r="F34" i="2"/>
  <c r="E34" i="2"/>
  <c r="D34" i="2"/>
  <c r="I34" i="2" l="1"/>
  <c r="J34" i="2" s="1"/>
  <c r="I40" i="2"/>
  <c r="J40" i="2" s="1"/>
  <c r="K40" i="2" s="1"/>
  <c r="I36" i="2"/>
  <c r="J36" i="2" s="1"/>
  <c r="K36" i="2" s="1"/>
  <c r="I38" i="2"/>
  <c r="J38" i="2" s="1"/>
  <c r="K38" i="2" s="1"/>
  <c r="I35" i="2"/>
  <c r="J35" i="2" s="1"/>
  <c r="I37" i="2"/>
  <c r="J37" i="2" s="1"/>
  <c r="K37" i="2" s="1"/>
  <c r="I39" i="2"/>
  <c r="J39" i="2" s="1"/>
  <c r="D24" i="2" l="1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D28" i="2"/>
  <c r="E28" i="2"/>
  <c r="F28" i="2"/>
  <c r="G28" i="2"/>
  <c r="H28" i="2"/>
  <c r="D29" i="2"/>
  <c r="E29" i="2"/>
  <c r="F29" i="2"/>
  <c r="G29" i="2"/>
  <c r="H29" i="2"/>
  <c r="H23" i="2"/>
  <c r="G23" i="2"/>
  <c r="F23" i="2"/>
  <c r="E23" i="2"/>
  <c r="D23" i="2"/>
  <c r="C38" i="4"/>
  <c r="C18" i="4"/>
  <c r="I23" i="2" l="1"/>
  <c r="J23" i="2" s="1"/>
  <c r="K23" i="2" s="1"/>
  <c r="I26" i="2"/>
  <c r="J26" i="2" s="1"/>
  <c r="K26" i="2" s="1"/>
  <c r="I29" i="2"/>
  <c r="J29" i="2" s="1"/>
  <c r="K29" i="2" s="1"/>
  <c r="I27" i="2"/>
  <c r="J27" i="2" s="1"/>
  <c r="K27" i="2" s="1"/>
  <c r="I25" i="2"/>
  <c r="J25" i="2" s="1"/>
  <c r="K25" i="2" s="1"/>
  <c r="I28" i="2"/>
  <c r="J28" i="2" s="1"/>
  <c r="K28" i="2" s="1"/>
  <c r="I24" i="2"/>
  <c r="J24" i="2" s="1"/>
  <c r="K24" i="2" s="1"/>
  <c r="M8" i="2"/>
  <c r="M9" i="2"/>
  <c r="M10" i="2"/>
  <c r="M11" i="2"/>
  <c r="M12" i="2"/>
  <c r="M13" i="2"/>
  <c r="M14" i="2"/>
  <c r="M15" i="2"/>
  <c r="M16" i="2"/>
  <c r="M17" i="2"/>
  <c r="M7" i="2"/>
  <c r="L8" i="2"/>
  <c r="L9" i="2"/>
  <c r="L10" i="2"/>
  <c r="L11" i="2"/>
  <c r="L12" i="2"/>
  <c r="L13" i="2"/>
  <c r="L14" i="2"/>
  <c r="L15" i="2"/>
  <c r="L16" i="2"/>
  <c r="L17" i="2"/>
  <c r="L7" i="2"/>
  <c r="M18" i="2" l="1"/>
  <c r="M19" i="2" s="1"/>
  <c r="L18" i="2"/>
  <c r="L19" i="2" s="1"/>
</calcChain>
</file>

<file path=xl/sharedStrings.xml><?xml version="1.0" encoding="utf-8"?>
<sst xmlns="http://schemas.openxmlformats.org/spreadsheetml/2006/main" count="240" uniqueCount="107">
  <si>
    <t>2017 YTD</t>
  </si>
  <si>
    <t>TRIF</t>
  </si>
  <si>
    <t>TRIF and Exposure Hours</t>
  </si>
  <si>
    <t>Exposure Hours</t>
  </si>
  <si>
    <t>Quinn - Sub-contractors</t>
  </si>
  <si>
    <t>Quinn  - Staff</t>
  </si>
  <si>
    <t>Man-Hours</t>
  </si>
  <si>
    <t>Lost Time Incidents</t>
  </si>
  <si>
    <t>Recordable Medical Aid</t>
  </si>
  <si>
    <t>First Aid</t>
  </si>
  <si>
    <t>Near Hit/Near miss</t>
  </si>
  <si>
    <t>Modified Work</t>
  </si>
  <si>
    <t>Environmental Events</t>
  </si>
  <si>
    <t>Off the Job Injury/Illness</t>
  </si>
  <si>
    <t>Safety Meetings</t>
  </si>
  <si>
    <t>Work Site Inspections</t>
  </si>
  <si>
    <t>Pre-Task Analysis Cards</t>
  </si>
  <si>
    <t>Pre-job Toolbox Meetings</t>
  </si>
  <si>
    <t>Behaviour Based Safety Observations</t>
  </si>
  <si>
    <t>Vehicle Incidents</t>
  </si>
  <si>
    <t>Canadian Natural and Quinn Contracting Dashboard</t>
  </si>
  <si>
    <t>MGSA # 810354-1 - Supplement 3</t>
  </si>
  <si>
    <t>Sub Contractors</t>
  </si>
  <si>
    <t>Staff</t>
  </si>
  <si>
    <t>TRIF 2015</t>
  </si>
  <si>
    <t>TRIF 2016</t>
  </si>
  <si>
    <t>TRIF 2017 YTD</t>
  </si>
  <si>
    <t>Leading</t>
  </si>
  <si>
    <t>Lagging</t>
  </si>
  <si>
    <t>Hazard ID's</t>
  </si>
  <si>
    <t>Q1 2017</t>
  </si>
  <si>
    <t>Q2 2017</t>
  </si>
  <si>
    <t>Q3 2017</t>
  </si>
  <si>
    <t>Leading Indicator</t>
  </si>
  <si>
    <t>BBSO</t>
  </si>
  <si>
    <t>I. Safety</t>
  </si>
  <si>
    <t>2017 Projected At current rates</t>
  </si>
  <si>
    <t>2017F</t>
  </si>
  <si>
    <t>2017F vs 2016</t>
  </si>
  <si>
    <t>Lagging Indicator</t>
  </si>
  <si>
    <t xml:space="preserve"> - </t>
  </si>
  <si>
    <t>TRIF - Quinn Staff</t>
  </si>
  <si>
    <t>TRIF - Subcontractors</t>
  </si>
  <si>
    <t xml:space="preserve">ComplyWork Status = </t>
  </si>
  <si>
    <t>Acceptable</t>
  </si>
  <si>
    <t>2017 F</t>
  </si>
  <si>
    <t>Initiative</t>
  </si>
  <si>
    <t>Measure</t>
  </si>
  <si>
    <t>Status</t>
  </si>
  <si>
    <t>Savings Goal</t>
  </si>
  <si>
    <t>Implemented</t>
  </si>
  <si>
    <t>1) Cost Avoidance from using a Canadian Natural Skid Steer</t>
  </si>
  <si>
    <t>Rental Cost Avoided</t>
  </si>
  <si>
    <t>$24k per Year</t>
  </si>
  <si>
    <t>2) Reduction of Administration processes for LEM approvals</t>
  </si>
  <si>
    <t>Being Reviewed</t>
  </si>
  <si>
    <t>Cost Avoidance</t>
  </si>
  <si>
    <t>Cost Savings</t>
  </si>
  <si>
    <t>Review held on October 19, 2017</t>
  </si>
  <si>
    <t>$95/hour x 52 weeks = $4,940</t>
  </si>
  <si>
    <t>Target</t>
  </si>
  <si>
    <t>Rework</t>
  </si>
  <si>
    <t>&lt;$10,000 / year / unit</t>
  </si>
  <si>
    <t>NCR's</t>
  </si>
  <si>
    <t>&lt; / year / operating unit</t>
  </si>
  <si>
    <t>Repair Rate</t>
  </si>
  <si>
    <t>&lt;3% All Weld Counts</t>
  </si>
  <si>
    <t>Total Welds</t>
  </si>
  <si>
    <t>Total Repairs</t>
  </si>
  <si>
    <t># of Welds (Actual)</t>
  </si>
  <si>
    <t># of Repairs (Actual)</t>
  </si>
  <si>
    <t>Packages</t>
  </si>
  <si>
    <t>Inputs</t>
  </si>
  <si>
    <t>Table</t>
  </si>
  <si>
    <t>&lt;10 / year / operating unit</t>
  </si>
  <si>
    <t>2017F*</t>
  </si>
  <si>
    <t>*F = Trend for full year should rate continue</t>
  </si>
  <si>
    <t>Packages: Signed off by Quinn/In CNRL Review</t>
  </si>
  <si>
    <t>Packages: In Review by Quinn</t>
  </si>
  <si>
    <t>Packages: Completed and Scanned</t>
  </si>
  <si>
    <t>Time saved (Labour)</t>
  </si>
  <si>
    <t>III. Operational Performance</t>
  </si>
  <si>
    <t>IV. Continuous Improvement &amp; Value Opportunities</t>
  </si>
  <si>
    <t>Safety Performance Observations - Leading Indicators</t>
  </si>
  <si>
    <t>Safety Performance Observations - Lagging Indicators</t>
  </si>
  <si>
    <t>3) Confined Space Permiting</t>
  </si>
  <si>
    <t>2017F* vs 2016</t>
  </si>
  <si>
    <t>Clarifying Objectives of Watch</t>
  </si>
  <si>
    <t>Contining with proposed Roll-out</t>
  </si>
  <si>
    <t>Benefit from operations clarity of who does what</t>
  </si>
  <si>
    <t>No Data</t>
  </si>
  <si>
    <t>TBD</t>
  </si>
  <si>
    <t>IV. Non-Productive Time [Placeholder for Q1 2018 Review]</t>
  </si>
  <si>
    <t xml:space="preserve"> - Top 5 Non-Productive time drivers</t>
  </si>
  <si>
    <t xml:space="preserve"> - Prioritize which ones we can support each other on</t>
  </si>
  <si>
    <t xml:space="preserve"> - Link to Targets</t>
  </si>
  <si>
    <t xml:space="preserve"> - Confined space permit draft</t>
  </si>
  <si>
    <t>Canadian Natural Operational Feedback / Updates</t>
  </si>
  <si>
    <t>Quinn Natural Operational Feedback / Updates</t>
  </si>
  <si>
    <t xml:space="preserve"> - 934,624 recordable free hours as at Sep 30, 2017</t>
  </si>
  <si>
    <t xml:space="preserve"> - Audit Team appreciates the support received from Quinn (Dick Dornstauder)</t>
  </si>
  <si>
    <t>4) Intiative #1 - link to Non-Productive Time section below - data for Q1 2018</t>
  </si>
  <si>
    <t>5) Intiative #2 - link to Non-Productive Time section below - data for Q1 2018</t>
  </si>
  <si>
    <t>6) Intiative #3 - link to Non-Productive Time section below - data for Q1 2018</t>
  </si>
  <si>
    <t>Behavior-Based Safety Observations (BBSO)</t>
  </si>
  <si>
    <r>
      <t xml:space="preserve"> - Any value in targets for each Safety Indicator?
 - Volume of Pre-Task Analysis Cards &amp; BBSO's has dropped compared to other Leading Indicator workstreams (2017F vs 2016)
 - What drives level of work-site inspections? 70 in Q1 vs 108 in Q2</t>
    </r>
    <r>
      <rPr>
        <sz val="11"/>
        <color theme="1"/>
        <rFont val="Calibri"/>
        <family val="2"/>
        <scheme val="minor"/>
      </rPr>
      <t xml:space="preserve">
</t>
    </r>
  </si>
  <si>
    <t xml:space="preserve"> - Clarify Near Miss/Near Hit definitions and reporting method.
 - There has been a reduction in Near Hit/Near Misses project, compared to projected rate of First Aids and Vehicle Incidents. 
 - What are the root causes of the forecasted increase in First Aid's for 2017? Is there a Summary of 2016 vs 2017 First Aid incidents, root causes, and action plans to correct?
 - Vehicle incidents - Root cause and preventative measures for us to take?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</si>
</sst>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%_);[Red]\(#,##0%\)"/>
    <numFmt numFmtId="165" formatCode="0.00000000000000%"/>
  </numFmts>
  <fonts count="14" x14ac:knownFonts="1"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0" fillId="0" borderId="2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3" fontId="1" fillId="0" borderId="0" xfId="0" applyNumberFormat="1" applyFont="1" applyFill="1"/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 vertical="center" wrapText="1"/>
    </xf>
    <xf numFmtId="17" fontId="0" fillId="0" borderId="1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7" xfId="0" applyBorder="1"/>
    <xf numFmtId="0" fontId="0" fillId="0" borderId="8" xfId="0" applyBorder="1"/>
    <xf numFmtId="0" fontId="6" fillId="3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ont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4" fillId="0" borderId="25" xfId="0" applyNumberFormat="1" applyFont="1" applyBorder="1" applyAlignment="1">
      <alignment horizontal="right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6" fontId="1" fillId="0" borderId="0" xfId="0" applyNumberFormat="1" applyFont="1"/>
    <xf numFmtId="2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2" fontId="0" fillId="0" borderId="0" xfId="0" applyNumberFormat="1" applyAlignment="1">
      <alignment horizontal="right" vertical="center" wrapText="1"/>
    </xf>
    <xf numFmtId="0" fontId="11" fillId="0" borderId="0" xfId="0" applyFont="1"/>
    <xf numFmtId="6" fontId="0" fillId="0" borderId="0" xfId="0" applyNumberFormat="1" applyFont="1" applyFill="1" applyAlignment="1">
      <alignment horizontal="center" vertical="center" wrapText="1"/>
    </xf>
    <xf numFmtId="38" fontId="0" fillId="0" borderId="0" xfId="0" applyNumberFormat="1" applyFont="1" applyFill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6" borderId="25" xfId="0" applyNumberFormat="1" applyFill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 shrinkToFit="1"/>
    </xf>
    <xf numFmtId="3" fontId="10" fillId="0" borderId="25" xfId="0" applyNumberFormat="1" applyFont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6" fontId="1" fillId="2" borderId="27" xfId="0" applyNumberFormat="1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 wrapText="1"/>
    </xf>
    <xf numFmtId="10" fontId="1" fillId="2" borderId="27" xfId="0" applyNumberFormat="1" applyFont="1" applyFill="1" applyBorder="1" applyAlignment="1">
      <alignment horizontal="center" vertical="center" wrapText="1"/>
    </xf>
    <xf numFmtId="6" fontId="0" fillId="0" borderId="25" xfId="0" applyNumberFormat="1" applyBorder="1" applyAlignment="1">
      <alignment horizontal="center" vertical="center" wrapText="1"/>
    </xf>
    <xf numFmtId="6" fontId="0" fillId="0" borderId="27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center" vertical="center" wrapText="1" shrinkToFit="1"/>
    </xf>
    <xf numFmtId="0" fontId="0" fillId="0" borderId="5" xfId="0" applyFill="1" applyBorder="1"/>
    <xf numFmtId="0" fontId="0" fillId="0" borderId="0" xfId="0" applyFill="1" applyBorder="1"/>
    <xf numFmtId="0" fontId="3" fillId="0" borderId="5" xfId="0" applyFont="1" applyBorder="1"/>
    <xf numFmtId="0" fontId="10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0" fillId="0" borderId="0" xfId="0" applyFill="1"/>
    <xf numFmtId="10" fontId="0" fillId="0" borderId="0" xfId="0" applyNumberFormat="1"/>
    <xf numFmtId="165" fontId="0" fillId="0" borderId="0" xfId="0" applyNumberFormat="1"/>
    <xf numFmtId="164" fontId="0" fillId="0" borderId="25" xfId="0" applyNumberForma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right" vertical="center" wrapText="1" shrinkToFit="1"/>
    </xf>
    <xf numFmtId="17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'Safety Charts and Info'!$L$6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'Safety Charts and Info'!$K$7:$K$19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2017 YTD</c:v>
                </c:pt>
                <c:pt idx="12">
                  <c:v>2017 F</c:v>
                </c:pt>
              </c:strCache>
            </c:strRef>
          </c:cat>
          <c:val>
            <c:numRef>
              <c:f>'Safety Charts and Info'!$L$7:$L$19</c:f>
              <c:numCache>
                <c:formatCode>#,##0</c:formatCode>
                <c:ptCount val="13"/>
                <c:pt idx="0">
                  <c:v>207536</c:v>
                </c:pt>
                <c:pt idx="1">
                  <c:v>187194</c:v>
                </c:pt>
                <c:pt idx="2">
                  <c:v>14632</c:v>
                </c:pt>
                <c:pt idx="3">
                  <c:v>14473</c:v>
                </c:pt>
                <c:pt idx="4">
                  <c:v>16343</c:v>
                </c:pt>
                <c:pt idx="5">
                  <c:v>17532</c:v>
                </c:pt>
                <c:pt idx="6">
                  <c:v>19257</c:v>
                </c:pt>
                <c:pt idx="7">
                  <c:v>19222</c:v>
                </c:pt>
                <c:pt idx="8">
                  <c:v>15712</c:v>
                </c:pt>
                <c:pt idx="9">
                  <c:v>17418</c:v>
                </c:pt>
                <c:pt idx="10">
                  <c:v>15912</c:v>
                </c:pt>
                <c:pt idx="11">
                  <c:v>150501</c:v>
                </c:pt>
                <c:pt idx="12">
                  <c:v>200668</c:v>
                </c:pt>
              </c:numCache>
            </c:numRef>
          </c:val>
        </c:ser>
        <c:ser>
          <c:idx val="1"/>
          <c:order val="1"/>
          <c:tx>
            <c:strRef>
              <c:f>'Safety Charts and Info'!$M$6</c:f>
              <c:strCache>
                <c:ptCount val="1"/>
                <c:pt idx="0">
                  <c:v>Sub Contractors</c:v>
                </c:pt>
              </c:strCache>
            </c:strRef>
          </c:tx>
          <c:invertIfNegative val="0"/>
          <c:cat>
            <c:strRef>
              <c:f>'Safety Charts and Info'!$K$7:$K$19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2017 YTD</c:v>
                </c:pt>
                <c:pt idx="12">
                  <c:v>2017 F</c:v>
                </c:pt>
              </c:strCache>
            </c:strRef>
          </c:cat>
          <c:val>
            <c:numRef>
              <c:f>'Safety Charts and Info'!$M$7:$M$19</c:f>
              <c:numCache>
                <c:formatCode>#,##0</c:formatCode>
                <c:ptCount val="13"/>
                <c:pt idx="0">
                  <c:v>23530</c:v>
                </c:pt>
                <c:pt idx="1">
                  <c:v>23350</c:v>
                </c:pt>
                <c:pt idx="2">
                  <c:v>1855</c:v>
                </c:pt>
                <c:pt idx="3">
                  <c:v>1761</c:v>
                </c:pt>
                <c:pt idx="4">
                  <c:v>2048</c:v>
                </c:pt>
                <c:pt idx="5">
                  <c:v>1980</c:v>
                </c:pt>
                <c:pt idx="6">
                  <c:v>1822</c:v>
                </c:pt>
                <c:pt idx="7">
                  <c:v>2026</c:v>
                </c:pt>
                <c:pt idx="8">
                  <c:v>1485</c:v>
                </c:pt>
                <c:pt idx="9">
                  <c:v>1525</c:v>
                </c:pt>
                <c:pt idx="10">
                  <c:v>1536</c:v>
                </c:pt>
                <c:pt idx="11">
                  <c:v>16038</c:v>
                </c:pt>
                <c:pt idx="12">
                  <c:v>21384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37024"/>
        <c:axId val="90166400"/>
      </c:barChart>
      <c:catAx>
        <c:axId val="93937024"/>
        <c:scaling>
          <c:orientation val="minMax"/>
        </c:scaling>
        <c:delete val="0"/>
        <c:axPos val="b"/>
        <c:majorTickMark val="out"/>
        <c:minorTickMark val="none"/>
        <c:tickLblPos val="nextTo"/>
        <c:crossAx val="90166400"/>
        <c:crosses val="autoZero"/>
        <c:auto val="1"/>
        <c:lblAlgn val="ctr"/>
        <c:lblOffset val="100"/>
        <c:noMultiLvlLbl val="0"/>
      </c:catAx>
      <c:valAx>
        <c:axId val="901664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393702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'Value Improvement Charts'!$E$5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Charts'!$E$6:$E$17</c:f>
              <c:numCache>
                <c:formatCode>"$"#,##0_);[Red]\("$"#,##0\)</c:formatCode>
                <c:ptCount val="12"/>
                <c:pt idx="0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'Value Improvement Charts'!$F$5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Charts'!$F$6:$F$17</c:f>
              <c:numCache>
                <c:formatCode>"$"#,##0_);[Red]\("$"#,##0\)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6800"/>
        <c:axId val="93762688"/>
      </c:barChart>
      <c:dateAx>
        <c:axId val="93756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3762688"/>
        <c:crosses val="autoZero"/>
        <c:auto val="1"/>
        <c:lblOffset val="100"/>
        <c:baseTimeUnit val="months"/>
      </c:dateAx>
      <c:valAx>
        <c:axId val="93762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layout/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375680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Spend  - by Segment</a:t>
            </a:r>
          </a:p>
          <a:p>
            <a:pPr>
              <a:defRPr/>
            </a:pPr>
            <a:r>
              <a:rPr lang="en-US" sz="1400"/>
              <a:t>Jan to Sep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[1]Chart!$B$7</c:f>
              <c:strCache>
                <c:ptCount val="1"/>
                <c:pt idx="0">
                  <c:v>Operations</c:v>
                </c:pt>
              </c:strCache>
            </c:strRef>
          </c:tx>
          <c:invertIfNegative val="0"/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[1]Chart!$C$7:$F$7</c:f>
              <c:numCache>
                <c:formatCode>General</c:formatCode>
                <c:ptCount val="4"/>
                <c:pt idx="0">
                  <c:v>11747566</c:v>
                </c:pt>
                <c:pt idx="1">
                  <c:v>7578731</c:v>
                </c:pt>
                <c:pt idx="2">
                  <c:v>7698190</c:v>
                </c:pt>
                <c:pt idx="3">
                  <c:v>10264253.333333334</c:v>
                </c:pt>
              </c:numCache>
            </c:numRef>
          </c:val>
        </c:ser>
        <c:ser>
          <c:idx val="1"/>
          <c:order val="1"/>
          <c:tx>
            <c:strRef>
              <c:f>[1]Chart!$B$8</c:f>
              <c:strCache>
                <c:ptCount val="1"/>
                <c:pt idx="0">
                  <c:v>Wells Servicing</c:v>
                </c:pt>
              </c:strCache>
            </c:strRef>
          </c:tx>
          <c:invertIfNegative val="0"/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[1]Chart!$C$8:$F$8</c:f>
              <c:numCache>
                <c:formatCode>General</c:formatCode>
                <c:ptCount val="4"/>
                <c:pt idx="0">
                  <c:v>2342418</c:v>
                </c:pt>
                <c:pt idx="1">
                  <c:v>2780334</c:v>
                </c:pt>
                <c:pt idx="2">
                  <c:v>1040276</c:v>
                </c:pt>
                <c:pt idx="3">
                  <c:v>1387034.6666666665</c:v>
                </c:pt>
              </c:numCache>
            </c:numRef>
          </c:val>
        </c:ser>
        <c:ser>
          <c:idx val="2"/>
          <c:order val="2"/>
          <c:tx>
            <c:strRef>
              <c:f>[1]Chart!$B$9</c:f>
              <c:strCache>
                <c:ptCount val="1"/>
                <c:pt idx="0">
                  <c:v>Turnaround</c:v>
                </c:pt>
              </c:strCache>
            </c:strRef>
          </c:tx>
          <c:invertIfNegative val="0"/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[1]Chart!$C$6:$F$6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[1]Chart!$C$9:$F$9</c:f>
              <c:numCache>
                <c:formatCode>General</c:formatCode>
                <c:ptCount val="4"/>
                <c:pt idx="0">
                  <c:v>2801087</c:v>
                </c:pt>
                <c:pt idx="1">
                  <c:v>3586352</c:v>
                </c:pt>
                <c:pt idx="2">
                  <c:v>2475114</c:v>
                </c:pt>
                <c:pt idx="3">
                  <c:v>3300152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31296"/>
        <c:axId val="100632832"/>
      </c:barChart>
      <c:catAx>
        <c:axId val="10063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632832"/>
        <c:crosses val="autoZero"/>
        <c:auto val="1"/>
        <c:lblAlgn val="ctr"/>
        <c:lblOffset val="100"/>
        <c:noMultiLvlLbl val="0"/>
      </c:catAx>
      <c:valAx>
        <c:axId val="1006328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layout/>
          <c:overlay val="0"/>
        </c:title>
        <c:numFmt formatCode="&quot;$&quot;#,##0.0_);[Red]\(&quot;$&quot;#,##0.0\)" sourceLinked="0"/>
        <c:majorTickMark val="out"/>
        <c:minorTickMark val="none"/>
        <c:tickLblPos val="nextTo"/>
        <c:crossAx val="100631296"/>
        <c:crosses val="autoZero"/>
        <c:crossBetween val="between"/>
        <c:dispUnits>
          <c:builtInUnit val="millions"/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</a:t>
            </a:r>
            <a:r>
              <a:rPr lang="en-US" baseline="0"/>
              <a:t> Spend - All Wolf Lake</a:t>
            </a:r>
          </a:p>
          <a:p>
            <a:pPr>
              <a:defRPr/>
            </a:pPr>
            <a:r>
              <a:rPr lang="en-US" sz="1200" baseline="0"/>
              <a:t>Jan to Sep 2017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[1]Chart!$B$14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B6CBE4"/>
              </a:solidFill>
            </c:spPr>
          </c:dPt>
          <c:dLbls>
            <c:numFmt formatCode="&quot;$&quot;#,##0.0_);[Red]\(&quot;$&quot;#,##0.0\)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[1]Chart!$C$13:$F$13</c:f>
              <c:strCache>
                <c:ptCount val="4"/>
                <c:pt idx="0">
                  <c:v>2015</c:v>
                </c:pt>
                <c:pt idx="1">
                  <c:v>2016</c:v>
                </c:pt>
                <c:pt idx="2">
                  <c:v>2017 YTD</c:v>
                </c:pt>
                <c:pt idx="3">
                  <c:v>2017 Full Year Projection</c:v>
                </c:pt>
              </c:strCache>
            </c:strRef>
          </c:cat>
          <c:val>
            <c:numRef>
              <c:f>[1]Chart!$C$14:$F$14</c:f>
              <c:numCache>
                <c:formatCode>General</c:formatCode>
                <c:ptCount val="4"/>
                <c:pt idx="0">
                  <c:v>16891071</c:v>
                </c:pt>
                <c:pt idx="1">
                  <c:v>13945417</c:v>
                </c:pt>
                <c:pt idx="2">
                  <c:v>11213580</c:v>
                </c:pt>
                <c:pt idx="3">
                  <c:v>14951440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26976"/>
        <c:axId val="100928512"/>
      </c:barChart>
      <c:catAx>
        <c:axId val="10092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928512"/>
        <c:crosses val="autoZero"/>
        <c:auto val="1"/>
        <c:lblAlgn val="ctr"/>
        <c:lblOffset val="100"/>
        <c:noMultiLvlLbl val="0"/>
      </c:catAx>
      <c:valAx>
        <c:axId val="100928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MM CAD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26976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Value</a:t>
            </a:r>
            <a:r>
              <a:rPr lang="en-US" baseline="0"/>
              <a:t> Improvement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'Value Improvement Charts'!$E$5</c:f>
              <c:strCache>
                <c:ptCount val="1"/>
                <c:pt idx="0">
                  <c:v>Cost Avoidance</c:v>
                </c:pt>
              </c:strCache>
            </c:strRef>
          </c:tx>
          <c:invertIfNegative val="0"/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Charts'!$E$6:$E$17</c:f>
              <c:numCache>
                <c:formatCode>"$"#,##0_);[Red]\("$"#,##0\)</c:formatCode>
                <c:ptCount val="12"/>
                <c:pt idx="0">
                  <c:v>24000</c:v>
                </c:pt>
              </c:numCache>
            </c:numRef>
          </c:val>
        </c:ser>
        <c:ser>
          <c:idx val="1"/>
          <c:order val="1"/>
          <c:tx>
            <c:strRef>
              <c:f>'Value Improvement Charts'!$F$5</c:f>
              <c:strCache>
                <c:ptCount val="1"/>
                <c:pt idx="0">
                  <c:v>Cost Savings</c:v>
                </c:pt>
              </c:strCache>
            </c:strRef>
          </c:tx>
          <c:invertIfNegative val="0"/>
          <c:cat>
            <c:numRef>
              <c:f>'Value Improvement Charts'!$D$6:$D$17</c:f>
              <c:numCache>
                <c:formatCode>mmm\-yy</c:formatCode>
                <c:ptCount val="12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  <c:pt idx="7">
                  <c:v>43191</c:v>
                </c:pt>
                <c:pt idx="8">
                  <c:v>43221</c:v>
                </c:pt>
                <c:pt idx="9">
                  <c:v>43252</c:v>
                </c:pt>
                <c:pt idx="10">
                  <c:v>43282</c:v>
                </c:pt>
                <c:pt idx="11">
                  <c:v>43313</c:v>
                </c:pt>
              </c:numCache>
            </c:numRef>
          </c:cat>
          <c:val>
            <c:numRef>
              <c:f>'Value Improvement Charts'!$F$6:$F$17</c:f>
              <c:numCache>
                <c:formatCode>"$"#,##0_);[Red]\("$"#,##0\)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8576"/>
        <c:axId val="98810112"/>
      </c:barChart>
      <c:dateAx>
        <c:axId val="9880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810112"/>
        <c:crosses val="autoZero"/>
        <c:auto val="1"/>
        <c:lblOffset val="100"/>
        <c:baseTimeUnit val="months"/>
      </c:dateAx>
      <c:valAx>
        <c:axId val="988101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$000's</a:t>
                </a:r>
                <a:r>
                  <a:rPr lang="en-US" baseline="0"/>
                  <a:t> CAD</a:t>
                </a:r>
                <a:endParaRPr lang="en-US"/>
              </a:p>
            </c:rich>
          </c:tx>
          <c:overlay val="0"/>
        </c:title>
        <c:numFmt formatCode="&quot;$&quot;#,##0_);[Red]\(&quot;$&quot;#,##0\)" sourceLinked="1"/>
        <c:majorTickMark val="out"/>
        <c:minorTickMark val="none"/>
        <c:tickLblPos val="nextTo"/>
        <c:crossAx val="98808576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Exposure Hours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'Safety Charts and Info'!$L$6</c:f>
              <c:strCache>
                <c:ptCount val="1"/>
                <c:pt idx="0">
                  <c:v>Staff</c:v>
                </c:pt>
              </c:strCache>
            </c:strRef>
          </c:tx>
          <c:invertIfNegative val="0"/>
          <c:cat>
            <c:strRef>
              <c:f>'Safety Charts and Info'!$K$7:$K$19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2017 YTD</c:v>
                </c:pt>
                <c:pt idx="12">
                  <c:v>2017 F</c:v>
                </c:pt>
              </c:strCache>
            </c:strRef>
          </c:cat>
          <c:val>
            <c:numRef>
              <c:f>'Safety Charts and Info'!$L$7:$L$19</c:f>
              <c:numCache>
                <c:formatCode>#,##0</c:formatCode>
                <c:ptCount val="13"/>
                <c:pt idx="0">
                  <c:v>207536</c:v>
                </c:pt>
                <c:pt idx="1">
                  <c:v>187194</c:v>
                </c:pt>
                <c:pt idx="2">
                  <c:v>14632</c:v>
                </c:pt>
                <c:pt idx="3">
                  <c:v>14473</c:v>
                </c:pt>
                <c:pt idx="4">
                  <c:v>16343</c:v>
                </c:pt>
                <c:pt idx="5">
                  <c:v>17532</c:v>
                </c:pt>
                <c:pt idx="6">
                  <c:v>19257</c:v>
                </c:pt>
                <c:pt idx="7">
                  <c:v>19222</c:v>
                </c:pt>
                <c:pt idx="8">
                  <c:v>15712</c:v>
                </c:pt>
                <c:pt idx="9">
                  <c:v>17418</c:v>
                </c:pt>
                <c:pt idx="10">
                  <c:v>15912</c:v>
                </c:pt>
                <c:pt idx="11">
                  <c:v>150501</c:v>
                </c:pt>
                <c:pt idx="12">
                  <c:v>200668</c:v>
                </c:pt>
              </c:numCache>
            </c:numRef>
          </c:val>
        </c:ser>
        <c:ser>
          <c:idx val="1"/>
          <c:order val="1"/>
          <c:tx>
            <c:strRef>
              <c:f>'Safety Charts and Info'!$M$6</c:f>
              <c:strCache>
                <c:ptCount val="1"/>
                <c:pt idx="0">
                  <c:v>Sub Contractors</c:v>
                </c:pt>
              </c:strCache>
            </c:strRef>
          </c:tx>
          <c:invertIfNegative val="0"/>
          <c:cat>
            <c:strRef>
              <c:f>'Safety Charts and Info'!$K$7:$K$19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Jan-17</c:v>
                </c:pt>
                <c:pt idx="3">
                  <c:v>Feb-17</c:v>
                </c:pt>
                <c:pt idx="4">
                  <c:v>Mar-17</c:v>
                </c:pt>
                <c:pt idx="5">
                  <c:v>Apr-17</c:v>
                </c:pt>
                <c:pt idx="6">
                  <c:v>May-17</c:v>
                </c:pt>
                <c:pt idx="7">
                  <c:v>Jun-17</c:v>
                </c:pt>
                <c:pt idx="8">
                  <c:v>Jul-17</c:v>
                </c:pt>
                <c:pt idx="9">
                  <c:v>Aug-17</c:v>
                </c:pt>
                <c:pt idx="10">
                  <c:v>Sep-17</c:v>
                </c:pt>
                <c:pt idx="11">
                  <c:v>2017 YTD</c:v>
                </c:pt>
                <c:pt idx="12">
                  <c:v>2017 F</c:v>
                </c:pt>
              </c:strCache>
            </c:strRef>
          </c:cat>
          <c:val>
            <c:numRef>
              <c:f>'Safety Charts and Info'!$M$7:$M$19</c:f>
              <c:numCache>
                <c:formatCode>#,##0</c:formatCode>
                <c:ptCount val="13"/>
                <c:pt idx="0">
                  <c:v>23530</c:v>
                </c:pt>
                <c:pt idx="1">
                  <c:v>23350</c:v>
                </c:pt>
                <c:pt idx="2">
                  <c:v>1855</c:v>
                </c:pt>
                <c:pt idx="3">
                  <c:v>1761</c:v>
                </c:pt>
                <c:pt idx="4">
                  <c:v>2048</c:v>
                </c:pt>
                <c:pt idx="5">
                  <c:v>1980</c:v>
                </c:pt>
                <c:pt idx="6">
                  <c:v>1822</c:v>
                </c:pt>
                <c:pt idx="7">
                  <c:v>2026</c:v>
                </c:pt>
                <c:pt idx="8">
                  <c:v>1485</c:v>
                </c:pt>
                <c:pt idx="9">
                  <c:v>1525</c:v>
                </c:pt>
                <c:pt idx="10">
                  <c:v>1536</c:v>
                </c:pt>
                <c:pt idx="11">
                  <c:v>16038</c:v>
                </c:pt>
                <c:pt idx="12">
                  <c:v>21384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81920"/>
        <c:axId val="98883456"/>
      </c:barChart>
      <c:catAx>
        <c:axId val="98881920"/>
        <c:scaling>
          <c:orientation val="minMax"/>
        </c:scaling>
        <c:delete val="0"/>
        <c:axPos val="b"/>
        <c:majorTickMark val="out"/>
        <c:minorTickMark val="none"/>
        <c:tickLblPos val="nextTo"/>
        <c:crossAx val="98883456"/>
        <c:crosses val="autoZero"/>
        <c:auto val="1"/>
        <c:lblAlgn val="ctr"/>
        <c:lblOffset val="100"/>
        <c:noMultiLvlLbl val="0"/>
      </c:catAx>
      <c:valAx>
        <c:axId val="98883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'000's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34748833479148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988819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13608</xdr:colOff>
      <xdr:row>10</xdr:row>
      <xdr:rowOff>13608</xdr:rowOff>
    </xdr:from>
    <xdr:to>
      <xdr:col>24</xdr:col>
      <xdr:colOff>598715</xdr:colOff>
      <xdr:row>27</xdr:row>
      <xdr:rowOff>176893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726281</xdr:colOff>
      <xdr:row>9</xdr:row>
      <xdr:rowOff>38100</xdr:rowOff>
    </xdr:from>
    <xdr:to>
      <xdr:col>3</xdr:col>
      <xdr:colOff>64028</xdr:colOff>
      <xdr:row>9</xdr:row>
      <xdr:rowOff>226218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8258"/>
        <a:stretch/>
      </xdr:blipFill>
      <xdr:spPr>
        <a:xfrm>
          <a:off x="726281" y="1914525"/>
          <a:ext cx="2128572" cy="188118"/>
        </a:xfrm>
        <a:prstGeom prst="rect">
          <a:avLst/>
        </a:prstGeom>
      </xdr:spPr>
    </xdr:pic>
    <xdr:clientData/>
  </xdr:twoCellAnchor>
  <xdr:twoCellAnchor>
    <xdr:from>
      <xdr:col>19</xdr:col>
      <xdr:colOff>66675</xdr:colOff>
      <xdr:row>11</xdr:row>
      <xdr:rowOff>85725</xdr:rowOff>
    </xdr:from>
    <xdr:to>
      <xdr:col>19</xdr:col>
      <xdr:colOff>66675</xdr:colOff>
      <xdr:row>23</xdr:row>
      <xdr:rowOff>85725</xdr:rowOff>
    </xdr:to>
    <xdr:cxnSp macro="">
      <xdr:nvCxnSpPr>
        <xdr:cNvPr id="7" name="Straight Connector 6"/>
        <xdr:cNvCxnSpPr/>
      </xdr:nvCxnSpPr>
      <xdr:spPr>
        <a:xfrm>
          <a:off x="13039725" y="2295525"/>
          <a:ext cx="0" cy="228600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103187</xdr:colOff>
      <xdr:row>0</xdr:row>
      <xdr:rowOff>63499</xdr:rowOff>
    </xdr:from>
    <xdr:to>
      <xdr:col>24</xdr:col>
      <xdr:colOff>560387</xdr:colOff>
      <xdr:row>7</xdr:row>
      <xdr:rowOff>55562</xdr:rowOff>
    </xdr:to>
    <xdr:pic>
      <xdr:nvPicPr>
        <xdr:cNvPr id="8" name="Picture 7"/>
        <xdr:cNvPicPr/>
      </xdr:nvPicPr>
      <xdr:blipFill rotWithShape="1">
        <a:blip xmlns:r="http://schemas.openxmlformats.org/officeDocument/2006/relationships" r:embed="rId3"/>
        <a:srcRect l="21407" t="55260" r="70908" b="32207"/>
        <a:stretch/>
      </xdr:blipFill>
      <xdr:spPr bwMode="auto">
        <a:xfrm>
          <a:off x="13664406" y="63499"/>
          <a:ext cx="2886075" cy="146843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47626</xdr:rowOff>
    </xdr:from>
    <xdr:to>
      <xdr:col>2</xdr:col>
      <xdr:colOff>428624</xdr:colOff>
      <xdr:row>7</xdr:row>
      <xdr:rowOff>71438</xdr:rowOff>
    </xdr:to>
    <xdr:pic>
      <xdr:nvPicPr>
        <xdr:cNvPr id="10" name="Picture 9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0" y="47626"/>
          <a:ext cx="2559843" cy="15001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15875</xdr:colOff>
      <xdr:row>28</xdr:row>
      <xdr:rowOff>13278</xdr:rowOff>
    </xdr:from>
    <xdr:to>
      <xdr:col>24</xdr:col>
      <xdr:colOff>590550</xdr:colOff>
      <xdr:row>36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404813</xdr:colOff>
      <xdr:row>30</xdr:row>
      <xdr:rowOff>226218</xdr:rowOff>
    </xdr:from>
    <xdr:to>
      <xdr:col>19</xdr:col>
      <xdr:colOff>95250</xdr:colOff>
      <xdr:row>31</xdr:row>
      <xdr:rowOff>11906</xdr:rowOff>
    </xdr:to>
    <xdr:cxnSp macro="">
      <xdr:nvCxnSpPr>
        <xdr:cNvPr id="3" name="Straight Arrow Connector 2"/>
        <xdr:cNvCxnSpPr/>
      </xdr:nvCxnSpPr>
      <xdr:spPr>
        <a:xfrm flipH="1">
          <a:off x="12751594" y="6298406"/>
          <a:ext cx="297656" cy="119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154782</xdr:colOff>
      <xdr:row>29</xdr:row>
      <xdr:rowOff>214310</xdr:rowOff>
    </xdr:from>
    <xdr:ext cx="2357437" cy="609013"/>
    <xdr:sp macro="" textlink="">
      <xdr:nvSpPr>
        <xdr:cNvPr id="4" name="TextBox 3"/>
        <xdr:cNvSpPr txBox="1"/>
      </xdr:nvSpPr>
      <xdr:spPr>
        <a:xfrm>
          <a:off x="13108782" y="5953123"/>
          <a:ext cx="235743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Sep 2017: Use Canadian Natural Bobcat at Primrose, and rent Bobcat at</a:t>
          </a:r>
          <a:r>
            <a:rPr lang="en-US" sz="1100" baseline="0"/>
            <a:t> Wolf Lake</a:t>
          </a:r>
          <a:endParaRPr lang="en-US" sz="1100"/>
        </a:p>
      </xdr:txBody>
    </xdr:sp>
    <xdr:clientData/>
  </xdr:oneCellAnchor>
  <xdr:oneCellAnchor>
    <xdr:from>
      <xdr:col>19</xdr:col>
      <xdr:colOff>2573</xdr:colOff>
      <xdr:row>31</xdr:row>
      <xdr:rowOff>250031</xdr:rowOff>
    </xdr:from>
    <xdr:ext cx="3038589" cy="436786"/>
    <xdr:sp macro="" textlink="">
      <xdr:nvSpPr>
        <xdr:cNvPr id="6" name="TextBox 5"/>
        <xdr:cNvSpPr txBox="1"/>
      </xdr:nvSpPr>
      <xdr:spPr>
        <a:xfrm>
          <a:off x="12956573" y="6727031"/>
          <a:ext cx="3038589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 anchorCtr="0">
          <a:spAutoFit/>
        </a:bodyPr>
        <a:lstStyle/>
        <a:p>
          <a:pPr algn="ctr"/>
          <a:r>
            <a:rPr lang="en-US" sz="1100"/>
            <a:t>Goal: Annual Value Improvement = 5% of Spend</a:t>
          </a:r>
        </a:p>
        <a:p>
          <a:pPr algn="ctr"/>
          <a:r>
            <a:rPr lang="en-US" sz="1100"/>
            <a:t>5% x $12 MM = $0.6 MM</a:t>
          </a:r>
        </a:p>
      </xdr:txBody>
    </xdr:sp>
    <xdr:clientData/>
  </xdr:oneCellAnchor>
  <xdr:oneCellAnchor>
    <xdr:from>
      <xdr:col>19</xdr:col>
      <xdr:colOff>535781</xdr:colOff>
      <xdr:row>14</xdr:row>
      <xdr:rowOff>95250</xdr:rowOff>
    </xdr:from>
    <xdr:ext cx="1888828" cy="436786"/>
    <xdr:sp macro="" textlink="">
      <xdr:nvSpPr>
        <xdr:cNvPr id="18" name="TextBox 17"/>
        <xdr:cNvSpPr txBox="1"/>
      </xdr:nvSpPr>
      <xdr:spPr>
        <a:xfrm>
          <a:off x="13489781" y="2976563"/>
          <a:ext cx="1888828" cy="43678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spAutoFit/>
        </a:bodyPr>
        <a:lstStyle/>
        <a:p>
          <a:pPr algn="ctr"/>
          <a:r>
            <a:rPr lang="en-US" sz="1100"/>
            <a:t>2017 Forecasted Exposure Hours = 105%</a:t>
          </a:r>
          <a:r>
            <a:rPr lang="en-US" sz="1100" baseline="0"/>
            <a:t> of 2016 levels</a:t>
          </a:r>
          <a:endParaRPr lang="en-US" sz="1100"/>
        </a:p>
      </xdr:txBody>
    </xdr:sp>
    <xdr:clientData/>
  </xdr:oneCellAnchor>
  <xdr:twoCellAnchor>
    <xdr:from>
      <xdr:col>17</xdr:col>
      <xdr:colOff>10584</xdr:colOff>
      <xdr:row>36</xdr:row>
      <xdr:rowOff>10583</xdr:rowOff>
    </xdr:from>
    <xdr:to>
      <xdr:col>24</xdr:col>
      <xdr:colOff>603250</xdr:colOff>
      <xdr:row>51</xdr:row>
      <xdr:rowOff>177536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312964</xdr:colOff>
      <xdr:row>39</xdr:row>
      <xdr:rowOff>42334</xdr:rowOff>
    </xdr:from>
    <xdr:to>
      <xdr:col>21</xdr:col>
      <xdr:colOff>317500</xdr:colOff>
      <xdr:row>48</xdr:row>
      <xdr:rowOff>27214</xdr:rowOff>
    </xdr:to>
    <xdr:cxnSp macro="">
      <xdr:nvCxnSpPr>
        <xdr:cNvPr id="19" name="Straight Connector 18"/>
        <xdr:cNvCxnSpPr/>
      </xdr:nvCxnSpPr>
      <xdr:spPr>
        <a:xfrm flipH="1">
          <a:off x="15090321" y="9621763"/>
          <a:ext cx="4536" cy="1930701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68036</xdr:colOff>
      <xdr:row>39</xdr:row>
      <xdr:rowOff>21167</xdr:rowOff>
    </xdr:from>
    <xdr:to>
      <xdr:col>23</xdr:col>
      <xdr:colOff>74085</xdr:colOff>
      <xdr:row>48</xdr:row>
      <xdr:rowOff>68036</xdr:rowOff>
    </xdr:to>
    <xdr:cxnSp macro="">
      <xdr:nvCxnSpPr>
        <xdr:cNvPr id="20" name="Straight Connector 19"/>
        <xdr:cNvCxnSpPr/>
      </xdr:nvCxnSpPr>
      <xdr:spPr>
        <a:xfrm flipH="1">
          <a:off x="16070036" y="9600596"/>
          <a:ext cx="6049" cy="1992690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36</xdr:row>
      <xdr:rowOff>10583</xdr:rowOff>
    </xdr:from>
    <xdr:to>
      <xdr:col>16</xdr:col>
      <xdr:colOff>920750</xdr:colOff>
      <xdr:row>51</xdr:row>
      <xdr:rowOff>179917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613832</xdr:colOff>
      <xdr:row>40</xdr:row>
      <xdr:rowOff>95250</xdr:rowOff>
    </xdr:from>
    <xdr:to>
      <xdr:col>13</xdr:col>
      <xdr:colOff>613832</xdr:colOff>
      <xdr:row>50</xdr:row>
      <xdr:rowOff>117740</xdr:rowOff>
    </xdr:to>
    <xdr:cxnSp macro="">
      <xdr:nvCxnSpPr>
        <xdr:cNvPr id="26" name="Straight Connector 25"/>
        <xdr:cNvCxnSpPr/>
      </xdr:nvCxnSpPr>
      <xdr:spPr>
        <a:xfrm>
          <a:off x="9821332" y="9863667"/>
          <a:ext cx="0" cy="2012156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201084</xdr:colOff>
      <xdr:row>40</xdr:row>
      <xdr:rowOff>84667</xdr:rowOff>
    </xdr:from>
    <xdr:to>
      <xdr:col>15</xdr:col>
      <xdr:colOff>201085</xdr:colOff>
      <xdr:row>50</xdr:row>
      <xdr:rowOff>75409</xdr:rowOff>
    </xdr:to>
    <xdr:cxnSp macro="">
      <xdr:nvCxnSpPr>
        <xdr:cNvPr id="28" name="Straight Connector 27"/>
        <xdr:cNvCxnSpPr/>
      </xdr:nvCxnSpPr>
      <xdr:spPr>
        <a:xfrm>
          <a:off x="11006667" y="9853084"/>
          <a:ext cx="1" cy="1980408"/>
        </a:xfrm>
        <a:prstGeom prst="line">
          <a:avLst/>
        </a:prstGeom>
        <a:ln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0</xdr:row>
      <xdr:rowOff>0</xdr:rowOff>
    </xdr:from>
    <xdr:to>
      <xdr:col>20</xdr:col>
      <xdr:colOff>447065</xdr:colOff>
      <xdr:row>34</xdr:row>
      <xdr:rowOff>103953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0" y="0"/>
          <a:ext cx="4885715" cy="6580953"/>
        </a:xfrm>
        <a:prstGeom prst="rect">
          <a:avLst/>
        </a:prstGeom>
      </xdr:spPr>
    </xdr:pic>
    <xdr:clientData/>
  </xdr:twoCellAnchor>
  <xdr:twoCellAnchor>
    <xdr:from>
      <xdr:col>2</xdr:col>
      <xdr:colOff>485775</xdr:colOff>
      <xdr:row>18</xdr:row>
      <xdr:rowOff>28575</xdr:rowOff>
    </xdr:from>
    <xdr:to>
      <xdr:col>9</xdr:col>
      <xdr:colOff>238125</xdr:colOff>
      <xdr:row>32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1247776</xdr:colOff>
      <xdr:row>4</xdr:row>
      <xdr:rowOff>123825</xdr:rowOff>
    </xdr:from>
    <xdr:to>
      <xdr:col>9</xdr:col>
      <xdr:colOff>238126</xdr:colOff>
      <xdr:row>18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20</xdr:row>
      <xdr:rowOff>47625</xdr:rowOff>
    </xdr:from>
    <xdr:to>
      <xdr:col>6</xdr:col>
      <xdr:colOff>448310</xdr:colOff>
      <xdr:row>31</xdr:row>
      <xdr:rowOff>133350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16" t="13103" r="55128" b="39043"/>
        <a:stretch/>
      </xdr:blipFill>
      <xdr:spPr bwMode="auto">
        <a:xfrm>
          <a:off x="419100" y="3857625"/>
          <a:ext cx="3686810" cy="2181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514350</xdr:colOff>
      <xdr:row>13</xdr:row>
      <xdr:rowOff>47625</xdr:rowOff>
    </xdr:from>
    <xdr:to>
      <xdr:col>4</xdr:col>
      <xdr:colOff>152400</xdr:colOff>
      <xdr:row>18</xdr:row>
      <xdr:rowOff>47625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2"/>
        <a:srcRect l="21407" t="55260" r="70908" b="32207"/>
        <a:stretch/>
      </xdr:blipFill>
      <xdr:spPr bwMode="auto">
        <a:xfrm>
          <a:off x="514350" y="2524125"/>
          <a:ext cx="207645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inn%20-%20Spend%20Reporting%20-%20Oct%2012,%202017%20-%203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- Wolf Lake"/>
      <sheetName val="2016 - Wolf Lake"/>
      <sheetName val="2017 YTD as at Sep 20"/>
      <sheetName val="2017 YTD as at Sep 30, 2017"/>
      <sheetName val="Chart"/>
      <sheetName val="Sheet2"/>
    </sheetNames>
    <sheetDataSet>
      <sheetData sheetId="0"/>
      <sheetData sheetId="1"/>
      <sheetData sheetId="2"/>
      <sheetData sheetId="3"/>
      <sheetData sheetId="4">
        <row r="6">
          <cell r="C6">
            <v>2015</v>
          </cell>
          <cell r="D6">
            <v>2016</v>
          </cell>
          <cell r="E6" t="str">
            <v>2017 YTD</v>
          </cell>
          <cell r="F6" t="str">
            <v>2017 Full Year Projection</v>
          </cell>
        </row>
        <row r="7">
          <cell r="B7" t="str">
            <v>Operations</v>
          </cell>
          <cell r="C7">
            <v>11747566</v>
          </cell>
          <cell r="D7">
            <v>7578731</v>
          </cell>
          <cell r="E7">
            <v>7698190</v>
          </cell>
          <cell r="F7">
            <v>10264253.333333334</v>
          </cell>
        </row>
        <row r="8">
          <cell r="B8" t="str">
            <v>Wells Servicing</v>
          </cell>
          <cell r="C8">
            <v>2342418</v>
          </cell>
          <cell r="D8">
            <v>2780334</v>
          </cell>
          <cell r="E8">
            <v>1040276</v>
          </cell>
          <cell r="F8">
            <v>1387034.6666666665</v>
          </cell>
        </row>
        <row r="9">
          <cell r="B9" t="str">
            <v>Turnaround</v>
          </cell>
          <cell r="C9">
            <v>2801087</v>
          </cell>
          <cell r="D9">
            <v>3586352</v>
          </cell>
          <cell r="E9">
            <v>2475114</v>
          </cell>
          <cell r="F9">
            <v>3300152</v>
          </cell>
        </row>
        <row r="13">
          <cell r="C13">
            <v>2015</v>
          </cell>
          <cell r="D13">
            <v>2016</v>
          </cell>
          <cell r="E13" t="str">
            <v>2017 YTD</v>
          </cell>
          <cell r="F13" t="str">
            <v>2017 Full Year Projection</v>
          </cell>
        </row>
        <row r="14">
          <cell r="B14" t="str">
            <v>Total</v>
          </cell>
          <cell r="C14">
            <v>16891071</v>
          </cell>
          <cell r="D14">
            <v>13945417</v>
          </cell>
          <cell r="E14">
            <v>11213580</v>
          </cell>
          <cell r="F14">
            <v>14951440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3"/>
  <sheetViews>
    <sheetView showGridLines="0" tabSelected="1" zoomScale="70" zoomScaleNormal="70" workbookViewId="0">
      <selection activeCell="H3" sqref="H3"/>
    </sheetView>
  </sheetViews>
  <sheetFormatPr defaultRowHeight="15" x14ac:dyDescent="0.25"/>
  <cols>
    <col min="1" max="1" width="22.140625" customWidth="1"/>
    <col min="2" max="7" width="9.85546875" customWidth="1"/>
    <col min="9" max="9" width="12.28515625" customWidth="1"/>
    <col min="13" max="13" width="7.7109375" customWidth="1"/>
    <col min="14" max="14" width="14.7109375" customWidth="1"/>
    <col min="17" max="17" width="14.140625" customWidth="1"/>
    <col min="26" max="26" width="3" customWidth="1"/>
  </cols>
  <sheetData>
    <row r="2" spans="1:25" ht="17.25" customHeight="1" x14ac:dyDescent="0.35">
      <c r="H2" s="132" t="s">
        <v>20</v>
      </c>
      <c r="I2" s="132"/>
      <c r="J2" s="132"/>
      <c r="K2" s="132"/>
      <c r="L2" s="132"/>
      <c r="M2" s="132"/>
      <c r="N2" s="132"/>
      <c r="O2" s="132"/>
    </row>
    <row r="3" spans="1:25" ht="18.75" customHeight="1" x14ac:dyDescent="0.35">
      <c r="I3" s="132" t="s">
        <v>21</v>
      </c>
      <c r="J3" s="132"/>
      <c r="K3" s="132"/>
      <c r="L3" s="132"/>
      <c r="M3" s="132"/>
      <c r="N3" s="132"/>
    </row>
    <row r="4" spans="1:25" ht="21" x14ac:dyDescent="0.35">
      <c r="I4" s="132" t="s">
        <v>32</v>
      </c>
      <c r="J4" s="132"/>
      <c r="K4" s="132"/>
      <c r="L4" s="132"/>
      <c r="M4" s="132"/>
      <c r="N4" s="132"/>
    </row>
    <row r="5" spans="1:25" x14ac:dyDescent="0.25">
      <c r="I5" s="136" t="s">
        <v>58</v>
      </c>
      <c r="J5" s="136"/>
      <c r="K5" s="136"/>
      <c r="L5" s="136"/>
      <c r="M5" s="136"/>
      <c r="N5" s="136"/>
    </row>
    <row r="9" spans="1:25" ht="15.75" thickBot="1" x14ac:dyDescent="0.3">
      <c r="A9" s="49"/>
      <c r="B9" s="49"/>
      <c r="C9" s="49"/>
      <c r="D9" s="49"/>
    </row>
    <row r="10" spans="1:25" ht="19.5" thickBot="1" x14ac:dyDescent="0.35">
      <c r="A10" s="115" t="s">
        <v>35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7"/>
    </row>
    <row r="11" spans="1:25" ht="30" customHeight="1" x14ac:dyDescent="0.25">
      <c r="A11" s="31" t="s">
        <v>33</v>
      </c>
      <c r="B11" s="32">
        <v>2015</v>
      </c>
      <c r="C11" s="32">
        <v>2016</v>
      </c>
      <c r="D11" s="33" t="s">
        <v>30</v>
      </c>
      <c r="E11" s="34" t="s">
        <v>31</v>
      </c>
      <c r="F11" s="34" t="s">
        <v>32</v>
      </c>
      <c r="G11" s="35" t="s">
        <v>0</v>
      </c>
      <c r="H11" s="32" t="s">
        <v>75</v>
      </c>
      <c r="I11" s="36" t="s">
        <v>86</v>
      </c>
      <c r="J11" s="38" t="s">
        <v>83</v>
      </c>
      <c r="K11" s="31"/>
      <c r="L11" s="39"/>
      <c r="M11" s="40"/>
      <c r="N11" s="40"/>
      <c r="O11" s="40"/>
      <c r="P11" s="40"/>
      <c r="Q11" s="41"/>
      <c r="R11" s="45"/>
      <c r="S11" s="29"/>
      <c r="T11" s="29"/>
      <c r="U11" s="29"/>
      <c r="V11" s="29"/>
      <c r="W11" s="29"/>
      <c r="X11" s="29"/>
      <c r="Y11" s="30"/>
    </row>
    <row r="12" spans="1:25" x14ac:dyDescent="0.25">
      <c r="A12" s="51" t="s">
        <v>6</v>
      </c>
      <c r="B12" s="52">
        <v>231066</v>
      </c>
      <c r="C12" s="52">
        <v>210544</v>
      </c>
      <c r="D12" s="53">
        <v>51112</v>
      </c>
      <c r="E12" s="54">
        <v>61839</v>
      </c>
      <c r="F12" s="54">
        <v>53588</v>
      </c>
      <c r="G12" s="55">
        <v>166539</v>
      </c>
      <c r="H12" s="52">
        <v>222052</v>
      </c>
      <c r="I12" s="107">
        <f t="shared" ref="I12:I15" si="0">(H12-C12)/C12</f>
        <v>5.4658408693669731E-2</v>
      </c>
      <c r="J12" s="126" t="s">
        <v>105</v>
      </c>
      <c r="K12" s="127"/>
      <c r="L12" s="127"/>
      <c r="M12" s="127"/>
      <c r="N12" s="127"/>
      <c r="O12" s="127"/>
      <c r="P12" s="127"/>
      <c r="Q12" s="128"/>
      <c r="R12" s="46"/>
      <c r="S12" s="42"/>
      <c r="T12" s="42"/>
      <c r="U12" s="42"/>
      <c r="V12" s="42"/>
      <c r="W12" s="42"/>
      <c r="X12" s="42"/>
      <c r="Y12" s="47"/>
    </row>
    <row r="13" spans="1:25" ht="15" customHeight="1" x14ac:dyDescent="0.25">
      <c r="A13" s="51" t="s">
        <v>29</v>
      </c>
      <c r="B13" s="52">
        <v>843</v>
      </c>
      <c r="C13" s="52">
        <v>935</v>
      </c>
      <c r="D13" s="53">
        <v>297</v>
      </c>
      <c r="E13" s="54">
        <v>333</v>
      </c>
      <c r="F13" s="54">
        <v>316</v>
      </c>
      <c r="G13" s="55">
        <v>946</v>
      </c>
      <c r="H13" s="52">
        <v>1261.3333333333335</v>
      </c>
      <c r="I13" s="107">
        <f t="shared" si="0"/>
        <v>0.3490196078431374</v>
      </c>
      <c r="J13" s="126"/>
      <c r="K13" s="127"/>
      <c r="L13" s="127"/>
      <c r="M13" s="127"/>
      <c r="N13" s="127"/>
      <c r="O13" s="127"/>
      <c r="P13" s="127"/>
      <c r="Q13" s="128"/>
      <c r="R13" s="46"/>
      <c r="S13" s="42"/>
      <c r="T13" s="42"/>
      <c r="U13" s="42"/>
      <c r="V13" s="42"/>
      <c r="W13" s="42"/>
      <c r="X13" s="42"/>
      <c r="Y13" s="47"/>
    </row>
    <row r="14" spans="1:25" ht="15" customHeight="1" x14ac:dyDescent="0.25">
      <c r="A14" s="51" t="s">
        <v>14</v>
      </c>
      <c r="B14" s="52">
        <v>15</v>
      </c>
      <c r="C14" s="52">
        <v>15</v>
      </c>
      <c r="D14" s="53">
        <v>4</v>
      </c>
      <c r="E14" s="54">
        <v>8</v>
      </c>
      <c r="F14" s="54">
        <v>3</v>
      </c>
      <c r="G14" s="55">
        <v>15</v>
      </c>
      <c r="H14" s="52">
        <v>20</v>
      </c>
      <c r="I14" s="107">
        <f t="shared" si="0"/>
        <v>0.33333333333333331</v>
      </c>
      <c r="J14" s="126"/>
      <c r="K14" s="127"/>
      <c r="L14" s="127"/>
      <c r="M14" s="127"/>
      <c r="N14" s="127"/>
      <c r="O14" s="127"/>
      <c r="P14" s="127"/>
      <c r="Q14" s="128"/>
      <c r="R14" s="46"/>
      <c r="S14" s="42"/>
      <c r="T14" s="42"/>
      <c r="U14" s="42"/>
      <c r="V14" s="42"/>
      <c r="W14" s="42"/>
      <c r="X14" s="42"/>
      <c r="Y14" s="47"/>
    </row>
    <row r="15" spans="1:25" ht="15" customHeight="1" x14ac:dyDescent="0.25">
      <c r="A15" s="51" t="s">
        <v>15</v>
      </c>
      <c r="B15" s="52">
        <v>289</v>
      </c>
      <c r="C15" s="52">
        <v>265</v>
      </c>
      <c r="D15" s="53">
        <v>70</v>
      </c>
      <c r="E15" s="54">
        <v>108</v>
      </c>
      <c r="F15" s="54">
        <v>67</v>
      </c>
      <c r="G15" s="55">
        <v>245</v>
      </c>
      <c r="H15" s="52">
        <v>326.66666666666663</v>
      </c>
      <c r="I15" s="107">
        <f t="shared" si="0"/>
        <v>0.23270440251572314</v>
      </c>
      <c r="J15" s="126"/>
      <c r="K15" s="127"/>
      <c r="L15" s="127"/>
      <c r="M15" s="127"/>
      <c r="N15" s="127"/>
      <c r="O15" s="127"/>
      <c r="P15" s="127"/>
      <c r="Q15" s="128"/>
      <c r="R15" s="46"/>
      <c r="S15" s="42"/>
      <c r="T15" s="42"/>
      <c r="U15" s="42"/>
      <c r="V15" s="42"/>
      <c r="W15" s="42"/>
      <c r="X15" s="42"/>
      <c r="Y15" s="47"/>
    </row>
    <row r="16" spans="1:25" ht="15" customHeight="1" x14ac:dyDescent="0.25">
      <c r="A16" s="51" t="s">
        <v>16</v>
      </c>
      <c r="B16" s="52">
        <v>7770</v>
      </c>
      <c r="C16" s="52">
        <v>6373</v>
      </c>
      <c r="D16" s="53">
        <v>1451</v>
      </c>
      <c r="E16" s="54">
        <v>1645</v>
      </c>
      <c r="F16" s="54">
        <v>1513</v>
      </c>
      <c r="G16" s="55">
        <v>4609</v>
      </c>
      <c r="H16" s="52">
        <v>6145.333333333333</v>
      </c>
      <c r="I16" s="75">
        <f>(H16-C16)/C16</f>
        <v>-3.572362571264192E-2</v>
      </c>
      <c r="J16" s="126"/>
      <c r="K16" s="127"/>
      <c r="L16" s="127"/>
      <c r="M16" s="127"/>
      <c r="N16" s="127"/>
      <c r="O16" s="127"/>
      <c r="P16" s="127"/>
      <c r="Q16" s="128"/>
      <c r="R16" s="46"/>
      <c r="S16" s="42"/>
      <c r="T16" s="42"/>
      <c r="U16" s="42"/>
      <c r="V16" s="42"/>
      <c r="W16" s="42"/>
      <c r="X16" s="42"/>
      <c r="Y16" s="47"/>
    </row>
    <row r="17" spans="1:25" ht="15" customHeight="1" x14ac:dyDescent="0.25">
      <c r="A17" s="51" t="s">
        <v>17</v>
      </c>
      <c r="B17" s="52">
        <v>1828</v>
      </c>
      <c r="C17" s="52">
        <v>1606</v>
      </c>
      <c r="D17" s="53">
        <v>390</v>
      </c>
      <c r="E17" s="54">
        <v>575</v>
      </c>
      <c r="F17" s="54">
        <v>468</v>
      </c>
      <c r="G17" s="55">
        <v>1433</v>
      </c>
      <c r="H17" s="52">
        <v>1910.6666666666667</v>
      </c>
      <c r="I17" s="107">
        <f t="shared" ref="I17:I18" si="1">(H17-C17)/C17</f>
        <v>0.18970527189705277</v>
      </c>
      <c r="J17" s="126"/>
      <c r="K17" s="127"/>
      <c r="L17" s="127"/>
      <c r="M17" s="127"/>
      <c r="N17" s="127"/>
      <c r="O17" s="127"/>
      <c r="P17" s="127"/>
      <c r="Q17" s="128"/>
      <c r="R17" s="46"/>
      <c r="S17" s="42"/>
      <c r="T17" s="42"/>
      <c r="U17" s="42"/>
      <c r="V17" s="42"/>
      <c r="W17" s="42"/>
      <c r="X17" s="42"/>
      <c r="Y17" s="47"/>
    </row>
    <row r="18" spans="1:25" ht="27.75" customHeight="1" thickBot="1" x14ac:dyDescent="0.3">
      <c r="A18" s="108" t="s">
        <v>104</v>
      </c>
      <c r="B18" s="56">
        <v>2243</v>
      </c>
      <c r="C18" s="56">
        <v>1946</v>
      </c>
      <c r="D18" s="57">
        <v>485</v>
      </c>
      <c r="E18" s="58">
        <v>495</v>
      </c>
      <c r="F18" s="58">
        <v>523</v>
      </c>
      <c r="G18" s="59">
        <v>1503</v>
      </c>
      <c r="H18" s="56">
        <v>2004</v>
      </c>
      <c r="I18" s="107">
        <f t="shared" si="1"/>
        <v>2.9804727646454265E-2</v>
      </c>
      <c r="J18" s="129"/>
      <c r="K18" s="130"/>
      <c r="L18" s="130"/>
      <c r="M18" s="130"/>
      <c r="N18" s="130"/>
      <c r="O18" s="130"/>
      <c r="P18" s="130"/>
      <c r="Q18" s="131"/>
      <c r="R18" s="46"/>
      <c r="S18" s="42"/>
      <c r="T18" s="42"/>
      <c r="U18" s="42"/>
      <c r="V18" s="42"/>
      <c r="W18" s="42"/>
      <c r="X18" s="42"/>
      <c r="Y18" s="47"/>
    </row>
    <row r="19" spans="1:25" ht="30" customHeight="1" x14ac:dyDescent="0.25">
      <c r="A19" s="31" t="s">
        <v>39</v>
      </c>
      <c r="B19" s="32">
        <v>2015</v>
      </c>
      <c r="C19" s="32">
        <v>2016</v>
      </c>
      <c r="D19" s="33" t="s">
        <v>30</v>
      </c>
      <c r="E19" s="34" t="s">
        <v>31</v>
      </c>
      <c r="F19" s="34" t="s">
        <v>32</v>
      </c>
      <c r="G19" s="35" t="s">
        <v>0</v>
      </c>
      <c r="H19" s="32" t="s">
        <v>75</v>
      </c>
      <c r="I19" s="36" t="s">
        <v>86</v>
      </c>
      <c r="J19" s="37" t="s">
        <v>84</v>
      </c>
      <c r="K19" s="62"/>
      <c r="L19" s="62"/>
      <c r="M19" s="62"/>
      <c r="N19" s="62"/>
      <c r="O19" s="62"/>
      <c r="P19" s="62"/>
      <c r="Q19" s="63"/>
      <c r="R19" s="46"/>
      <c r="S19" s="42"/>
      <c r="T19" s="42"/>
      <c r="U19" s="42"/>
      <c r="V19" s="42"/>
      <c r="W19" s="42"/>
      <c r="X19" s="42"/>
      <c r="Y19" s="47"/>
    </row>
    <row r="20" spans="1:25" ht="15" customHeight="1" x14ac:dyDescent="0.25">
      <c r="A20" s="60" t="s">
        <v>41</v>
      </c>
      <c r="B20" s="52">
        <v>0</v>
      </c>
      <c r="C20" s="52">
        <v>0</v>
      </c>
      <c r="D20" s="53">
        <v>0</v>
      </c>
      <c r="E20" s="54">
        <v>0</v>
      </c>
      <c r="F20" s="54">
        <v>0</v>
      </c>
      <c r="G20" s="55">
        <v>0</v>
      </c>
      <c r="H20" s="52">
        <v>0</v>
      </c>
      <c r="I20" s="74" t="s">
        <v>40</v>
      </c>
      <c r="J20" s="133" t="s">
        <v>106</v>
      </c>
      <c r="K20" s="134"/>
      <c r="L20" s="134"/>
      <c r="M20" s="134"/>
      <c r="N20" s="134"/>
      <c r="O20" s="134"/>
      <c r="P20" s="134"/>
      <c r="Q20" s="135"/>
      <c r="R20" s="46"/>
      <c r="S20" s="42"/>
      <c r="T20" s="42"/>
      <c r="U20" s="42"/>
      <c r="V20" s="42"/>
      <c r="W20" s="42"/>
      <c r="X20" s="42"/>
      <c r="Y20" s="47"/>
    </row>
    <row r="21" spans="1:25" ht="15" customHeight="1" x14ac:dyDescent="0.25">
      <c r="A21" s="60" t="s">
        <v>42</v>
      </c>
      <c r="B21" s="52">
        <v>0</v>
      </c>
      <c r="C21" s="52">
        <v>0</v>
      </c>
      <c r="D21" s="53">
        <v>0</v>
      </c>
      <c r="E21" s="54">
        <v>0</v>
      </c>
      <c r="F21" s="54">
        <v>0</v>
      </c>
      <c r="G21" s="55">
        <v>0</v>
      </c>
      <c r="H21" s="52">
        <v>0</v>
      </c>
      <c r="I21" s="74" t="s">
        <v>40</v>
      </c>
      <c r="J21" s="126"/>
      <c r="K21" s="127"/>
      <c r="L21" s="127"/>
      <c r="M21" s="127"/>
      <c r="N21" s="127"/>
      <c r="O21" s="127"/>
      <c r="P21" s="127"/>
      <c r="Q21" s="128"/>
      <c r="R21" s="46"/>
      <c r="S21" s="42"/>
      <c r="T21" s="42"/>
      <c r="U21" s="42"/>
      <c r="V21" s="42"/>
      <c r="W21" s="42"/>
      <c r="X21" s="42"/>
      <c r="Y21" s="47"/>
    </row>
    <row r="22" spans="1:25" ht="15" customHeight="1" x14ac:dyDescent="0.25">
      <c r="A22" s="60" t="s">
        <v>7</v>
      </c>
      <c r="B22" s="52">
        <v>0</v>
      </c>
      <c r="C22" s="52">
        <v>0</v>
      </c>
      <c r="D22" s="53">
        <v>0</v>
      </c>
      <c r="E22" s="54">
        <v>0</v>
      </c>
      <c r="F22" s="54">
        <v>0</v>
      </c>
      <c r="G22" s="55">
        <v>0</v>
      </c>
      <c r="H22" s="52">
        <v>0</v>
      </c>
      <c r="I22" s="74" t="s">
        <v>40</v>
      </c>
      <c r="J22" s="126"/>
      <c r="K22" s="127"/>
      <c r="L22" s="127"/>
      <c r="M22" s="127"/>
      <c r="N22" s="127"/>
      <c r="O22" s="127"/>
      <c r="P22" s="127"/>
      <c r="Q22" s="128"/>
      <c r="R22" s="46"/>
      <c r="S22" s="42"/>
      <c r="T22" s="42"/>
      <c r="U22" s="42"/>
      <c r="V22" s="42"/>
      <c r="W22" s="42"/>
      <c r="X22" s="42"/>
      <c r="Y22" s="47"/>
    </row>
    <row r="23" spans="1:25" ht="15" customHeight="1" x14ac:dyDescent="0.25">
      <c r="A23" s="60" t="s">
        <v>8</v>
      </c>
      <c r="B23" s="52">
        <v>0</v>
      </c>
      <c r="C23" s="52">
        <v>0</v>
      </c>
      <c r="D23" s="53">
        <v>0</v>
      </c>
      <c r="E23" s="54">
        <v>0</v>
      </c>
      <c r="F23" s="54">
        <v>0</v>
      </c>
      <c r="G23" s="55">
        <v>0</v>
      </c>
      <c r="H23" s="52">
        <v>0</v>
      </c>
      <c r="I23" s="74" t="s">
        <v>40</v>
      </c>
      <c r="J23" s="126"/>
      <c r="K23" s="127"/>
      <c r="L23" s="127"/>
      <c r="M23" s="127"/>
      <c r="N23" s="127"/>
      <c r="O23" s="127"/>
      <c r="P23" s="127"/>
      <c r="Q23" s="128"/>
      <c r="R23" s="46"/>
      <c r="S23" s="42"/>
      <c r="T23" s="42"/>
      <c r="U23" s="42"/>
      <c r="V23" s="42"/>
      <c r="W23" s="42"/>
      <c r="X23" s="42"/>
      <c r="Y23" s="47"/>
    </row>
    <row r="24" spans="1:25" ht="15" customHeight="1" x14ac:dyDescent="0.25">
      <c r="A24" s="60" t="s">
        <v>9</v>
      </c>
      <c r="B24" s="52">
        <v>3</v>
      </c>
      <c r="C24" s="52">
        <v>2</v>
      </c>
      <c r="D24" s="53">
        <v>1</v>
      </c>
      <c r="E24" s="54">
        <v>2</v>
      </c>
      <c r="F24" s="54">
        <v>3</v>
      </c>
      <c r="G24" s="55">
        <v>6</v>
      </c>
      <c r="H24" s="52">
        <v>8</v>
      </c>
      <c r="I24" s="75">
        <f>(H24-C24)/C24</f>
        <v>3</v>
      </c>
      <c r="J24" s="126"/>
      <c r="K24" s="127"/>
      <c r="L24" s="127"/>
      <c r="M24" s="127"/>
      <c r="N24" s="127"/>
      <c r="O24" s="127"/>
      <c r="P24" s="127"/>
      <c r="Q24" s="128"/>
      <c r="R24" s="46"/>
      <c r="S24" s="42"/>
      <c r="T24" s="42"/>
      <c r="U24" s="42"/>
      <c r="V24" s="42"/>
      <c r="W24" s="42"/>
      <c r="X24" s="42"/>
      <c r="Y24" s="47"/>
    </row>
    <row r="25" spans="1:25" x14ac:dyDescent="0.25">
      <c r="A25" s="60" t="s">
        <v>10</v>
      </c>
      <c r="B25" s="52">
        <v>2</v>
      </c>
      <c r="C25" s="52">
        <v>16</v>
      </c>
      <c r="D25" s="53">
        <v>4</v>
      </c>
      <c r="E25" s="54">
        <v>1</v>
      </c>
      <c r="F25" s="54">
        <v>0</v>
      </c>
      <c r="G25" s="55">
        <v>5</v>
      </c>
      <c r="H25" s="52">
        <v>6.666666666666667</v>
      </c>
      <c r="I25" s="75">
        <f>(H25-C25)/C25</f>
        <v>-0.58333333333333326</v>
      </c>
      <c r="J25" s="126"/>
      <c r="K25" s="127"/>
      <c r="L25" s="127"/>
      <c r="M25" s="127"/>
      <c r="N25" s="127"/>
      <c r="O25" s="127"/>
      <c r="P25" s="127"/>
      <c r="Q25" s="128"/>
      <c r="R25" s="46"/>
      <c r="S25" s="42"/>
      <c r="T25" s="42"/>
      <c r="U25" s="42"/>
      <c r="V25" s="42"/>
      <c r="W25" s="42"/>
      <c r="X25" s="42"/>
      <c r="Y25" s="47"/>
    </row>
    <row r="26" spans="1:25" x14ac:dyDescent="0.25">
      <c r="A26" s="60" t="s">
        <v>19</v>
      </c>
      <c r="B26" s="52">
        <v>1</v>
      </c>
      <c r="C26" s="52">
        <v>2</v>
      </c>
      <c r="D26" s="53">
        <v>2</v>
      </c>
      <c r="E26" s="54">
        <v>1</v>
      </c>
      <c r="F26" s="54">
        <v>0</v>
      </c>
      <c r="G26" s="55">
        <v>3</v>
      </c>
      <c r="H26" s="52">
        <v>4</v>
      </c>
      <c r="I26" s="75">
        <f>(H26-C26)/H26</f>
        <v>0.5</v>
      </c>
      <c r="J26" s="126"/>
      <c r="K26" s="127"/>
      <c r="L26" s="127"/>
      <c r="M26" s="127"/>
      <c r="N26" s="127"/>
      <c r="O26" s="127"/>
      <c r="P26" s="127"/>
      <c r="Q26" s="128"/>
      <c r="R26" s="46"/>
      <c r="S26" s="42"/>
      <c r="T26" s="42"/>
      <c r="U26" s="42"/>
      <c r="V26" s="42"/>
      <c r="W26" s="42"/>
      <c r="X26" s="42"/>
      <c r="Y26" s="47"/>
    </row>
    <row r="27" spans="1:25" x14ac:dyDescent="0.25">
      <c r="A27" s="60" t="s">
        <v>11</v>
      </c>
      <c r="B27" s="52">
        <v>0</v>
      </c>
      <c r="C27" s="52">
        <v>0</v>
      </c>
      <c r="D27" s="53">
        <v>0</v>
      </c>
      <c r="E27" s="54">
        <v>0</v>
      </c>
      <c r="F27" s="54">
        <v>0</v>
      </c>
      <c r="G27" s="55">
        <v>0</v>
      </c>
      <c r="H27" s="52">
        <v>0</v>
      </c>
      <c r="I27" s="74" t="s">
        <v>40</v>
      </c>
      <c r="J27" s="126"/>
      <c r="K27" s="127"/>
      <c r="L27" s="127"/>
      <c r="M27" s="127"/>
      <c r="N27" s="127"/>
      <c r="O27" s="127"/>
      <c r="P27" s="127"/>
      <c r="Q27" s="128"/>
      <c r="R27" s="46"/>
      <c r="S27" s="42"/>
      <c r="T27" s="42"/>
      <c r="U27" s="42"/>
      <c r="V27" s="42"/>
      <c r="W27" s="42"/>
      <c r="X27" s="42"/>
      <c r="Y27" s="47"/>
    </row>
    <row r="28" spans="1:25" ht="15.75" thickBot="1" x14ac:dyDescent="0.3">
      <c r="A28" s="61" t="s">
        <v>12</v>
      </c>
      <c r="B28" s="56">
        <v>2</v>
      </c>
      <c r="C28" s="56">
        <v>1</v>
      </c>
      <c r="D28" s="57">
        <v>1</v>
      </c>
      <c r="E28" s="58">
        <v>0</v>
      </c>
      <c r="F28" s="58">
        <v>0</v>
      </c>
      <c r="G28" s="59">
        <v>1</v>
      </c>
      <c r="H28" s="56">
        <v>1.3333333333333333</v>
      </c>
      <c r="I28" s="74" t="s">
        <v>40</v>
      </c>
      <c r="J28" s="129"/>
      <c r="K28" s="130"/>
      <c r="L28" s="130"/>
      <c r="M28" s="130"/>
      <c r="N28" s="130"/>
      <c r="O28" s="130"/>
      <c r="P28" s="130"/>
      <c r="Q28" s="131"/>
      <c r="R28" s="48"/>
      <c r="S28" s="49"/>
      <c r="T28" s="49"/>
      <c r="U28" s="49"/>
      <c r="V28" s="49"/>
      <c r="W28" s="49"/>
      <c r="X28" s="49"/>
      <c r="Y28" s="50"/>
    </row>
    <row r="29" spans="1:25" ht="19.5" thickBot="1" x14ac:dyDescent="0.35">
      <c r="A29" s="115" t="s">
        <v>81</v>
      </c>
      <c r="B29" s="116"/>
      <c r="C29" s="116"/>
      <c r="D29" s="116"/>
      <c r="E29" s="116"/>
      <c r="F29" s="116"/>
      <c r="G29" s="116"/>
      <c r="H29" s="116"/>
      <c r="I29" s="117"/>
      <c r="J29" s="115" t="s">
        <v>82</v>
      </c>
      <c r="K29" s="116"/>
      <c r="L29" s="116"/>
      <c r="M29" s="116"/>
      <c r="N29" s="116"/>
      <c r="O29" s="116"/>
      <c r="P29" s="116"/>
      <c r="Q29" s="117"/>
      <c r="R29" s="29"/>
      <c r="S29" s="29"/>
      <c r="T29" s="29"/>
      <c r="U29" s="29"/>
      <c r="V29" s="29"/>
      <c r="W29" s="29"/>
      <c r="X29" s="29"/>
      <c r="Y29" s="30"/>
    </row>
    <row r="30" spans="1:25" ht="27.75" customHeight="1" x14ac:dyDescent="0.25">
      <c r="A30" s="81" t="s">
        <v>47</v>
      </c>
      <c r="B30" s="81" t="s">
        <v>60</v>
      </c>
      <c r="C30" s="82">
        <v>2016</v>
      </c>
      <c r="D30" s="83" t="s">
        <v>30</v>
      </c>
      <c r="E30" s="84" t="s">
        <v>31</v>
      </c>
      <c r="F30" s="84" t="s">
        <v>32</v>
      </c>
      <c r="G30" s="85" t="s">
        <v>0</v>
      </c>
      <c r="H30" s="82" t="s">
        <v>75</v>
      </c>
      <c r="I30" s="95" t="s">
        <v>86</v>
      </c>
      <c r="J30" s="124" t="s">
        <v>46</v>
      </c>
      <c r="K30" s="125"/>
      <c r="L30" s="125"/>
      <c r="M30" s="125"/>
      <c r="N30" s="86" t="s">
        <v>47</v>
      </c>
      <c r="O30" s="125" t="s">
        <v>49</v>
      </c>
      <c r="P30" s="125"/>
      <c r="Q30" s="87" t="s">
        <v>48</v>
      </c>
      <c r="R30" s="42"/>
      <c r="S30" s="42"/>
      <c r="T30" s="42"/>
      <c r="U30" s="42"/>
      <c r="V30" s="42"/>
      <c r="W30" s="42"/>
      <c r="X30" s="42"/>
      <c r="Y30" s="47"/>
    </row>
    <row r="31" spans="1:25" ht="35.25" customHeight="1" x14ac:dyDescent="0.25">
      <c r="A31" s="51" t="s">
        <v>61</v>
      </c>
      <c r="B31" s="73" t="s">
        <v>62</v>
      </c>
      <c r="C31" s="92">
        <v>3125.68</v>
      </c>
      <c r="D31" s="93">
        <v>300</v>
      </c>
      <c r="E31" s="93">
        <v>1500</v>
      </c>
      <c r="F31" s="93">
        <v>687.47</v>
      </c>
      <c r="G31" s="93">
        <v>2487.4700000000003</v>
      </c>
      <c r="H31" s="92">
        <v>3316.626666666667</v>
      </c>
      <c r="I31" s="74">
        <f>(H31-C31)/C31</f>
        <v>6.1089640227619965E-2</v>
      </c>
      <c r="J31" s="118" t="s">
        <v>51</v>
      </c>
      <c r="K31" s="119"/>
      <c r="L31" s="119"/>
      <c r="M31" s="119"/>
      <c r="N31" s="79" t="s">
        <v>52</v>
      </c>
      <c r="O31" s="120" t="s">
        <v>53</v>
      </c>
      <c r="P31" s="121"/>
      <c r="Q31" s="78" t="s">
        <v>50</v>
      </c>
      <c r="R31" s="42"/>
      <c r="S31" s="42"/>
      <c r="T31" s="42"/>
      <c r="U31" s="42"/>
      <c r="V31" s="42"/>
      <c r="W31" s="42"/>
      <c r="X31" s="42"/>
      <c r="Y31" s="47"/>
    </row>
    <row r="32" spans="1:25" ht="35.25" customHeight="1" x14ac:dyDescent="0.25">
      <c r="A32" s="51" t="s">
        <v>63</v>
      </c>
      <c r="B32" s="73" t="s">
        <v>74</v>
      </c>
      <c r="C32" s="52">
        <v>3</v>
      </c>
      <c r="D32" s="54">
        <v>1</v>
      </c>
      <c r="E32" s="54">
        <v>2</v>
      </c>
      <c r="F32" s="54">
        <v>1</v>
      </c>
      <c r="G32" s="54">
        <v>4</v>
      </c>
      <c r="H32" s="52">
        <v>5.333333333333333</v>
      </c>
      <c r="I32" s="74">
        <f t="shared" ref="I32" si="2">(H32-C32)/C32</f>
        <v>0.77777777777777768</v>
      </c>
      <c r="J32" s="118" t="s">
        <v>54</v>
      </c>
      <c r="K32" s="119"/>
      <c r="L32" s="119"/>
      <c r="M32" s="119"/>
      <c r="N32" s="79" t="s">
        <v>80</v>
      </c>
      <c r="O32" s="113" t="s">
        <v>59</v>
      </c>
      <c r="P32" s="114"/>
      <c r="Q32" s="80" t="s">
        <v>55</v>
      </c>
      <c r="R32" s="42"/>
      <c r="S32" s="42"/>
      <c r="T32" s="42"/>
      <c r="U32" s="42"/>
      <c r="V32" s="42"/>
      <c r="W32" s="42"/>
      <c r="X32" s="42"/>
      <c r="Y32" s="47"/>
    </row>
    <row r="33" spans="1:25" ht="26.25" customHeight="1" x14ac:dyDescent="0.25">
      <c r="A33" s="51" t="s">
        <v>65</v>
      </c>
      <c r="B33" s="73" t="s">
        <v>66</v>
      </c>
      <c r="C33" s="52" t="s">
        <v>90</v>
      </c>
      <c r="D33" s="54">
        <v>5.0500000000000003E-2</v>
      </c>
      <c r="E33" s="54">
        <v>4.0499999999999994E-2</v>
      </c>
      <c r="F33" s="54">
        <v>3.3399999999999999E-2</v>
      </c>
      <c r="G33" s="54">
        <v>0.1244</v>
      </c>
      <c r="H33" s="52">
        <v>0.16586666666666666</v>
      </c>
      <c r="I33" s="74" t="s">
        <v>90</v>
      </c>
      <c r="J33" s="118" t="s">
        <v>85</v>
      </c>
      <c r="K33" s="119"/>
      <c r="L33" s="119"/>
      <c r="M33" s="119"/>
      <c r="N33" s="101" t="s">
        <v>87</v>
      </c>
      <c r="O33" s="122" t="s">
        <v>89</v>
      </c>
      <c r="P33" s="123"/>
      <c r="Q33" s="88" t="s">
        <v>88</v>
      </c>
      <c r="R33" s="42"/>
      <c r="S33" s="42"/>
      <c r="T33" s="42"/>
      <c r="U33" s="42"/>
      <c r="V33" s="42"/>
      <c r="W33" s="42"/>
      <c r="X33" s="42"/>
      <c r="Y33" s="47"/>
    </row>
    <row r="34" spans="1:25" ht="26.25" customHeight="1" x14ac:dyDescent="0.25">
      <c r="A34" s="51" t="s">
        <v>67</v>
      </c>
      <c r="B34" s="73" t="s">
        <v>69</v>
      </c>
      <c r="C34" s="52" t="s">
        <v>90</v>
      </c>
      <c r="D34" s="54">
        <v>507</v>
      </c>
      <c r="E34" s="54">
        <v>271</v>
      </c>
      <c r="F34" s="54">
        <v>275</v>
      </c>
      <c r="G34" s="54">
        <v>1053</v>
      </c>
      <c r="H34" s="52">
        <v>1404</v>
      </c>
      <c r="I34" s="74" t="s">
        <v>90</v>
      </c>
      <c r="J34" s="111" t="s">
        <v>101</v>
      </c>
      <c r="K34" s="112"/>
      <c r="L34" s="112"/>
      <c r="M34" s="112"/>
      <c r="N34" s="79"/>
      <c r="O34" s="113"/>
      <c r="P34" s="114"/>
      <c r="Q34" s="80"/>
      <c r="R34" s="42"/>
      <c r="S34" s="42"/>
      <c r="T34" s="42"/>
      <c r="U34" s="42"/>
      <c r="V34" s="42"/>
      <c r="W34" s="42"/>
      <c r="X34" s="42"/>
      <c r="Y34" s="47"/>
    </row>
    <row r="35" spans="1:25" ht="26.25" customHeight="1" x14ac:dyDescent="0.25">
      <c r="A35" s="51" t="s">
        <v>68</v>
      </c>
      <c r="B35" s="73" t="s">
        <v>70</v>
      </c>
      <c r="C35" s="52" t="s">
        <v>90</v>
      </c>
      <c r="D35" s="54">
        <v>9</v>
      </c>
      <c r="E35" s="54">
        <v>3</v>
      </c>
      <c r="F35" s="54">
        <v>3</v>
      </c>
      <c r="G35" s="54">
        <v>15</v>
      </c>
      <c r="H35" s="52">
        <v>20</v>
      </c>
      <c r="I35" s="74" t="s">
        <v>90</v>
      </c>
      <c r="J35" s="111" t="s">
        <v>102</v>
      </c>
      <c r="K35" s="112"/>
      <c r="L35" s="112"/>
      <c r="M35" s="112"/>
      <c r="N35" s="79"/>
      <c r="O35" s="113"/>
      <c r="P35" s="114"/>
      <c r="Q35" s="80"/>
      <c r="R35" s="42"/>
      <c r="S35" s="42"/>
      <c r="T35" s="42"/>
      <c r="U35" s="42"/>
      <c r="V35" s="42"/>
      <c r="W35" s="42"/>
      <c r="X35" s="42"/>
      <c r="Y35" s="47"/>
    </row>
    <row r="36" spans="1:25" ht="26.25" customHeight="1" thickBot="1" x14ac:dyDescent="0.3">
      <c r="A36" s="77" t="s">
        <v>77</v>
      </c>
      <c r="B36" s="76" t="s">
        <v>91</v>
      </c>
      <c r="C36" s="52">
        <v>399</v>
      </c>
      <c r="D36" s="54">
        <v>53</v>
      </c>
      <c r="E36" s="54">
        <v>224</v>
      </c>
      <c r="F36" s="54">
        <v>542</v>
      </c>
      <c r="G36" s="54">
        <v>819</v>
      </c>
      <c r="H36" s="52">
        <v>1092</v>
      </c>
      <c r="I36" s="94">
        <f>(H36-C36)/C36</f>
        <v>1.736842105263158</v>
      </c>
      <c r="J36" s="111" t="s">
        <v>103</v>
      </c>
      <c r="K36" s="112"/>
      <c r="L36" s="112"/>
      <c r="M36" s="112"/>
      <c r="N36" s="79"/>
      <c r="O36" s="113"/>
      <c r="P36" s="114"/>
      <c r="Q36" s="80"/>
      <c r="R36" s="42"/>
      <c r="S36" s="49"/>
      <c r="T36" s="49"/>
      <c r="U36" s="49"/>
      <c r="V36" s="49"/>
      <c r="W36" s="49"/>
      <c r="X36" s="49"/>
      <c r="Y36" s="50"/>
    </row>
    <row r="37" spans="1:25" x14ac:dyDescent="0.25">
      <c r="A37" s="77" t="s">
        <v>78</v>
      </c>
      <c r="B37" s="76" t="s">
        <v>91</v>
      </c>
      <c r="C37" s="52">
        <v>16</v>
      </c>
      <c r="D37" s="54">
        <v>4</v>
      </c>
      <c r="E37" s="54">
        <v>13</v>
      </c>
      <c r="F37" s="54">
        <v>40</v>
      </c>
      <c r="G37" s="54">
        <v>57</v>
      </c>
      <c r="H37" s="52">
        <v>76</v>
      </c>
      <c r="I37" s="94">
        <f t="shared" ref="I37:I38" si="3">(H37-C37)/C37</f>
        <v>3.75</v>
      </c>
      <c r="J37" s="29"/>
      <c r="K37" s="29"/>
      <c r="L37" s="29"/>
      <c r="M37" s="29"/>
      <c r="N37" s="29"/>
      <c r="O37" s="29"/>
      <c r="P37" s="29"/>
      <c r="Q37" s="30"/>
      <c r="R37" s="45"/>
      <c r="S37" s="29"/>
      <c r="T37" s="29"/>
      <c r="U37" s="29"/>
      <c r="V37" s="29"/>
      <c r="W37" s="29"/>
      <c r="X37" s="29"/>
      <c r="Y37" s="30"/>
    </row>
    <row r="38" spans="1:25" ht="18" customHeight="1" thickBot="1" x14ac:dyDescent="0.3">
      <c r="A38" s="96" t="s">
        <v>79</v>
      </c>
      <c r="B38" s="97" t="s">
        <v>91</v>
      </c>
      <c r="C38" s="56">
        <v>304</v>
      </c>
      <c r="D38" s="58">
        <v>0</v>
      </c>
      <c r="E38" s="58">
        <v>60</v>
      </c>
      <c r="F38" s="58">
        <v>174</v>
      </c>
      <c r="G38" s="58">
        <v>234</v>
      </c>
      <c r="H38" s="56">
        <v>312</v>
      </c>
      <c r="I38" s="94">
        <f t="shared" si="3"/>
        <v>2.6315789473684209E-2</v>
      </c>
      <c r="J38" s="42"/>
      <c r="K38" s="42"/>
      <c r="L38" s="42"/>
      <c r="M38" s="42"/>
      <c r="N38" s="42"/>
      <c r="O38" s="42"/>
      <c r="P38" s="42"/>
      <c r="Q38" s="47"/>
      <c r="R38" s="46"/>
      <c r="S38" s="42"/>
      <c r="T38" s="42"/>
      <c r="U38" s="42"/>
      <c r="V38" s="42"/>
      <c r="W38" s="42"/>
      <c r="X38" s="42"/>
      <c r="Y38" s="47"/>
    </row>
    <row r="39" spans="1:25" ht="18" customHeight="1" thickBot="1" x14ac:dyDescent="0.35">
      <c r="A39" s="115" t="s">
        <v>92</v>
      </c>
      <c r="B39" s="116"/>
      <c r="C39" s="116"/>
      <c r="D39" s="116"/>
      <c r="E39" s="116"/>
      <c r="F39" s="116"/>
      <c r="G39" s="116"/>
      <c r="H39" s="116"/>
      <c r="I39" s="117"/>
      <c r="J39" s="42"/>
      <c r="K39" s="42"/>
      <c r="L39" s="42"/>
      <c r="M39" s="42"/>
      <c r="N39" s="42"/>
      <c r="O39" s="42"/>
      <c r="P39" s="42"/>
      <c r="Q39" s="47"/>
      <c r="R39" s="46"/>
      <c r="S39" s="42"/>
      <c r="T39" s="42"/>
      <c r="U39" s="42"/>
      <c r="V39" s="42"/>
      <c r="W39" s="42"/>
      <c r="X39" s="42"/>
      <c r="Y39" s="47"/>
    </row>
    <row r="40" spans="1:25" ht="18" customHeight="1" x14ac:dyDescent="0.25">
      <c r="A40" s="45" t="s">
        <v>93</v>
      </c>
      <c r="B40" s="29"/>
      <c r="C40" s="29"/>
      <c r="D40" s="29"/>
      <c r="E40" s="29"/>
      <c r="F40" s="29"/>
      <c r="G40" s="29"/>
      <c r="H40" s="29"/>
      <c r="I40" s="30"/>
      <c r="J40" s="42"/>
      <c r="K40" s="42"/>
      <c r="L40" s="42"/>
      <c r="M40" s="42"/>
      <c r="N40" s="42"/>
      <c r="O40" s="42"/>
      <c r="P40" s="42"/>
      <c r="Q40" s="47"/>
      <c r="R40" s="46"/>
      <c r="S40" s="42"/>
      <c r="T40" s="42"/>
      <c r="U40" s="42"/>
      <c r="V40" s="42"/>
      <c r="W40" s="42"/>
      <c r="X40" s="42"/>
      <c r="Y40" s="47"/>
    </row>
    <row r="41" spans="1:25" ht="18" customHeight="1" x14ac:dyDescent="0.25">
      <c r="A41" s="98" t="s">
        <v>94</v>
      </c>
      <c r="B41" s="99"/>
      <c r="C41" s="99"/>
      <c r="D41" s="99"/>
      <c r="E41" s="99"/>
      <c r="F41" s="99"/>
      <c r="G41" s="42"/>
      <c r="H41" s="42"/>
      <c r="I41" s="47"/>
      <c r="J41" s="42"/>
      <c r="K41" s="42"/>
      <c r="L41" s="42"/>
      <c r="M41" s="42"/>
      <c r="N41" s="42"/>
      <c r="O41" s="42"/>
      <c r="P41" s="42"/>
      <c r="Q41" s="47"/>
      <c r="R41" s="46"/>
      <c r="S41" s="42"/>
      <c r="T41" s="42"/>
      <c r="U41" s="42"/>
      <c r="V41" s="42"/>
      <c r="W41" s="42"/>
      <c r="X41" s="42"/>
      <c r="Y41" s="47"/>
    </row>
    <row r="42" spans="1:25" ht="18" customHeight="1" x14ac:dyDescent="0.25">
      <c r="A42" s="46" t="s">
        <v>95</v>
      </c>
      <c r="B42" s="42"/>
      <c r="C42" s="42"/>
      <c r="D42" s="42"/>
      <c r="E42" s="42"/>
      <c r="F42" s="42"/>
      <c r="G42" s="42"/>
      <c r="H42" s="42"/>
      <c r="I42" s="47"/>
      <c r="J42" s="42"/>
      <c r="K42" s="42"/>
      <c r="L42" s="42"/>
      <c r="M42" s="42"/>
      <c r="N42" s="42"/>
      <c r="O42" s="42"/>
      <c r="P42" s="42"/>
      <c r="Q42" s="47"/>
      <c r="R42" s="46"/>
      <c r="S42" s="42"/>
      <c r="T42" s="42"/>
      <c r="U42" s="42"/>
      <c r="V42" s="42"/>
      <c r="W42" s="42"/>
      <c r="X42" s="42"/>
      <c r="Y42" s="47"/>
    </row>
    <row r="43" spans="1:25" ht="15.75" thickBot="1" x14ac:dyDescent="0.3">
      <c r="A43" s="48"/>
      <c r="B43" s="49"/>
      <c r="C43" s="49"/>
      <c r="D43" s="49"/>
      <c r="E43" s="49"/>
      <c r="F43" s="49"/>
      <c r="G43" s="49"/>
      <c r="H43" s="49"/>
      <c r="I43" s="50"/>
      <c r="J43" s="42"/>
      <c r="K43" s="42"/>
      <c r="L43" s="42"/>
      <c r="M43" s="42"/>
      <c r="N43" s="42"/>
      <c r="O43" s="42"/>
      <c r="P43" s="42"/>
      <c r="Q43" s="47"/>
      <c r="R43" s="46"/>
      <c r="S43" s="42"/>
      <c r="T43" s="42"/>
      <c r="U43" s="42"/>
      <c r="V43" s="42"/>
      <c r="W43" s="42"/>
      <c r="X43" s="42"/>
      <c r="Y43" s="47"/>
    </row>
    <row r="44" spans="1:25" ht="18.75" x14ac:dyDescent="0.3">
      <c r="A44" s="100" t="s">
        <v>97</v>
      </c>
      <c r="B44" s="42"/>
      <c r="C44" s="42"/>
      <c r="D44" s="42"/>
      <c r="E44" s="42"/>
      <c r="F44" s="42"/>
      <c r="G44" s="42"/>
      <c r="H44" s="42"/>
      <c r="I44" s="47"/>
      <c r="J44" s="42"/>
      <c r="K44" s="42"/>
      <c r="L44" s="42"/>
      <c r="M44" s="42"/>
      <c r="N44" s="42"/>
      <c r="O44" s="42"/>
      <c r="P44" s="42"/>
      <c r="Q44" s="47"/>
      <c r="R44" s="46"/>
      <c r="S44" s="42"/>
      <c r="T44" s="42"/>
      <c r="U44" s="42"/>
      <c r="V44" s="42"/>
      <c r="W44" s="42"/>
      <c r="X44" s="42"/>
      <c r="Y44" s="47"/>
    </row>
    <row r="45" spans="1:25" x14ac:dyDescent="0.25">
      <c r="A45" s="46" t="s">
        <v>96</v>
      </c>
      <c r="B45" s="42"/>
      <c r="C45" s="42"/>
      <c r="D45" s="42"/>
      <c r="E45" s="42"/>
      <c r="F45" s="42"/>
      <c r="G45" s="42"/>
      <c r="H45" s="42"/>
      <c r="I45" s="47"/>
      <c r="J45" s="42"/>
      <c r="K45" s="42"/>
      <c r="L45" s="42"/>
      <c r="M45" s="42"/>
      <c r="N45" s="42"/>
      <c r="O45" s="42"/>
      <c r="P45" s="42"/>
      <c r="Q45" s="47"/>
      <c r="R45" s="46"/>
      <c r="S45" s="42"/>
      <c r="T45" s="42"/>
      <c r="U45" s="42"/>
      <c r="V45" s="42"/>
      <c r="W45" s="42"/>
      <c r="X45" s="42"/>
      <c r="Y45" s="47"/>
    </row>
    <row r="46" spans="1:25" x14ac:dyDescent="0.25">
      <c r="A46" s="98" t="s">
        <v>100</v>
      </c>
      <c r="B46" s="42"/>
      <c r="C46" s="42"/>
      <c r="D46" s="42"/>
      <c r="E46" s="42"/>
      <c r="F46" s="42"/>
      <c r="G46" s="42"/>
      <c r="H46" s="42"/>
      <c r="I46" s="47"/>
      <c r="J46" s="42"/>
      <c r="K46" s="42"/>
      <c r="L46" s="42"/>
      <c r="M46" s="42"/>
      <c r="N46" s="42"/>
      <c r="O46" s="42"/>
      <c r="P46" s="42"/>
      <c r="Q46" s="47"/>
      <c r="R46" s="46"/>
      <c r="S46" s="42"/>
      <c r="T46" s="42"/>
      <c r="U46" s="42"/>
      <c r="V46" s="42"/>
      <c r="W46" s="42"/>
      <c r="X46" s="42"/>
      <c r="Y46" s="47"/>
    </row>
    <row r="47" spans="1:25" x14ac:dyDescent="0.25">
      <c r="A47" s="46"/>
      <c r="B47" s="42"/>
      <c r="C47" s="42"/>
      <c r="D47" s="42"/>
      <c r="E47" s="42"/>
      <c r="F47" s="42"/>
      <c r="G47" s="42"/>
      <c r="H47" s="42"/>
      <c r="I47" s="47"/>
      <c r="J47" s="42"/>
      <c r="K47" s="42"/>
      <c r="L47" s="42"/>
      <c r="M47" s="42"/>
      <c r="N47" s="42"/>
      <c r="O47" s="42"/>
      <c r="P47" s="42"/>
      <c r="Q47" s="47"/>
      <c r="R47" s="46"/>
      <c r="S47" s="42"/>
      <c r="T47" s="42"/>
      <c r="U47" s="42"/>
      <c r="V47" s="42"/>
      <c r="W47" s="42"/>
      <c r="X47" s="42"/>
      <c r="Y47" s="47"/>
    </row>
    <row r="48" spans="1:25" ht="18.75" x14ac:dyDescent="0.3">
      <c r="A48" s="100" t="s">
        <v>98</v>
      </c>
      <c r="B48" s="42"/>
      <c r="C48" s="42"/>
      <c r="D48" s="42"/>
      <c r="E48" s="42"/>
      <c r="F48" s="42"/>
      <c r="G48" s="42"/>
      <c r="H48" s="42"/>
      <c r="I48" s="47"/>
      <c r="J48" s="42"/>
      <c r="K48" s="42"/>
      <c r="L48" s="42"/>
      <c r="M48" s="42"/>
      <c r="N48" s="42"/>
      <c r="O48" s="42"/>
      <c r="P48" s="42"/>
      <c r="Q48" s="47"/>
      <c r="R48" s="46"/>
      <c r="S48" s="42"/>
      <c r="T48" s="42"/>
      <c r="U48" s="42"/>
      <c r="V48" s="42"/>
      <c r="W48" s="42"/>
      <c r="X48" s="42"/>
      <c r="Y48" s="47"/>
    </row>
    <row r="49" spans="1:25" x14ac:dyDescent="0.25">
      <c r="A49" s="46" t="s">
        <v>99</v>
      </c>
      <c r="B49" s="42"/>
      <c r="C49" s="42"/>
      <c r="D49" s="42"/>
      <c r="E49" s="42"/>
      <c r="F49" s="42"/>
      <c r="G49" s="42"/>
      <c r="H49" s="42"/>
      <c r="I49" s="47"/>
      <c r="J49" s="42"/>
      <c r="K49" s="42"/>
      <c r="L49" s="42"/>
      <c r="M49" s="42"/>
      <c r="N49" s="42"/>
      <c r="O49" s="42"/>
      <c r="P49" s="42"/>
      <c r="Q49" s="47"/>
      <c r="R49" s="46"/>
      <c r="S49" s="42"/>
      <c r="T49" s="42"/>
      <c r="U49" s="42"/>
      <c r="V49" s="42"/>
      <c r="W49" s="42"/>
      <c r="X49" s="42"/>
      <c r="Y49" s="47"/>
    </row>
    <row r="50" spans="1:25" x14ac:dyDescent="0.25">
      <c r="A50" s="46"/>
      <c r="B50" s="42"/>
      <c r="C50" s="42"/>
      <c r="D50" s="42"/>
      <c r="E50" s="42"/>
      <c r="F50" s="42"/>
      <c r="G50" s="42"/>
      <c r="H50" s="42"/>
      <c r="I50" s="47"/>
      <c r="J50" s="42"/>
      <c r="K50" s="42"/>
      <c r="L50" s="42"/>
      <c r="M50" s="42"/>
      <c r="N50" s="42"/>
      <c r="O50" s="42"/>
      <c r="P50" s="42"/>
      <c r="Q50" s="47"/>
      <c r="R50" s="46"/>
      <c r="S50" s="42"/>
      <c r="T50" s="42"/>
      <c r="U50" s="42"/>
      <c r="V50" s="42"/>
      <c r="W50" s="42"/>
      <c r="X50" s="42"/>
      <c r="Y50" s="47"/>
    </row>
    <row r="51" spans="1:25" x14ac:dyDescent="0.25">
      <c r="A51" s="46"/>
      <c r="B51" s="42"/>
      <c r="C51" s="42"/>
      <c r="D51" s="42"/>
      <c r="E51" s="42"/>
      <c r="F51" s="42"/>
      <c r="G51" s="42"/>
      <c r="H51" s="42"/>
      <c r="I51" s="47"/>
      <c r="J51" s="42"/>
      <c r="K51" s="42"/>
      <c r="L51" s="42"/>
      <c r="M51" s="42"/>
      <c r="N51" s="42"/>
      <c r="O51" s="42"/>
      <c r="P51" s="42"/>
      <c r="Q51" s="47"/>
      <c r="R51" s="46"/>
      <c r="S51" s="42"/>
      <c r="T51" s="42"/>
      <c r="U51" s="42"/>
      <c r="V51" s="42"/>
      <c r="W51" s="42"/>
      <c r="X51" s="42"/>
      <c r="Y51" s="47"/>
    </row>
    <row r="52" spans="1:25" ht="15.75" thickBot="1" x14ac:dyDescent="0.3">
      <c r="A52" s="48"/>
      <c r="B52" s="49"/>
      <c r="C52" s="49"/>
      <c r="D52" s="49"/>
      <c r="E52" s="49"/>
      <c r="F52" s="49"/>
      <c r="G52" s="49"/>
      <c r="H52" s="49"/>
      <c r="I52" s="50"/>
      <c r="J52" s="49"/>
      <c r="K52" s="49"/>
      <c r="L52" s="49"/>
      <c r="M52" s="49"/>
      <c r="N52" s="49"/>
      <c r="O52" s="49"/>
      <c r="P52" s="49"/>
      <c r="Q52" s="50"/>
      <c r="R52" s="48"/>
      <c r="S52" s="49"/>
      <c r="T52" s="49"/>
      <c r="U52" s="49"/>
      <c r="V52" s="49"/>
      <c r="W52" s="49"/>
      <c r="X52" s="49"/>
      <c r="Y52" s="50"/>
    </row>
    <row r="53" spans="1:25" x14ac:dyDescent="0.25">
      <c r="A53" t="s">
        <v>76</v>
      </c>
    </row>
  </sheetData>
  <mergeCells count="24">
    <mergeCell ref="I3:N3"/>
    <mergeCell ref="I4:N4"/>
    <mergeCell ref="H2:O2"/>
    <mergeCell ref="J20:Q28"/>
    <mergeCell ref="A10:Y10"/>
    <mergeCell ref="I5:N5"/>
    <mergeCell ref="J29:Q29"/>
    <mergeCell ref="J30:M30"/>
    <mergeCell ref="O30:P30"/>
    <mergeCell ref="J12:Q18"/>
    <mergeCell ref="A29:I29"/>
    <mergeCell ref="J36:M36"/>
    <mergeCell ref="O36:P36"/>
    <mergeCell ref="A39:I39"/>
    <mergeCell ref="J31:M31"/>
    <mergeCell ref="O31:P31"/>
    <mergeCell ref="J32:M32"/>
    <mergeCell ref="O32:P32"/>
    <mergeCell ref="J35:M35"/>
    <mergeCell ref="J33:M33"/>
    <mergeCell ref="O33:P33"/>
    <mergeCell ref="J34:M34"/>
    <mergeCell ref="O34:P34"/>
    <mergeCell ref="O35:P35"/>
  </mergeCells>
  <pageMargins left="0.7" right="0.7" top="0.75" bottom="0.75" header="0.3" footer="0.3"/>
  <pageSetup paperSize="17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29"/>
  <sheetViews>
    <sheetView topLeftCell="A13" workbookViewId="0">
      <selection activeCell="E34" sqref="E34"/>
    </sheetView>
  </sheetViews>
  <sheetFormatPr defaultRowHeight="15" x14ac:dyDescent="0.25"/>
  <cols>
    <col min="3" max="3" width="19.7109375" customWidth="1"/>
    <col min="4" max="4" width="12.42578125" customWidth="1"/>
    <col min="11" max="11" width="9.5703125" bestFit="1" customWidth="1"/>
  </cols>
  <sheetData>
    <row r="4" spans="3:15" x14ac:dyDescent="0.25">
      <c r="C4" s="70" t="s">
        <v>72</v>
      </c>
    </row>
    <row r="5" spans="3:15" x14ac:dyDescent="0.25">
      <c r="C5" s="7" t="s">
        <v>47</v>
      </c>
      <c r="D5" s="7" t="s">
        <v>60</v>
      </c>
      <c r="E5">
        <v>2015</v>
      </c>
      <c r="F5">
        <v>2016</v>
      </c>
      <c r="G5" s="1">
        <v>42736</v>
      </c>
      <c r="H5" s="1">
        <v>42767</v>
      </c>
      <c r="I5" s="1">
        <v>42795</v>
      </c>
      <c r="J5" s="1">
        <v>42826</v>
      </c>
      <c r="K5" s="1">
        <v>42856</v>
      </c>
      <c r="L5" s="1">
        <v>42887</v>
      </c>
      <c r="M5" s="1">
        <v>42917</v>
      </c>
      <c r="N5" s="1">
        <v>42948</v>
      </c>
      <c r="O5" s="1">
        <v>42979</v>
      </c>
    </row>
    <row r="6" spans="3:15" ht="24" x14ac:dyDescent="0.25">
      <c r="C6" s="66" t="s">
        <v>61</v>
      </c>
      <c r="D6" s="65" t="s">
        <v>62</v>
      </c>
      <c r="E6" s="89">
        <v>2714.72</v>
      </c>
      <c r="F6" s="89">
        <v>3125.68</v>
      </c>
      <c r="G6" s="89">
        <v>0</v>
      </c>
      <c r="H6" s="89">
        <v>0</v>
      </c>
      <c r="I6" s="89">
        <v>300</v>
      </c>
      <c r="J6" s="89">
        <v>0</v>
      </c>
      <c r="K6" s="89">
        <v>0</v>
      </c>
      <c r="L6" s="89">
        <v>1500</v>
      </c>
      <c r="M6" s="89">
        <v>0</v>
      </c>
      <c r="N6" s="89">
        <v>687.47</v>
      </c>
      <c r="O6" s="89">
        <v>0</v>
      </c>
    </row>
    <row r="7" spans="3:15" ht="24" x14ac:dyDescent="0.25">
      <c r="C7" s="66" t="s">
        <v>63</v>
      </c>
      <c r="D7" s="65" t="s">
        <v>64</v>
      </c>
      <c r="E7" s="90">
        <v>7</v>
      </c>
      <c r="F7" s="90">
        <v>3</v>
      </c>
      <c r="G7" s="90">
        <v>0</v>
      </c>
      <c r="H7" s="90">
        <v>0</v>
      </c>
      <c r="I7" s="90">
        <v>1</v>
      </c>
      <c r="J7" s="90">
        <v>0</v>
      </c>
      <c r="K7" s="90">
        <v>2</v>
      </c>
      <c r="L7" s="90">
        <v>0</v>
      </c>
      <c r="M7" s="90">
        <v>1</v>
      </c>
      <c r="N7" s="90">
        <v>0</v>
      </c>
      <c r="O7" s="90">
        <v>0</v>
      </c>
    </row>
    <row r="8" spans="3:15" ht="24" x14ac:dyDescent="0.25">
      <c r="C8" s="66" t="s">
        <v>65</v>
      </c>
      <c r="D8" s="65" t="s">
        <v>66</v>
      </c>
      <c r="E8" s="91" t="s">
        <v>90</v>
      </c>
      <c r="F8" s="91" t="s">
        <v>90</v>
      </c>
      <c r="G8" s="91">
        <v>7.4000000000000003E-3</v>
      </c>
      <c r="H8" s="91">
        <v>2.2100000000000002E-2</v>
      </c>
      <c r="I8" s="91">
        <v>2.1000000000000001E-2</v>
      </c>
      <c r="J8" s="91">
        <v>6.6E-3</v>
      </c>
      <c r="K8" s="91">
        <v>1.8499999999999999E-2</v>
      </c>
      <c r="L8" s="91">
        <v>1.54E-2</v>
      </c>
      <c r="M8" s="91">
        <v>2.06E-2</v>
      </c>
      <c r="N8" s="91">
        <v>0</v>
      </c>
      <c r="O8" s="91">
        <v>1.2800000000000001E-2</v>
      </c>
    </row>
    <row r="9" spans="3:15" ht="24" x14ac:dyDescent="0.25">
      <c r="C9" s="66" t="s">
        <v>67</v>
      </c>
      <c r="D9" s="65" t="s">
        <v>69</v>
      </c>
      <c r="E9" s="90" t="s">
        <v>90</v>
      </c>
      <c r="F9" s="90" t="s">
        <v>90</v>
      </c>
      <c r="G9" s="90">
        <v>136</v>
      </c>
      <c r="H9" s="90">
        <v>181</v>
      </c>
      <c r="I9" s="90">
        <v>190</v>
      </c>
      <c r="J9" s="90">
        <v>152</v>
      </c>
      <c r="K9" s="90">
        <v>54</v>
      </c>
      <c r="L9" s="90">
        <v>65</v>
      </c>
      <c r="M9" s="90">
        <v>97</v>
      </c>
      <c r="N9" s="90">
        <v>100</v>
      </c>
      <c r="O9" s="90">
        <v>78</v>
      </c>
    </row>
    <row r="10" spans="3:15" ht="24" x14ac:dyDescent="0.25">
      <c r="C10" s="66" t="s">
        <v>68</v>
      </c>
      <c r="D10" s="65" t="s">
        <v>70</v>
      </c>
      <c r="E10" s="90" t="s">
        <v>90</v>
      </c>
      <c r="F10" s="90" t="s">
        <v>90</v>
      </c>
      <c r="G10" s="90">
        <v>1</v>
      </c>
      <c r="H10" s="90">
        <v>4</v>
      </c>
      <c r="I10" s="90">
        <v>4</v>
      </c>
      <c r="J10" s="90">
        <v>1</v>
      </c>
      <c r="K10" s="90">
        <v>1</v>
      </c>
      <c r="L10" s="90">
        <v>1</v>
      </c>
      <c r="M10" s="90">
        <v>2</v>
      </c>
      <c r="N10" s="90">
        <v>0</v>
      </c>
      <c r="O10" s="90">
        <v>1</v>
      </c>
    </row>
    <row r="11" spans="3:15" x14ac:dyDescent="0.25">
      <c r="C11" s="66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</row>
    <row r="12" spans="3:15" x14ac:dyDescent="0.25">
      <c r="C12" s="66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3:15" x14ac:dyDescent="0.25">
      <c r="C13" s="66" t="s">
        <v>71</v>
      </c>
      <c r="D13">
        <v>2015</v>
      </c>
      <c r="E13">
        <v>2016</v>
      </c>
      <c r="F13" s="1">
        <v>42736</v>
      </c>
      <c r="G13" s="1">
        <v>42767</v>
      </c>
      <c r="H13" s="1">
        <v>42795</v>
      </c>
      <c r="I13" s="1">
        <v>42826</v>
      </c>
      <c r="J13" s="1">
        <v>42856</v>
      </c>
      <c r="K13" s="1">
        <v>42887</v>
      </c>
      <c r="L13" s="1">
        <v>42917</v>
      </c>
      <c r="M13" s="1">
        <v>42948</v>
      </c>
      <c r="N13" s="1">
        <v>42979</v>
      </c>
    </row>
    <row r="14" spans="3:15" x14ac:dyDescent="0.25">
      <c r="C14" s="68" t="s">
        <v>77</v>
      </c>
      <c r="D14" s="67">
        <v>313</v>
      </c>
      <c r="E14" s="67">
        <v>399</v>
      </c>
      <c r="F14" s="67">
        <v>4</v>
      </c>
      <c r="G14" s="67">
        <v>17</v>
      </c>
      <c r="H14" s="67">
        <v>32</v>
      </c>
      <c r="I14" s="67">
        <v>53</v>
      </c>
      <c r="J14" s="67">
        <v>65</v>
      </c>
      <c r="K14" s="67">
        <v>106</v>
      </c>
      <c r="L14" s="67">
        <v>144</v>
      </c>
      <c r="M14" s="67">
        <v>157</v>
      </c>
      <c r="N14" s="67">
        <v>241</v>
      </c>
    </row>
    <row r="15" spans="3:15" ht="30" x14ac:dyDescent="0.25">
      <c r="C15" s="69" t="s">
        <v>78</v>
      </c>
      <c r="D15" s="67">
        <v>27</v>
      </c>
      <c r="E15" s="67">
        <v>16</v>
      </c>
      <c r="F15" s="67">
        <v>0</v>
      </c>
      <c r="G15" s="67">
        <v>0</v>
      </c>
      <c r="H15" s="67">
        <v>4</v>
      </c>
      <c r="I15" s="67">
        <v>3</v>
      </c>
      <c r="J15" s="67">
        <v>4</v>
      </c>
      <c r="K15" s="67">
        <v>6</v>
      </c>
      <c r="L15" s="67">
        <v>8</v>
      </c>
      <c r="M15" s="67">
        <v>22</v>
      </c>
      <c r="N15" s="67">
        <v>10</v>
      </c>
    </row>
    <row r="16" spans="3:15" ht="45" x14ac:dyDescent="0.25">
      <c r="C16" s="69" t="s">
        <v>79</v>
      </c>
      <c r="D16" s="67">
        <v>225</v>
      </c>
      <c r="E16" s="67">
        <v>304</v>
      </c>
      <c r="F16" s="67">
        <v>0</v>
      </c>
      <c r="G16" s="67">
        <v>0</v>
      </c>
      <c r="H16" s="67">
        <v>0</v>
      </c>
      <c r="I16" s="67">
        <v>9</v>
      </c>
      <c r="J16" s="67">
        <v>18</v>
      </c>
      <c r="K16" s="67">
        <v>33</v>
      </c>
      <c r="L16" s="67">
        <v>38</v>
      </c>
      <c r="M16" s="67">
        <v>52</v>
      </c>
      <c r="N16" s="67">
        <v>84</v>
      </c>
    </row>
    <row r="17" spans="3:16" x14ac:dyDescent="0.25">
      <c r="C17" s="10"/>
    </row>
    <row r="18" spans="3:16" x14ac:dyDescent="0.25">
      <c r="C18" s="10"/>
    </row>
    <row r="19" spans="3:16" x14ac:dyDescent="0.25">
      <c r="C19" s="10"/>
    </row>
    <row r="20" spans="3:16" x14ac:dyDescent="0.25">
      <c r="C20" s="70" t="s">
        <v>73</v>
      </c>
    </row>
    <row r="21" spans="3:16" x14ac:dyDescent="0.25">
      <c r="C21" s="7" t="s">
        <v>47</v>
      </c>
      <c r="D21" s="7" t="s">
        <v>60</v>
      </c>
      <c r="E21" s="7">
        <v>2016</v>
      </c>
      <c r="F21" s="7" t="s">
        <v>30</v>
      </c>
      <c r="G21" s="7" t="s">
        <v>31</v>
      </c>
      <c r="H21" s="7" t="s">
        <v>32</v>
      </c>
      <c r="I21" s="7" t="s">
        <v>0</v>
      </c>
      <c r="J21" s="7" t="s">
        <v>37</v>
      </c>
      <c r="L21" s="7"/>
      <c r="M21" s="7"/>
      <c r="N21" s="7">
        <v>2015</v>
      </c>
      <c r="O21" s="7"/>
      <c r="P21" s="7"/>
    </row>
    <row r="22" spans="3:16" ht="24" x14ac:dyDescent="0.25">
      <c r="C22" s="66" t="s">
        <v>61</v>
      </c>
      <c r="D22" s="65" t="s">
        <v>62</v>
      </c>
      <c r="E22" s="71">
        <f>F6</f>
        <v>3125.68</v>
      </c>
      <c r="F22" s="71">
        <f>SUM(G6:I6)</f>
        <v>300</v>
      </c>
      <c r="G22" s="71">
        <f>SUM(J6:L6)</f>
        <v>1500</v>
      </c>
      <c r="H22" s="71">
        <f>SUM(M6:O6)</f>
        <v>687.47</v>
      </c>
      <c r="I22" s="71">
        <f>SUM(F22:H22)</f>
        <v>2487.4700000000003</v>
      </c>
      <c r="J22" s="71">
        <f>I22/9*12</f>
        <v>3316.626666666667</v>
      </c>
      <c r="N22" s="71">
        <f>E6</f>
        <v>2714.72</v>
      </c>
    </row>
    <row r="23" spans="3:16" ht="24" x14ac:dyDescent="0.25">
      <c r="C23" s="66" t="s">
        <v>63</v>
      </c>
      <c r="D23" s="65" t="s">
        <v>74</v>
      </c>
      <c r="E23" s="71">
        <f t="shared" ref="E23:E26" si="0">F7</f>
        <v>3</v>
      </c>
      <c r="F23" s="71">
        <f t="shared" ref="F23:F26" si="1">SUM(G7:I7)</f>
        <v>1</v>
      </c>
      <c r="G23" s="71">
        <f t="shared" ref="G23:G26" si="2">SUM(J7:L7)</f>
        <v>2</v>
      </c>
      <c r="H23" s="71">
        <f t="shared" ref="H23:H26" si="3">SUM(M7:O7)</f>
        <v>1</v>
      </c>
      <c r="I23" s="71">
        <f t="shared" ref="I23:I26" si="4">SUM(F23:H23)</f>
        <v>4</v>
      </c>
      <c r="J23" s="71">
        <f t="shared" ref="J23:J26" si="5">I23/9*12</f>
        <v>5.333333333333333</v>
      </c>
      <c r="N23" s="71">
        <f t="shared" ref="N23:N26" si="6">E7</f>
        <v>7</v>
      </c>
    </row>
    <row r="24" spans="3:16" ht="24" x14ac:dyDescent="0.25">
      <c r="C24" s="66" t="s">
        <v>65</v>
      </c>
      <c r="D24" s="65" t="s">
        <v>66</v>
      </c>
      <c r="E24" s="71" t="str">
        <f t="shared" si="0"/>
        <v>No Data</v>
      </c>
      <c r="F24" s="71">
        <f t="shared" si="1"/>
        <v>5.0500000000000003E-2</v>
      </c>
      <c r="G24" s="71">
        <f t="shared" si="2"/>
        <v>4.0499999999999994E-2</v>
      </c>
      <c r="H24" s="71">
        <f t="shared" si="3"/>
        <v>3.3399999999999999E-2</v>
      </c>
      <c r="I24" s="71">
        <f t="shared" si="4"/>
        <v>0.1244</v>
      </c>
      <c r="J24" s="71">
        <f t="shared" si="5"/>
        <v>0.16586666666666666</v>
      </c>
      <c r="N24" s="71" t="str">
        <f t="shared" si="6"/>
        <v>No Data</v>
      </c>
    </row>
    <row r="25" spans="3:16" ht="24" x14ac:dyDescent="0.25">
      <c r="C25" s="66" t="s">
        <v>67</v>
      </c>
      <c r="D25" s="65" t="s">
        <v>69</v>
      </c>
      <c r="E25" s="71" t="str">
        <f t="shared" si="0"/>
        <v>No Data</v>
      </c>
      <c r="F25" s="71">
        <f t="shared" si="1"/>
        <v>507</v>
      </c>
      <c r="G25" s="71">
        <f t="shared" si="2"/>
        <v>271</v>
      </c>
      <c r="H25" s="71">
        <f t="shared" si="3"/>
        <v>275</v>
      </c>
      <c r="I25" s="71">
        <f t="shared" si="4"/>
        <v>1053</v>
      </c>
      <c r="J25" s="71">
        <f t="shared" si="5"/>
        <v>1404</v>
      </c>
      <c r="N25" s="71" t="str">
        <f t="shared" si="6"/>
        <v>No Data</v>
      </c>
    </row>
    <row r="26" spans="3:16" ht="24" x14ac:dyDescent="0.25">
      <c r="C26" s="66" t="s">
        <v>68</v>
      </c>
      <c r="D26" s="65" t="s">
        <v>70</v>
      </c>
      <c r="E26" s="71" t="str">
        <f t="shared" si="0"/>
        <v>No Data</v>
      </c>
      <c r="F26" s="71">
        <f t="shared" si="1"/>
        <v>9</v>
      </c>
      <c r="G26" s="71">
        <f t="shared" si="2"/>
        <v>3</v>
      </c>
      <c r="H26" s="71">
        <f t="shared" si="3"/>
        <v>3</v>
      </c>
      <c r="I26" s="71">
        <f t="shared" si="4"/>
        <v>15</v>
      </c>
      <c r="J26" s="71">
        <f t="shared" si="5"/>
        <v>20</v>
      </c>
      <c r="N26" s="71" t="str">
        <f t="shared" si="6"/>
        <v>No Data</v>
      </c>
    </row>
    <row r="27" spans="3:16" x14ac:dyDescent="0.25">
      <c r="C27" s="68" t="s">
        <v>77</v>
      </c>
      <c r="E27" s="72">
        <f>E14</f>
        <v>399</v>
      </c>
      <c r="F27" s="72">
        <f>SUM(F14:H14)</f>
        <v>53</v>
      </c>
      <c r="G27" s="72">
        <f>SUM(I14:K14)</f>
        <v>224</v>
      </c>
      <c r="H27" s="72">
        <f>SUM(L14:N14)</f>
        <v>542</v>
      </c>
      <c r="I27" s="72">
        <f>SUM(F27:H27)</f>
        <v>819</v>
      </c>
      <c r="J27" s="72">
        <f>I27/9*12</f>
        <v>1092</v>
      </c>
      <c r="N27" s="8">
        <f>D14</f>
        <v>313</v>
      </c>
    </row>
    <row r="28" spans="3:16" ht="30" x14ac:dyDescent="0.25">
      <c r="C28" s="69" t="s">
        <v>78</v>
      </c>
      <c r="E28" s="72">
        <f t="shared" ref="E28:E29" si="7">E15</f>
        <v>16</v>
      </c>
      <c r="F28" s="72">
        <f t="shared" ref="F28:F29" si="8">SUM(F15:H15)</f>
        <v>4</v>
      </c>
      <c r="G28" s="72">
        <f t="shared" ref="G28:G29" si="9">SUM(I15:K15)</f>
        <v>13</v>
      </c>
      <c r="H28" s="72">
        <f t="shared" ref="H28:H29" si="10">SUM(L15:N15)</f>
        <v>40</v>
      </c>
      <c r="I28" s="72">
        <f t="shared" ref="I28:I29" si="11">SUM(F28:H28)</f>
        <v>57</v>
      </c>
      <c r="J28" s="72">
        <f t="shared" ref="J28:J29" si="12">I28/9*12</f>
        <v>76</v>
      </c>
      <c r="N28" s="8">
        <f t="shared" ref="N28:N29" si="13">D15</f>
        <v>27</v>
      </c>
    </row>
    <row r="29" spans="3:16" ht="45" x14ac:dyDescent="0.25">
      <c r="C29" s="69" t="s">
        <v>79</v>
      </c>
      <c r="E29" s="72">
        <f t="shared" si="7"/>
        <v>304</v>
      </c>
      <c r="F29" s="72">
        <f t="shared" si="8"/>
        <v>0</v>
      </c>
      <c r="G29" s="72">
        <f t="shared" si="9"/>
        <v>60</v>
      </c>
      <c r="H29" s="72">
        <f t="shared" si="10"/>
        <v>174</v>
      </c>
      <c r="I29" s="72">
        <f t="shared" si="11"/>
        <v>234</v>
      </c>
      <c r="J29" s="72">
        <f t="shared" si="12"/>
        <v>312</v>
      </c>
      <c r="N29" s="8">
        <f t="shared" si="13"/>
        <v>225</v>
      </c>
    </row>
  </sheetData>
  <pageMargins left="0.7" right="0.7" top="0.75" bottom="0.75" header="0.3" footer="0.3"/>
  <ignoredErrors>
    <ignoredError sqref="I22:J22 I27:I29 F22:H22 F23:J26 F27:H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F18"/>
  <sheetViews>
    <sheetView workbookViewId="0">
      <selection activeCell="E34" sqref="E34"/>
    </sheetView>
  </sheetViews>
  <sheetFormatPr defaultRowHeight="15" x14ac:dyDescent="0.25"/>
  <cols>
    <col min="5" max="5" width="14.7109375" bestFit="1" customWidth="1"/>
    <col min="6" max="6" width="11.85546875" bestFit="1" customWidth="1"/>
  </cols>
  <sheetData>
    <row r="5" spans="4:6" x14ac:dyDescent="0.25">
      <c r="E5" t="s">
        <v>56</v>
      </c>
      <c r="F5" t="s">
        <v>57</v>
      </c>
    </row>
    <row r="6" spans="4:6" x14ac:dyDescent="0.25">
      <c r="D6" s="1">
        <v>42979</v>
      </c>
      <c r="E6" s="64">
        <v>24000</v>
      </c>
      <c r="F6" s="64"/>
    </row>
    <row r="7" spans="4:6" x14ac:dyDescent="0.25">
      <c r="D7" s="1">
        <v>43009</v>
      </c>
      <c r="E7" s="64"/>
      <c r="F7" s="64"/>
    </row>
    <row r="8" spans="4:6" x14ac:dyDescent="0.25">
      <c r="D8" s="1">
        <v>43040</v>
      </c>
      <c r="E8" s="64"/>
      <c r="F8" s="64"/>
    </row>
    <row r="9" spans="4:6" x14ac:dyDescent="0.25">
      <c r="D9" s="1">
        <v>43070</v>
      </c>
      <c r="E9" s="64"/>
      <c r="F9" s="64"/>
    </row>
    <row r="10" spans="4:6" x14ac:dyDescent="0.25">
      <c r="D10" s="1">
        <v>43101</v>
      </c>
      <c r="E10" s="64"/>
      <c r="F10" s="64"/>
    </row>
    <row r="11" spans="4:6" x14ac:dyDescent="0.25">
      <c r="D11" s="1">
        <v>43132</v>
      </c>
      <c r="E11" s="64"/>
      <c r="F11" s="64"/>
    </row>
    <row r="12" spans="4:6" x14ac:dyDescent="0.25">
      <c r="D12" s="1">
        <v>43160</v>
      </c>
      <c r="E12" s="64"/>
      <c r="F12" s="64"/>
    </row>
    <row r="13" spans="4:6" x14ac:dyDescent="0.25">
      <c r="D13" s="1">
        <v>43191</v>
      </c>
      <c r="E13" s="64"/>
      <c r="F13" s="64"/>
    </row>
    <row r="14" spans="4:6" x14ac:dyDescent="0.25">
      <c r="D14" s="1">
        <v>43221</v>
      </c>
      <c r="E14" s="64"/>
      <c r="F14" s="64"/>
    </row>
    <row r="15" spans="4:6" x14ac:dyDescent="0.25">
      <c r="D15" s="1">
        <v>43252</v>
      </c>
      <c r="E15" s="64"/>
      <c r="F15" s="64"/>
    </row>
    <row r="16" spans="4:6" x14ac:dyDescent="0.25">
      <c r="D16" s="1">
        <v>43282</v>
      </c>
      <c r="E16" s="64"/>
      <c r="F16" s="64"/>
    </row>
    <row r="17" spans="4:6" x14ac:dyDescent="0.25">
      <c r="D17" s="1">
        <v>43313</v>
      </c>
      <c r="E17" s="64"/>
      <c r="F17" s="64"/>
    </row>
    <row r="18" spans="4:6" x14ac:dyDescent="0.25">
      <c r="D18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8"/>
  <sheetViews>
    <sheetView showGridLines="0" workbookViewId="0">
      <selection activeCell="E34" sqref="E34"/>
    </sheetView>
  </sheetViews>
  <sheetFormatPr defaultRowHeight="15" x14ac:dyDescent="0.25"/>
  <cols>
    <col min="3" max="3" width="21.5703125" customWidth="1"/>
    <col min="4" max="4" width="11.140625" customWidth="1"/>
    <col min="10" max="10" width="15.85546875" customWidth="1"/>
    <col min="13" max="13" width="15" bestFit="1" customWidth="1"/>
    <col min="15" max="15" width="11.85546875" customWidth="1"/>
    <col min="17" max="17" width="11.140625" customWidth="1"/>
  </cols>
  <sheetData>
    <row r="6" spans="11:17" ht="24" x14ac:dyDescent="0.25">
      <c r="K6" s="2"/>
      <c r="L6" s="3" t="s">
        <v>23</v>
      </c>
      <c r="M6" s="3" t="s">
        <v>22</v>
      </c>
      <c r="O6" s="2"/>
      <c r="P6" s="12" t="s">
        <v>23</v>
      </c>
      <c r="Q6" s="12" t="s">
        <v>22</v>
      </c>
    </row>
    <row r="7" spans="11:17" x14ac:dyDescent="0.25">
      <c r="K7">
        <v>2015</v>
      </c>
      <c r="L7" s="8">
        <f>'Raw Safety Data'!C7</f>
        <v>207536</v>
      </c>
      <c r="M7" s="8">
        <f>'Raw Safety Data'!C27</f>
        <v>23530</v>
      </c>
      <c r="O7" s="13" t="s">
        <v>24</v>
      </c>
      <c r="P7" s="7">
        <v>0</v>
      </c>
      <c r="Q7" s="7">
        <v>0</v>
      </c>
    </row>
    <row r="8" spans="11:17" x14ac:dyDescent="0.25">
      <c r="K8">
        <v>2016</v>
      </c>
      <c r="L8" s="8">
        <f>'Raw Safety Data'!C8</f>
        <v>187194</v>
      </c>
      <c r="M8" s="8">
        <f>'Raw Safety Data'!C28</f>
        <v>23350</v>
      </c>
      <c r="O8" s="13" t="s">
        <v>25</v>
      </c>
      <c r="P8" s="7">
        <v>0</v>
      </c>
      <c r="Q8" s="7">
        <v>0</v>
      </c>
    </row>
    <row r="9" spans="11:17" x14ac:dyDescent="0.25">
      <c r="K9" s="1">
        <v>42736</v>
      </c>
      <c r="L9" s="8">
        <f>'Raw Safety Data'!C9</f>
        <v>14632</v>
      </c>
      <c r="M9" s="8">
        <f>'Raw Safety Data'!C29</f>
        <v>1855</v>
      </c>
      <c r="O9" s="13" t="s">
        <v>26</v>
      </c>
      <c r="P9" s="7">
        <v>0</v>
      </c>
      <c r="Q9" s="7">
        <v>0</v>
      </c>
    </row>
    <row r="10" spans="11:17" x14ac:dyDescent="0.25">
      <c r="K10" s="1">
        <v>42767</v>
      </c>
      <c r="L10" s="8">
        <f>'Raw Safety Data'!C10</f>
        <v>14473</v>
      </c>
      <c r="M10" s="8">
        <f>'Raw Safety Data'!C30</f>
        <v>1761</v>
      </c>
      <c r="O10" s="10"/>
    </row>
    <row r="11" spans="11:17" x14ac:dyDescent="0.25">
      <c r="K11" s="1">
        <v>42795</v>
      </c>
      <c r="L11" s="8">
        <f>'Raw Safety Data'!C11</f>
        <v>16343</v>
      </c>
      <c r="M11" s="8">
        <f>'Raw Safety Data'!C31</f>
        <v>2048</v>
      </c>
    </row>
    <row r="12" spans="11:17" x14ac:dyDescent="0.25">
      <c r="K12" s="1">
        <v>42826</v>
      </c>
      <c r="L12" s="8">
        <f>'Raw Safety Data'!C12</f>
        <v>17532</v>
      </c>
      <c r="M12" s="8">
        <f>'Raw Safety Data'!C32</f>
        <v>1980</v>
      </c>
    </row>
    <row r="13" spans="11:17" x14ac:dyDescent="0.25">
      <c r="K13" s="1">
        <v>42856</v>
      </c>
      <c r="L13" s="8">
        <f>'Raw Safety Data'!C13</f>
        <v>19257</v>
      </c>
      <c r="M13" s="8">
        <f>'Raw Safety Data'!C33</f>
        <v>1822</v>
      </c>
    </row>
    <row r="14" spans="11:17" x14ac:dyDescent="0.25">
      <c r="K14" s="1">
        <v>42887</v>
      </c>
      <c r="L14" s="8">
        <f>'Raw Safety Data'!C14</f>
        <v>19222</v>
      </c>
      <c r="M14" s="8">
        <f>'Raw Safety Data'!C34</f>
        <v>2026</v>
      </c>
    </row>
    <row r="15" spans="11:17" x14ac:dyDescent="0.25">
      <c r="K15" s="1">
        <v>42917</v>
      </c>
      <c r="L15" s="8">
        <f>'Raw Safety Data'!C15</f>
        <v>15712</v>
      </c>
      <c r="M15" s="8">
        <f>'Raw Safety Data'!C35</f>
        <v>1485</v>
      </c>
    </row>
    <row r="16" spans="11:17" x14ac:dyDescent="0.25">
      <c r="K16" s="1">
        <v>42948</v>
      </c>
      <c r="L16" s="8">
        <f>'Raw Safety Data'!C16</f>
        <v>17418</v>
      </c>
      <c r="M16" s="8">
        <f>'Raw Safety Data'!C36</f>
        <v>1525</v>
      </c>
    </row>
    <row r="17" spans="1:14" x14ac:dyDescent="0.25">
      <c r="K17" s="1">
        <v>42979</v>
      </c>
      <c r="L17" s="103">
        <f>'Raw Safety Data'!C17</f>
        <v>15912</v>
      </c>
      <c r="M17" s="103">
        <f>'Raw Safety Data'!C37</f>
        <v>1536</v>
      </c>
      <c r="N17" s="104"/>
    </row>
    <row r="18" spans="1:14" ht="15.75" thickBot="1" x14ac:dyDescent="0.3">
      <c r="K18" t="s">
        <v>0</v>
      </c>
      <c r="L18" s="9">
        <f>'Raw Safety Data'!C18</f>
        <v>150501</v>
      </c>
      <c r="M18" s="9">
        <f>'Raw Safety Data'!C38</f>
        <v>16038</v>
      </c>
    </row>
    <row r="19" spans="1:14" ht="15.75" thickBot="1" x14ac:dyDescent="0.3">
      <c r="K19" t="s">
        <v>45</v>
      </c>
      <c r="L19" s="9">
        <f>L18/9*12</f>
        <v>200668</v>
      </c>
      <c r="M19" s="9">
        <f>M18/9*12</f>
        <v>21384</v>
      </c>
    </row>
    <row r="22" spans="1:14" ht="25.5" customHeight="1" x14ac:dyDescent="0.25">
      <c r="C22" s="22" t="s">
        <v>33</v>
      </c>
      <c r="D22" s="23">
        <v>2015</v>
      </c>
      <c r="E22" s="23">
        <v>2016</v>
      </c>
      <c r="F22" s="24" t="s">
        <v>30</v>
      </c>
      <c r="G22" s="24" t="s">
        <v>31</v>
      </c>
      <c r="H22" s="24" t="s">
        <v>32</v>
      </c>
      <c r="I22" s="24" t="s">
        <v>0</v>
      </c>
      <c r="J22" s="27" t="s">
        <v>36</v>
      </c>
      <c r="K22" s="27" t="s">
        <v>38</v>
      </c>
      <c r="L22" s="20"/>
      <c r="M22" s="21"/>
      <c r="N22">
        <v>210544</v>
      </c>
    </row>
    <row r="23" spans="1:14" ht="12.75" customHeight="1" x14ac:dyDescent="0.25">
      <c r="C23" s="18" t="s">
        <v>6</v>
      </c>
      <c r="D23" s="25">
        <f>'Raw Safety Data'!C44</f>
        <v>231066</v>
      </c>
      <c r="E23" s="25">
        <f>'Raw Safety Data'!D44</f>
        <v>210544</v>
      </c>
      <c r="F23" s="25">
        <f>SUM('Raw Safety Data'!E44:G44)</f>
        <v>51112</v>
      </c>
      <c r="G23" s="25">
        <f>SUM('Raw Safety Data'!H44:J44)</f>
        <v>61839</v>
      </c>
      <c r="H23" s="25">
        <f>SUM('Raw Safety Data'!K44:M44)</f>
        <v>53588</v>
      </c>
      <c r="I23" s="26">
        <f>SUM(F23:H23)</f>
        <v>166539</v>
      </c>
      <c r="J23" s="26">
        <f>(I23/9*12)</f>
        <v>222052</v>
      </c>
      <c r="K23" s="28">
        <f>(J23-E23)/E23</f>
        <v>5.4658408693669731E-2</v>
      </c>
      <c r="N23">
        <v>222052</v>
      </c>
    </row>
    <row r="24" spans="1:14" ht="12.75" customHeight="1" x14ac:dyDescent="0.25">
      <c r="C24" s="18" t="s">
        <v>29</v>
      </c>
      <c r="D24" s="25">
        <f>'Raw Safety Data'!C45</f>
        <v>843</v>
      </c>
      <c r="E24" s="25">
        <f>'Raw Safety Data'!D45</f>
        <v>935</v>
      </c>
      <c r="F24" s="25">
        <f>SUM('Raw Safety Data'!E45:G45)</f>
        <v>297</v>
      </c>
      <c r="G24" s="25">
        <f>SUM('Raw Safety Data'!H45:J45)</f>
        <v>333</v>
      </c>
      <c r="H24" s="25">
        <f>SUM('Raw Safety Data'!K45:M45)</f>
        <v>316</v>
      </c>
      <c r="I24" s="26">
        <f t="shared" ref="I24:I29" si="0">SUM(F24:H24)</f>
        <v>946</v>
      </c>
      <c r="J24" s="26">
        <f t="shared" ref="J24:J29" si="1">(I24/9*12)</f>
        <v>1261.3333333333335</v>
      </c>
      <c r="K24" s="28">
        <f t="shared" ref="K24:K29" si="2">(J24-E24)/E24</f>
        <v>0.3490196078431374</v>
      </c>
    </row>
    <row r="25" spans="1:14" ht="12.75" customHeight="1" x14ac:dyDescent="0.25">
      <c r="C25" s="18" t="s">
        <v>14</v>
      </c>
      <c r="D25" s="25">
        <f>'Raw Safety Data'!C46</f>
        <v>15</v>
      </c>
      <c r="E25" s="25">
        <f>'Raw Safety Data'!D46</f>
        <v>15</v>
      </c>
      <c r="F25" s="25">
        <f>SUM('Raw Safety Data'!E46:G46)</f>
        <v>4</v>
      </c>
      <c r="G25" s="25">
        <f>SUM('Raw Safety Data'!H46:J46)</f>
        <v>8</v>
      </c>
      <c r="H25" s="25">
        <f>SUM('Raw Safety Data'!K46:M46)</f>
        <v>3</v>
      </c>
      <c r="I25" s="26">
        <f t="shared" si="0"/>
        <v>15</v>
      </c>
      <c r="J25" s="26">
        <f t="shared" si="1"/>
        <v>20</v>
      </c>
      <c r="K25" s="28">
        <f t="shared" si="2"/>
        <v>0.33333333333333331</v>
      </c>
    </row>
    <row r="26" spans="1:14" ht="12.75" customHeight="1" x14ac:dyDescent="0.25">
      <c r="C26" s="18" t="s">
        <v>15</v>
      </c>
      <c r="D26" s="25">
        <f>'Raw Safety Data'!C47</f>
        <v>289</v>
      </c>
      <c r="E26" s="25">
        <f>'Raw Safety Data'!D47</f>
        <v>265</v>
      </c>
      <c r="F26" s="25">
        <f>SUM('Raw Safety Data'!E47:G47)</f>
        <v>70</v>
      </c>
      <c r="G26" s="25">
        <f>SUM('Raw Safety Data'!H47:J47)</f>
        <v>108</v>
      </c>
      <c r="H26" s="25">
        <f>SUM('Raw Safety Data'!K47:M47)</f>
        <v>67</v>
      </c>
      <c r="I26" s="26">
        <f t="shared" si="0"/>
        <v>245</v>
      </c>
      <c r="J26" s="26">
        <f t="shared" si="1"/>
        <v>326.66666666666663</v>
      </c>
      <c r="K26" s="28">
        <f t="shared" si="2"/>
        <v>0.23270440251572314</v>
      </c>
    </row>
    <row r="27" spans="1:14" ht="12.75" customHeight="1" x14ac:dyDescent="0.25">
      <c r="A27" s="14"/>
      <c r="B27" s="14"/>
      <c r="C27" s="18" t="s">
        <v>16</v>
      </c>
      <c r="D27" s="25">
        <f>'Raw Safety Data'!C48</f>
        <v>7770</v>
      </c>
      <c r="E27" s="25">
        <f>'Raw Safety Data'!D48</f>
        <v>6373</v>
      </c>
      <c r="F27" s="25">
        <f>SUM('Raw Safety Data'!E48:G48)</f>
        <v>1451</v>
      </c>
      <c r="G27" s="25">
        <f>SUM('Raw Safety Data'!H48:J48)</f>
        <v>1645</v>
      </c>
      <c r="H27" s="25">
        <f>SUM('Raw Safety Data'!K48:M48)</f>
        <v>1513</v>
      </c>
      <c r="I27" s="26">
        <f t="shared" si="0"/>
        <v>4609</v>
      </c>
      <c r="J27" s="26">
        <f t="shared" si="1"/>
        <v>6145.333333333333</v>
      </c>
      <c r="K27" s="28">
        <f t="shared" si="2"/>
        <v>-3.572362571264192E-2</v>
      </c>
      <c r="L27" s="14"/>
      <c r="M27" s="14"/>
    </row>
    <row r="28" spans="1:14" ht="12.75" customHeight="1" x14ac:dyDescent="0.25">
      <c r="A28" s="15"/>
      <c r="B28" s="15"/>
      <c r="C28" s="18" t="s">
        <v>17</v>
      </c>
      <c r="D28" s="25">
        <f>'Raw Safety Data'!C49</f>
        <v>1828</v>
      </c>
      <c r="E28" s="25">
        <f>'Raw Safety Data'!D49</f>
        <v>1606</v>
      </c>
      <c r="F28" s="25">
        <f>SUM('Raw Safety Data'!E49:G49)</f>
        <v>390</v>
      </c>
      <c r="G28" s="25">
        <f>SUM('Raw Safety Data'!H49:J49)</f>
        <v>575</v>
      </c>
      <c r="H28" s="25">
        <f>SUM('Raw Safety Data'!K49:M49)</f>
        <v>468</v>
      </c>
      <c r="I28" s="26">
        <f t="shared" si="0"/>
        <v>1433</v>
      </c>
      <c r="J28" s="26">
        <f t="shared" si="1"/>
        <v>1910.6666666666667</v>
      </c>
      <c r="K28" s="28">
        <f t="shared" si="2"/>
        <v>0.18970527189705277</v>
      </c>
      <c r="L28" s="15"/>
      <c r="M28" s="15"/>
    </row>
    <row r="29" spans="1:14" ht="12.75" customHeight="1" x14ac:dyDescent="0.25">
      <c r="A29" s="15"/>
      <c r="B29" s="15"/>
      <c r="C29" s="18" t="s">
        <v>34</v>
      </c>
      <c r="D29" s="25">
        <f>'Raw Safety Data'!C50</f>
        <v>2243</v>
      </c>
      <c r="E29" s="25">
        <f>'Raw Safety Data'!D50</f>
        <v>1946</v>
      </c>
      <c r="F29" s="25">
        <f>SUM('Raw Safety Data'!E50:G50)</f>
        <v>485</v>
      </c>
      <c r="G29" s="25">
        <f>SUM('Raw Safety Data'!H50:J50)</f>
        <v>495</v>
      </c>
      <c r="H29" s="25">
        <f>SUM('Raw Safety Data'!K50:M50)</f>
        <v>523</v>
      </c>
      <c r="I29" s="26">
        <f t="shared" si="0"/>
        <v>1503</v>
      </c>
      <c r="J29" s="26">
        <f t="shared" si="1"/>
        <v>2004</v>
      </c>
      <c r="K29" s="28">
        <f t="shared" si="2"/>
        <v>2.9804727646454265E-2</v>
      </c>
      <c r="L29" s="15"/>
      <c r="M29" s="15"/>
    </row>
    <row r="30" spans="1:14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4" ht="24" x14ac:dyDescent="0.25">
      <c r="A31" s="15"/>
      <c r="B31" s="15"/>
      <c r="C31" s="22" t="s">
        <v>39</v>
      </c>
      <c r="D31" s="23">
        <v>2015</v>
      </c>
      <c r="E31" s="23">
        <v>2016</v>
      </c>
      <c r="F31" s="24" t="s">
        <v>30</v>
      </c>
      <c r="G31" s="24" t="s">
        <v>31</v>
      </c>
      <c r="H31" s="24" t="s">
        <v>32</v>
      </c>
      <c r="I31" s="24" t="s">
        <v>0</v>
      </c>
      <c r="J31" s="27" t="s">
        <v>36</v>
      </c>
      <c r="K31" s="27" t="s">
        <v>38</v>
      </c>
      <c r="L31" s="15"/>
      <c r="M31" s="15"/>
    </row>
    <row r="32" spans="1:14" x14ac:dyDescent="0.25">
      <c r="A32" s="15"/>
      <c r="B32" s="15"/>
      <c r="C32" s="18" t="s">
        <v>41</v>
      </c>
      <c r="D32" s="110">
        <f>'Raw Safety Data'!C53</f>
        <v>0</v>
      </c>
      <c r="E32" s="25">
        <f>'Raw Safety Data'!D53</f>
        <v>0</v>
      </c>
      <c r="F32" s="25">
        <f>SUM('Raw Safety Data'!E53:G53)</f>
        <v>0</v>
      </c>
      <c r="G32" s="25">
        <f>SUM('Raw Safety Data'!H53:J53)</f>
        <v>0</v>
      </c>
      <c r="H32" s="25">
        <f>SUM('Raw Safety Data'!K53:M53)</f>
        <v>0</v>
      </c>
      <c r="I32" s="26">
        <f t="shared" ref="I32:I33" si="3">SUM(F32:H32)</f>
        <v>0</v>
      </c>
      <c r="J32" s="26">
        <f t="shared" ref="J32:J33" si="4">I32/9*12</f>
        <v>0</v>
      </c>
      <c r="K32" s="109"/>
      <c r="L32" s="15"/>
      <c r="M32" s="15"/>
    </row>
    <row r="33" spans="1:13" x14ac:dyDescent="0.25">
      <c r="A33" s="15"/>
      <c r="B33" s="15"/>
      <c r="C33" s="18" t="s">
        <v>42</v>
      </c>
      <c r="D33" s="110">
        <f>'Raw Safety Data'!C54</f>
        <v>0</v>
      </c>
      <c r="E33" s="25">
        <f>'Raw Safety Data'!D54</f>
        <v>0</v>
      </c>
      <c r="F33" s="25">
        <f>SUM('Raw Safety Data'!E54:G54)</f>
        <v>0</v>
      </c>
      <c r="G33" s="25">
        <f>SUM('Raw Safety Data'!H54:J54)</f>
        <v>0</v>
      </c>
      <c r="H33" s="25">
        <f>SUM('Raw Safety Data'!K54:M54)</f>
        <v>0</v>
      </c>
      <c r="I33" s="26">
        <f t="shared" si="3"/>
        <v>0</v>
      </c>
      <c r="J33" s="26">
        <f t="shared" si="4"/>
        <v>0</v>
      </c>
      <c r="K33" s="109"/>
      <c r="L33" s="15"/>
      <c r="M33" s="15"/>
    </row>
    <row r="34" spans="1:13" x14ac:dyDescent="0.25">
      <c r="A34" s="15"/>
      <c r="B34" s="15"/>
      <c r="C34" s="18" t="s">
        <v>7</v>
      </c>
      <c r="D34" s="25">
        <f>'Raw Safety Data'!C55</f>
        <v>0</v>
      </c>
      <c r="E34" s="25">
        <f>'Raw Safety Data'!D55</f>
        <v>0</v>
      </c>
      <c r="F34" s="25">
        <f>SUM('Raw Safety Data'!E55:G55)</f>
        <v>0</v>
      </c>
      <c r="G34" s="25">
        <f>SUM('Raw Safety Data'!H55:J55)</f>
        <v>0</v>
      </c>
      <c r="H34" s="25">
        <f>SUM('Raw Safety Data'!K55:M55)</f>
        <v>0</v>
      </c>
      <c r="I34" s="26">
        <f>SUM(F34:H34)</f>
        <v>0</v>
      </c>
      <c r="J34" s="26">
        <f>I34/9*12</f>
        <v>0</v>
      </c>
      <c r="K34" s="28" t="s">
        <v>40</v>
      </c>
      <c r="L34" s="15"/>
      <c r="M34" s="15"/>
    </row>
    <row r="35" spans="1:13" x14ac:dyDescent="0.25">
      <c r="A35" s="15"/>
      <c r="B35" s="15"/>
      <c r="C35" s="18" t="s">
        <v>8</v>
      </c>
      <c r="D35" s="25">
        <f>'Raw Safety Data'!C56</f>
        <v>0</v>
      </c>
      <c r="E35" s="25">
        <f>'Raw Safety Data'!D56</f>
        <v>0</v>
      </c>
      <c r="F35" s="25">
        <f>SUM('Raw Safety Data'!E56:G56)</f>
        <v>0</v>
      </c>
      <c r="G35" s="25">
        <f>SUM('Raw Safety Data'!H56:J56)</f>
        <v>0</v>
      </c>
      <c r="H35" s="25">
        <f>SUM('Raw Safety Data'!K56:M56)</f>
        <v>0</v>
      </c>
      <c r="I35" s="26">
        <f t="shared" ref="I35:I40" si="5">SUM(F35:H35)</f>
        <v>0</v>
      </c>
      <c r="J35" s="26">
        <f t="shared" ref="J35:J40" si="6">I35/9*12</f>
        <v>0</v>
      </c>
      <c r="K35" s="28" t="s">
        <v>40</v>
      </c>
      <c r="L35" s="15"/>
      <c r="M35" s="15"/>
    </row>
    <row r="36" spans="1:13" x14ac:dyDescent="0.25">
      <c r="A36" s="15"/>
      <c r="B36" s="15"/>
      <c r="C36" s="18" t="s">
        <v>9</v>
      </c>
      <c r="D36" s="25">
        <f>'Raw Safety Data'!C57</f>
        <v>3</v>
      </c>
      <c r="E36" s="25">
        <f>'Raw Safety Data'!D57</f>
        <v>2</v>
      </c>
      <c r="F36" s="25">
        <f>SUM('Raw Safety Data'!E57:G57)</f>
        <v>1</v>
      </c>
      <c r="G36" s="25">
        <f>SUM('Raw Safety Data'!H57:J57)</f>
        <v>2</v>
      </c>
      <c r="H36" s="25">
        <f>SUM('Raw Safety Data'!K57:M57)</f>
        <v>3</v>
      </c>
      <c r="I36" s="26">
        <f t="shared" si="5"/>
        <v>6</v>
      </c>
      <c r="J36" s="26">
        <f t="shared" si="6"/>
        <v>8</v>
      </c>
      <c r="K36" s="28">
        <f t="shared" ref="K36:K40" si="7">(J36-E36)/E36</f>
        <v>3</v>
      </c>
      <c r="L36" s="15"/>
      <c r="M36" s="15"/>
    </row>
    <row r="37" spans="1:13" x14ac:dyDescent="0.25">
      <c r="A37" s="15"/>
      <c r="B37" s="15"/>
      <c r="C37" s="18" t="s">
        <v>10</v>
      </c>
      <c r="D37" s="25">
        <f>'Raw Safety Data'!C58</f>
        <v>2</v>
      </c>
      <c r="E37" s="25">
        <f>'Raw Safety Data'!D58</f>
        <v>16</v>
      </c>
      <c r="F37" s="25">
        <f>SUM('Raw Safety Data'!E58:G58)</f>
        <v>4</v>
      </c>
      <c r="G37" s="25">
        <f>SUM('Raw Safety Data'!H58:J58)</f>
        <v>1</v>
      </c>
      <c r="H37" s="25">
        <f>SUM('Raw Safety Data'!K58:M58)</f>
        <v>0</v>
      </c>
      <c r="I37" s="26">
        <f t="shared" si="5"/>
        <v>5</v>
      </c>
      <c r="J37" s="26">
        <f t="shared" si="6"/>
        <v>6.666666666666667</v>
      </c>
      <c r="K37" s="28">
        <f t="shared" si="7"/>
        <v>-0.58333333333333326</v>
      </c>
      <c r="L37" s="15"/>
      <c r="M37" s="15"/>
    </row>
    <row r="38" spans="1:13" x14ac:dyDescent="0.25">
      <c r="A38" s="15"/>
      <c r="B38" s="15"/>
      <c r="C38" s="18" t="s">
        <v>19</v>
      </c>
      <c r="D38" s="25">
        <f>'Raw Safety Data'!C59</f>
        <v>1</v>
      </c>
      <c r="E38" s="25">
        <f>'Raw Safety Data'!D59</f>
        <v>2</v>
      </c>
      <c r="F38" s="25">
        <f>SUM('Raw Safety Data'!E59:G59)</f>
        <v>2</v>
      </c>
      <c r="G38" s="25">
        <f>SUM('Raw Safety Data'!H59:J59)</f>
        <v>1</v>
      </c>
      <c r="H38" s="25">
        <f>SUM('Raw Safety Data'!K59:M59)</f>
        <v>0</v>
      </c>
      <c r="I38" s="26">
        <f t="shared" si="5"/>
        <v>3</v>
      </c>
      <c r="J38" s="26">
        <f t="shared" si="6"/>
        <v>4</v>
      </c>
      <c r="K38" s="28">
        <f t="shared" si="7"/>
        <v>1</v>
      </c>
      <c r="L38" s="15"/>
      <c r="M38" s="15"/>
    </row>
    <row r="39" spans="1:13" x14ac:dyDescent="0.25">
      <c r="C39" s="18" t="s">
        <v>11</v>
      </c>
      <c r="D39" s="25">
        <f>'Raw Safety Data'!C60</f>
        <v>0</v>
      </c>
      <c r="E39" s="25">
        <f>'Raw Safety Data'!D60</f>
        <v>0</v>
      </c>
      <c r="F39" s="25">
        <f>SUM('Raw Safety Data'!E60:G60)</f>
        <v>0</v>
      </c>
      <c r="G39" s="25">
        <f>SUM('Raw Safety Data'!H60:J60)</f>
        <v>0</v>
      </c>
      <c r="H39" s="25">
        <f>SUM('Raw Safety Data'!K60:M60)</f>
        <v>0</v>
      </c>
      <c r="I39" s="26">
        <f t="shared" si="5"/>
        <v>0</v>
      </c>
      <c r="J39" s="26">
        <f t="shared" si="6"/>
        <v>0</v>
      </c>
      <c r="K39" s="28" t="s">
        <v>40</v>
      </c>
    </row>
    <row r="40" spans="1:13" x14ac:dyDescent="0.25">
      <c r="C40" s="18" t="s">
        <v>12</v>
      </c>
      <c r="D40" s="25">
        <f>'Raw Safety Data'!C61</f>
        <v>2</v>
      </c>
      <c r="E40" s="25">
        <f>'Raw Safety Data'!D61</f>
        <v>1</v>
      </c>
      <c r="F40" s="25">
        <f>SUM('Raw Safety Data'!E61:G61)</f>
        <v>1</v>
      </c>
      <c r="G40" s="25">
        <f>SUM('Raw Safety Data'!H61:J61)</f>
        <v>0</v>
      </c>
      <c r="H40" s="25">
        <f>SUM('Raw Safety Data'!K61:M61)</f>
        <v>0</v>
      </c>
      <c r="I40" s="26">
        <f t="shared" si="5"/>
        <v>1</v>
      </c>
      <c r="J40" s="26">
        <f t="shared" si="6"/>
        <v>1.3333333333333333</v>
      </c>
      <c r="K40" s="28">
        <f t="shared" si="7"/>
        <v>0.33333333333333326</v>
      </c>
    </row>
    <row r="43" spans="1:13" x14ac:dyDescent="0.25">
      <c r="C43" s="43" t="s">
        <v>43</v>
      </c>
      <c r="D43" s="44" t="s">
        <v>44</v>
      </c>
    </row>
    <row r="46" spans="1:13" ht="15" customHeight="1" x14ac:dyDescent="0.25"/>
    <row r="47" spans="1:13" ht="15" customHeight="1" x14ac:dyDescent="0.25"/>
    <row r="48" spans="1:13" ht="15" customHeight="1" x14ac:dyDescent="0.25"/>
  </sheetData>
  <pageMargins left="0.7" right="0.7" top="0.75" bottom="0.75" header="0.3" footer="0.3"/>
  <pageSetup orientation="portrait" r:id="rId1"/>
  <ignoredErrors>
    <ignoredError sqref="F23:H23 F24:H29 F34:H40 F32:H33" formulaRange="1"/>
    <ignoredError sqref="K36:K38 K40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3"/>
  <sheetViews>
    <sheetView topLeftCell="A13" zoomScale="70" zoomScaleNormal="70" workbookViewId="0">
      <selection activeCell="E34" sqref="E34"/>
    </sheetView>
  </sheetViews>
  <sheetFormatPr defaultRowHeight="15" x14ac:dyDescent="0.25"/>
  <cols>
    <col min="1" max="1" width="19.5703125" customWidth="1"/>
    <col min="2" max="2" width="15.5703125" customWidth="1"/>
    <col min="3" max="3" width="14.85546875" bestFit="1" customWidth="1"/>
    <col min="4" max="4" width="11" customWidth="1"/>
    <col min="16" max="16" width="14.7109375" customWidth="1"/>
  </cols>
  <sheetData>
    <row r="3" spans="1:3" x14ac:dyDescent="0.25">
      <c r="A3" t="s">
        <v>5</v>
      </c>
    </row>
    <row r="4" spans="1:3" x14ac:dyDescent="0.25">
      <c r="A4" t="s">
        <v>2</v>
      </c>
    </row>
    <row r="6" spans="1:3" x14ac:dyDescent="0.25">
      <c r="A6" s="2"/>
      <c r="B6" s="3" t="s">
        <v>1</v>
      </c>
      <c r="C6" s="3" t="s">
        <v>3</v>
      </c>
    </row>
    <row r="7" spans="1:3" x14ac:dyDescent="0.25">
      <c r="A7">
        <v>2015</v>
      </c>
      <c r="B7" s="4">
        <v>0</v>
      </c>
      <c r="C7" s="5">
        <v>207536</v>
      </c>
    </row>
    <row r="8" spans="1:3" x14ac:dyDescent="0.25">
      <c r="A8">
        <v>2016</v>
      </c>
      <c r="B8" s="4">
        <v>0</v>
      </c>
      <c r="C8" s="5">
        <v>187194</v>
      </c>
    </row>
    <row r="9" spans="1:3" x14ac:dyDescent="0.25">
      <c r="A9" s="1">
        <v>42736</v>
      </c>
      <c r="B9" s="4">
        <v>0</v>
      </c>
      <c r="C9" s="5">
        <v>14632</v>
      </c>
    </row>
    <row r="10" spans="1:3" x14ac:dyDescent="0.25">
      <c r="A10" s="1">
        <v>42767</v>
      </c>
      <c r="B10" s="4">
        <v>0</v>
      </c>
      <c r="C10" s="5">
        <v>14473</v>
      </c>
    </row>
    <row r="11" spans="1:3" x14ac:dyDescent="0.25">
      <c r="A11" s="1">
        <v>42795</v>
      </c>
      <c r="B11" s="4">
        <v>0</v>
      </c>
      <c r="C11" s="5">
        <v>16343</v>
      </c>
    </row>
    <row r="12" spans="1:3" x14ac:dyDescent="0.25">
      <c r="A12" s="1">
        <v>42826</v>
      </c>
      <c r="B12" s="4">
        <v>0</v>
      </c>
      <c r="C12" s="5">
        <v>17532</v>
      </c>
    </row>
    <row r="13" spans="1:3" x14ac:dyDescent="0.25">
      <c r="A13" s="1">
        <v>42856</v>
      </c>
      <c r="B13" s="4">
        <v>0</v>
      </c>
      <c r="C13" s="5">
        <v>19257</v>
      </c>
    </row>
    <row r="14" spans="1:3" x14ac:dyDescent="0.25">
      <c r="A14" s="1">
        <v>42887</v>
      </c>
      <c r="B14" s="4">
        <v>0</v>
      </c>
      <c r="C14" s="5">
        <v>19222</v>
      </c>
    </row>
    <row r="15" spans="1:3" x14ac:dyDescent="0.25">
      <c r="A15" s="1">
        <v>42917</v>
      </c>
      <c r="B15" s="4">
        <v>0</v>
      </c>
      <c r="C15" s="5">
        <v>15712</v>
      </c>
    </row>
    <row r="16" spans="1:3" x14ac:dyDescent="0.25">
      <c r="A16" s="1">
        <v>42948</v>
      </c>
      <c r="B16" s="4">
        <v>0</v>
      </c>
      <c r="C16" s="5">
        <v>17418</v>
      </c>
    </row>
    <row r="17" spans="1:16" x14ac:dyDescent="0.25">
      <c r="A17" s="1">
        <v>42979</v>
      </c>
      <c r="B17" s="4">
        <v>0</v>
      </c>
      <c r="C17" s="15">
        <v>15912</v>
      </c>
    </row>
    <row r="18" spans="1:16" ht="15.75" thickBot="1" x14ac:dyDescent="0.3">
      <c r="A18" t="s">
        <v>0</v>
      </c>
      <c r="B18" s="4">
        <v>0</v>
      </c>
      <c r="C18" s="6">
        <f>SUM(C9:C17)</f>
        <v>150501</v>
      </c>
    </row>
    <row r="23" spans="1:16" x14ac:dyDescent="0.25">
      <c r="A23" t="s">
        <v>4</v>
      </c>
    </row>
    <row r="24" spans="1:16" x14ac:dyDescent="0.25">
      <c r="A24" t="s">
        <v>2</v>
      </c>
    </row>
    <row r="26" spans="1:16" x14ac:dyDescent="0.25">
      <c r="A26" s="2"/>
      <c r="B26" s="3" t="s">
        <v>1</v>
      </c>
      <c r="C26" s="3" t="s">
        <v>3</v>
      </c>
    </row>
    <row r="27" spans="1:16" x14ac:dyDescent="0.25">
      <c r="A27">
        <v>2015</v>
      </c>
      <c r="B27" s="4">
        <v>0</v>
      </c>
      <c r="C27" s="5">
        <v>23530</v>
      </c>
    </row>
    <row r="28" spans="1:16" x14ac:dyDescent="0.25">
      <c r="A28">
        <v>2016</v>
      </c>
      <c r="B28" s="4">
        <v>0</v>
      </c>
      <c r="C28" s="5">
        <v>23350</v>
      </c>
    </row>
    <row r="29" spans="1:16" x14ac:dyDescent="0.25">
      <c r="A29" s="1">
        <v>42736</v>
      </c>
      <c r="B29" s="4">
        <v>0</v>
      </c>
      <c r="C29" s="5">
        <v>1855</v>
      </c>
      <c r="P29" s="105"/>
    </row>
    <row r="30" spans="1:16" x14ac:dyDescent="0.25">
      <c r="A30" s="1">
        <v>42767</v>
      </c>
      <c r="B30" s="4">
        <v>0</v>
      </c>
      <c r="C30" s="5">
        <v>1761</v>
      </c>
      <c r="P30" s="106"/>
    </row>
    <row r="31" spans="1:16" x14ac:dyDescent="0.25">
      <c r="A31" s="1">
        <v>42795</v>
      </c>
      <c r="B31" s="4">
        <v>0</v>
      </c>
      <c r="C31" s="5">
        <v>2048</v>
      </c>
    </row>
    <row r="32" spans="1:16" x14ac:dyDescent="0.25">
      <c r="A32" s="1">
        <v>42826</v>
      </c>
      <c r="B32" s="4">
        <v>0</v>
      </c>
      <c r="C32" s="5">
        <v>1980</v>
      </c>
    </row>
    <row r="33" spans="1:14" x14ac:dyDescent="0.25">
      <c r="A33" s="1">
        <v>42856</v>
      </c>
      <c r="B33" s="4">
        <v>0</v>
      </c>
      <c r="C33" s="5">
        <v>1822</v>
      </c>
    </row>
    <row r="34" spans="1:14" x14ac:dyDescent="0.25">
      <c r="A34" s="1">
        <v>42887</v>
      </c>
      <c r="B34" s="4">
        <v>0</v>
      </c>
      <c r="C34" s="5">
        <v>2026</v>
      </c>
    </row>
    <row r="35" spans="1:14" x14ac:dyDescent="0.25">
      <c r="A35" s="1">
        <v>42917</v>
      </c>
      <c r="B35" s="4">
        <v>0</v>
      </c>
      <c r="C35" s="5">
        <v>1485</v>
      </c>
    </row>
    <row r="36" spans="1:14" x14ac:dyDescent="0.25">
      <c r="A36" s="1">
        <v>42948</v>
      </c>
      <c r="B36" s="4">
        <v>0</v>
      </c>
      <c r="C36" s="5">
        <v>1525</v>
      </c>
    </row>
    <row r="37" spans="1:14" x14ac:dyDescent="0.25">
      <c r="A37" s="1">
        <v>42979</v>
      </c>
      <c r="B37" s="4">
        <v>0</v>
      </c>
      <c r="C37" s="15">
        <v>1536</v>
      </c>
    </row>
    <row r="38" spans="1:14" ht="15.75" thickBot="1" x14ac:dyDescent="0.3">
      <c r="A38" t="s">
        <v>0</v>
      </c>
      <c r="B38" s="4">
        <v>0</v>
      </c>
      <c r="C38" s="6">
        <f>SUM(C29:C37)</f>
        <v>16038</v>
      </c>
    </row>
    <row r="43" spans="1:14" x14ac:dyDescent="0.25">
      <c r="B43" s="2"/>
      <c r="C43" s="3">
        <v>2015</v>
      </c>
      <c r="D43" s="3">
        <v>2016</v>
      </c>
      <c r="E43" s="19">
        <v>42736</v>
      </c>
      <c r="F43" s="19">
        <v>42767</v>
      </c>
      <c r="G43" s="19">
        <v>42795</v>
      </c>
      <c r="H43" s="19">
        <v>42826</v>
      </c>
      <c r="I43" s="19">
        <v>42856</v>
      </c>
      <c r="J43" s="19">
        <v>42887</v>
      </c>
      <c r="K43" s="19">
        <v>42917</v>
      </c>
      <c r="L43" s="19">
        <v>42948</v>
      </c>
      <c r="M43" s="19">
        <v>42979</v>
      </c>
      <c r="N43" s="3" t="s">
        <v>0</v>
      </c>
    </row>
    <row r="44" spans="1:14" x14ac:dyDescent="0.25">
      <c r="A44" s="11" t="s">
        <v>27</v>
      </c>
      <c r="B44" s="18" t="s">
        <v>6</v>
      </c>
      <c r="C44" s="17">
        <v>231066</v>
      </c>
      <c r="D44" s="17">
        <v>210544</v>
      </c>
      <c r="E44" s="17">
        <v>16487</v>
      </c>
      <c r="F44" s="17">
        <v>16234</v>
      </c>
      <c r="G44" s="17">
        <v>18391</v>
      </c>
      <c r="H44" s="17">
        <v>19512</v>
      </c>
      <c r="I44" s="17">
        <v>21079</v>
      </c>
      <c r="J44" s="17">
        <v>21248</v>
      </c>
      <c r="K44" s="17">
        <v>17197</v>
      </c>
      <c r="L44" s="17">
        <v>18943</v>
      </c>
      <c r="M44" s="17">
        <f>C17+C37</f>
        <v>17448</v>
      </c>
      <c r="N44" s="102">
        <f>SUM(E44:M44)</f>
        <v>166539</v>
      </c>
    </row>
    <row r="45" spans="1:14" x14ac:dyDescent="0.25">
      <c r="A45" s="11" t="s">
        <v>27</v>
      </c>
      <c r="B45" s="18" t="s">
        <v>29</v>
      </c>
      <c r="C45" s="17">
        <v>843</v>
      </c>
      <c r="D45" s="17">
        <v>935</v>
      </c>
      <c r="E45" s="17">
        <v>92</v>
      </c>
      <c r="F45" s="17">
        <v>119</v>
      </c>
      <c r="G45" s="17">
        <v>86</v>
      </c>
      <c r="H45" s="17">
        <v>115</v>
      </c>
      <c r="I45" s="17">
        <v>99</v>
      </c>
      <c r="J45" s="17">
        <v>119</v>
      </c>
      <c r="K45" s="17">
        <v>99</v>
      </c>
      <c r="L45" s="17">
        <v>106</v>
      </c>
      <c r="M45" s="17">
        <v>111</v>
      </c>
      <c r="N45" s="102">
        <f t="shared" ref="N45:N63" si="0">SUM(E45:M45)</f>
        <v>946</v>
      </c>
    </row>
    <row r="46" spans="1:14" x14ac:dyDescent="0.25">
      <c r="A46" s="11" t="s">
        <v>27</v>
      </c>
      <c r="B46" s="18" t="s">
        <v>14</v>
      </c>
      <c r="C46" s="17">
        <v>15</v>
      </c>
      <c r="D46" s="17">
        <v>15</v>
      </c>
      <c r="E46" s="17">
        <v>2</v>
      </c>
      <c r="F46" s="17">
        <v>1</v>
      </c>
      <c r="G46" s="17">
        <v>1</v>
      </c>
      <c r="H46" s="17">
        <v>1</v>
      </c>
      <c r="I46" s="17">
        <v>6</v>
      </c>
      <c r="J46" s="17">
        <v>1</v>
      </c>
      <c r="K46" s="17">
        <v>1</v>
      </c>
      <c r="L46" s="17">
        <v>1</v>
      </c>
      <c r="M46" s="17">
        <v>1</v>
      </c>
      <c r="N46" s="102">
        <f t="shared" si="0"/>
        <v>15</v>
      </c>
    </row>
    <row r="47" spans="1:14" ht="24" x14ac:dyDescent="0.25">
      <c r="A47" s="11" t="s">
        <v>27</v>
      </c>
      <c r="B47" s="18" t="s">
        <v>15</v>
      </c>
      <c r="C47" s="17">
        <v>289</v>
      </c>
      <c r="D47" s="17">
        <v>265</v>
      </c>
      <c r="E47" s="17">
        <v>23</v>
      </c>
      <c r="F47" s="17">
        <v>26</v>
      </c>
      <c r="G47" s="17">
        <v>21</v>
      </c>
      <c r="H47" s="17">
        <v>28</v>
      </c>
      <c r="I47" s="17">
        <v>52</v>
      </c>
      <c r="J47" s="17">
        <v>28</v>
      </c>
      <c r="K47" s="17">
        <v>17</v>
      </c>
      <c r="L47" s="17">
        <v>11</v>
      </c>
      <c r="M47" s="17">
        <v>39</v>
      </c>
      <c r="N47" s="102">
        <f t="shared" si="0"/>
        <v>245</v>
      </c>
    </row>
    <row r="48" spans="1:14" ht="24" x14ac:dyDescent="0.25">
      <c r="A48" s="11" t="s">
        <v>27</v>
      </c>
      <c r="B48" s="18" t="s">
        <v>16</v>
      </c>
      <c r="C48" s="17">
        <v>7770</v>
      </c>
      <c r="D48" s="17">
        <v>6373</v>
      </c>
      <c r="E48" s="17">
        <v>492</v>
      </c>
      <c r="F48" s="17">
        <v>509</v>
      </c>
      <c r="G48" s="17">
        <v>450</v>
      </c>
      <c r="H48" s="17">
        <v>460</v>
      </c>
      <c r="I48" s="17">
        <v>604</v>
      </c>
      <c r="J48" s="17">
        <v>581</v>
      </c>
      <c r="K48" s="17">
        <v>500</v>
      </c>
      <c r="L48" s="17">
        <v>487</v>
      </c>
      <c r="M48" s="17">
        <v>526</v>
      </c>
      <c r="N48" s="102">
        <f t="shared" si="0"/>
        <v>4609</v>
      </c>
    </row>
    <row r="49" spans="1:14" ht="24" x14ac:dyDescent="0.25">
      <c r="A49" s="11" t="s">
        <v>27</v>
      </c>
      <c r="B49" s="18" t="s">
        <v>17</v>
      </c>
      <c r="C49" s="17">
        <v>1828</v>
      </c>
      <c r="D49" s="17">
        <v>1606</v>
      </c>
      <c r="E49" s="17">
        <v>160</v>
      </c>
      <c r="F49" s="17">
        <v>115</v>
      </c>
      <c r="G49" s="17">
        <v>115</v>
      </c>
      <c r="H49" s="17">
        <v>129</v>
      </c>
      <c r="I49" s="17">
        <v>146</v>
      </c>
      <c r="J49" s="17">
        <v>300</v>
      </c>
      <c r="K49" s="17">
        <v>124</v>
      </c>
      <c r="L49" s="17">
        <v>135</v>
      </c>
      <c r="M49" s="17">
        <v>209</v>
      </c>
      <c r="N49" s="102">
        <f t="shared" si="0"/>
        <v>1433</v>
      </c>
    </row>
    <row r="50" spans="1:14" ht="36" x14ac:dyDescent="0.25">
      <c r="A50" s="11" t="s">
        <v>27</v>
      </c>
      <c r="B50" s="18" t="s">
        <v>18</v>
      </c>
      <c r="C50" s="17">
        <v>2243</v>
      </c>
      <c r="D50" s="17">
        <v>1946</v>
      </c>
      <c r="E50" s="17">
        <v>177</v>
      </c>
      <c r="F50" s="17">
        <v>157</v>
      </c>
      <c r="G50" s="17">
        <v>151</v>
      </c>
      <c r="H50" s="17">
        <v>152</v>
      </c>
      <c r="I50" s="17">
        <v>158</v>
      </c>
      <c r="J50" s="17">
        <v>185</v>
      </c>
      <c r="K50" s="17">
        <v>154</v>
      </c>
      <c r="L50" s="17">
        <v>178</v>
      </c>
      <c r="M50" s="17">
        <v>191</v>
      </c>
      <c r="N50" s="102">
        <f t="shared" si="0"/>
        <v>1503</v>
      </c>
    </row>
    <row r="51" spans="1:14" x14ac:dyDescent="0.25">
      <c r="A51" s="11"/>
      <c r="B51" s="1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02"/>
    </row>
    <row r="52" spans="1:14" x14ac:dyDescent="0.25">
      <c r="A52" s="11"/>
      <c r="B52" s="18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02"/>
    </row>
    <row r="53" spans="1:14" x14ac:dyDescent="0.25">
      <c r="A53" s="11" t="s">
        <v>28</v>
      </c>
      <c r="B53" s="18" t="s">
        <v>41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02">
        <f t="shared" si="0"/>
        <v>0</v>
      </c>
    </row>
    <row r="54" spans="1:14" ht="24" x14ac:dyDescent="0.25">
      <c r="A54" s="11" t="s">
        <v>28</v>
      </c>
      <c r="B54" s="18" t="s">
        <v>42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02">
        <f t="shared" si="0"/>
        <v>0</v>
      </c>
    </row>
    <row r="55" spans="1:14" ht="24" x14ac:dyDescent="0.25">
      <c r="A55" s="11" t="s">
        <v>28</v>
      </c>
      <c r="B55" s="18" t="s">
        <v>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02">
        <f t="shared" si="0"/>
        <v>0</v>
      </c>
    </row>
    <row r="56" spans="1:14" ht="24" x14ac:dyDescent="0.25">
      <c r="A56" s="11" t="s">
        <v>28</v>
      </c>
      <c r="B56" s="18" t="s">
        <v>8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02">
        <f t="shared" si="0"/>
        <v>0</v>
      </c>
    </row>
    <row r="57" spans="1:14" x14ac:dyDescent="0.25">
      <c r="A57" s="11" t="s">
        <v>28</v>
      </c>
      <c r="B57" s="18" t="s">
        <v>9</v>
      </c>
      <c r="C57" s="17">
        <v>3</v>
      </c>
      <c r="D57" s="17">
        <v>2</v>
      </c>
      <c r="E57" s="17">
        <v>0</v>
      </c>
      <c r="F57" s="17">
        <v>0</v>
      </c>
      <c r="G57" s="17">
        <v>1</v>
      </c>
      <c r="H57" s="17">
        <v>0</v>
      </c>
      <c r="I57" s="17">
        <v>0</v>
      </c>
      <c r="J57" s="17">
        <v>2</v>
      </c>
      <c r="K57" s="17">
        <v>1</v>
      </c>
      <c r="L57" s="17">
        <v>1</v>
      </c>
      <c r="M57" s="17">
        <v>1</v>
      </c>
      <c r="N57" s="102">
        <f t="shared" si="0"/>
        <v>6</v>
      </c>
    </row>
    <row r="58" spans="1:14" ht="24" x14ac:dyDescent="0.25">
      <c r="A58" s="11" t="s">
        <v>27</v>
      </c>
      <c r="B58" s="18" t="s">
        <v>10</v>
      </c>
      <c r="C58" s="17">
        <v>2</v>
      </c>
      <c r="D58" s="17">
        <v>16</v>
      </c>
      <c r="E58" s="17">
        <v>1</v>
      </c>
      <c r="F58" s="17">
        <v>3</v>
      </c>
      <c r="G58" s="17">
        <v>0</v>
      </c>
      <c r="H58" s="17">
        <v>0</v>
      </c>
      <c r="I58" s="17">
        <v>1</v>
      </c>
      <c r="J58" s="17">
        <v>0</v>
      </c>
      <c r="K58" s="17">
        <v>0</v>
      </c>
      <c r="L58" s="17">
        <v>0</v>
      </c>
      <c r="M58" s="17">
        <v>0</v>
      </c>
      <c r="N58" s="102">
        <f t="shared" si="0"/>
        <v>5</v>
      </c>
    </row>
    <row r="59" spans="1:14" x14ac:dyDescent="0.25">
      <c r="A59" s="11" t="s">
        <v>28</v>
      </c>
      <c r="B59" s="18" t="s">
        <v>19</v>
      </c>
      <c r="C59" s="17">
        <v>1</v>
      </c>
      <c r="D59" s="17">
        <v>2</v>
      </c>
      <c r="E59" s="17">
        <v>1</v>
      </c>
      <c r="F59" s="17">
        <v>1</v>
      </c>
      <c r="G59" s="17">
        <v>0</v>
      </c>
      <c r="H59" s="17">
        <v>1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02">
        <f t="shared" si="0"/>
        <v>3</v>
      </c>
    </row>
    <row r="60" spans="1:14" x14ac:dyDescent="0.25">
      <c r="A60" s="11" t="s">
        <v>28</v>
      </c>
      <c r="B60" s="18" t="s">
        <v>11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02">
        <f t="shared" si="0"/>
        <v>0</v>
      </c>
    </row>
    <row r="61" spans="1:14" ht="24" x14ac:dyDescent="0.25">
      <c r="A61" s="11" t="s">
        <v>28</v>
      </c>
      <c r="B61" s="18" t="s">
        <v>12</v>
      </c>
      <c r="C61" s="17">
        <v>2</v>
      </c>
      <c r="D61" s="17">
        <v>1</v>
      </c>
      <c r="E61" s="17">
        <v>0</v>
      </c>
      <c r="F61" s="17">
        <v>0</v>
      </c>
      <c r="G61" s="17">
        <v>1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02">
        <f t="shared" si="0"/>
        <v>1</v>
      </c>
    </row>
    <row r="62" spans="1:14" x14ac:dyDescent="0.25">
      <c r="A62" s="11"/>
      <c r="N62" s="102">
        <f t="shared" si="0"/>
        <v>0</v>
      </c>
    </row>
    <row r="63" spans="1:14" ht="22.5" x14ac:dyDescent="0.25">
      <c r="A63" s="11"/>
      <c r="B63" s="16" t="s">
        <v>13</v>
      </c>
      <c r="C63" s="17">
        <v>16</v>
      </c>
      <c r="D63" s="17">
        <v>17</v>
      </c>
      <c r="E63" s="17">
        <v>0</v>
      </c>
      <c r="F63" s="17">
        <v>1</v>
      </c>
      <c r="G63" s="17">
        <v>1</v>
      </c>
      <c r="H63" s="17">
        <v>2</v>
      </c>
      <c r="I63" s="17">
        <v>2</v>
      </c>
      <c r="J63" s="17">
        <v>1</v>
      </c>
      <c r="K63" s="17">
        <v>1</v>
      </c>
      <c r="L63" s="17">
        <v>3</v>
      </c>
      <c r="M63" s="17">
        <v>1</v>
      </c>
      <c r="N63" s="102">
        <f t="shared" si="0"/>
        <v>12</v>
      </c>
    </row>
  </sheetData>
  <pageMargins left="0.7" right="0.7" top="0.75" bottom="0.75" header="0.3" footer="0.3"/>
  <pageSetup orientation="portrait" r:id="rId1"/>
  <ignoredErrors>
    <ignoredError sqref="C38 C18 N45:N6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J15" sqref="J15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SRM </vt:lpstr>
      <vt:lpstr>Operational Raw Data</vt:lpstr>
      <vt:lpstr>Value Improvement Charts</vt:lpstr>
      <vt:lpstr>Safety Charts and Info</vt:lpstr>
      <vt:lpstr>Raw Safety Data</vt:lpstr>
      <vt:lpstr>Logos</vt:lpstr>
      <vt:lpstr>'SRM '!Print_Area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Trevan Williams</dc:creator>
  <cp:lastModifiedBy>Trevan Williams</cp:lastModifiedBy>
  <cp:lastPrinted>2017-10-16T20:33:14Z</cp:lastPrinted>
  <dcterms:created xsi:type="dcterms:W3CDTF">2017-09-18T15:26:10Z</dcterms:created>
  <dcterms:modified xsi:type="dcterms:W3CDTF">2017-10-16T20:39:15Z</dcterms:modified>
</cp:coreProperties>
</file>