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6" yWindow="5820" windowWidth="17448" windowHeight="4308"/>
  </bookViews>
  <sheets>
    <sheet name="Updated Dashboard" sheetId="2" r:id="rId1"/>
  </sheets>
  <definedNames>
    <definedName name="_xlnm.Print_Area" localSheetId="0">'Updated Dashboard'!$A$1:$R$70</definedName>
  </definedNames>
  <calcPr calcId="145621"/>
</workbook>
</file>

<file path=xl/calcChain.xml><?xml version="1.0" encoding="utf-8"?>
<calcChain xmlns="http://schemas.openxmlformats.org/spreadsheetml/2006/main">
  <c r="C54" i="2" l="1"/>
  <c r="B54" i="2"/>
  <c r="H59" i="2" l="1"/>
  <c r="J59" i="2" l="1"/>
  <c r="I59" i="2"/>
  <c r="G59" i="2"/>
  <c r="F59" i="2"/>
  <c r="E59" i="2"/>
  <c r="D59" i="2"/>
  <c r="B59" i="2"/>
  <c r="D38" i="2"/>
  <c r="C59" i="2" l="1"/>
  <c r="B40" i="2" l="1"/>
  <c r="B43" i="2"/>
  <c r="B39" i="2"/>
  <c r="B38" i="2"/>
  <c r="B27" i="2"/>
  <c r="B26" i="2"/>
  <c r="C40" i="2" l="1"/>
  <c r="D40" i="2"/>
  <c r="D43" i="2" l="1"/>
  <c r="D44" i="2" s="1"/>
  <c r="C43" i="2"/>
  <c r="C44" i="2" s="1"/>
  <c r="D39" i="2" l="1"/>
  <c r="C39" i="2"/>
  <c r="D41" i="2"/>
  <c r="C38" i="2"/>
  <c r="C41" i="2" s="1"/>
  <c r="D27" i="2"/>
  <c r="D26" i="2"/>
  <c r="C27" i="2" l="1"/>
  <c r="C26" i="2"/>
</calcChain>
</file>

<file path=xl/sharedStrings.xml><?xml version="1.0" encoding="utf-8"?>
<sst xmlns="http://schemas.openxmlformats.org/spreadsheetml/2006/main" count="113" uniqueCount="89">
  <si>
    <t>Acceptable</t>
  </si>
  <si>
    <t>I. Safety</t>
  </si>
  <si>
    <t xml:space="preserve">Safety Measure </t>
  </si>
  <si>
    <t>Initiative</t>
  </si>
  <si>
    <t>Business Unit</t>
  </si>
  <si>
    <t>Outcome</t>
  </si>
  <si>
    <t>Location</t>
  </si>
  <si>
    <t>Target</t>
  </si>
  <si>
    <t>Spend Threshold</t>
  </si>
  <si>
    <t>% Rebate</t>
  </si>
  <si>
    <t>TBD</t>
  </si>
  <si>
    <t>Target Date</t>
  </si>
  <si>
    <t xml:space="preserve">ComplyWorks: </t>
  </si>
  <si>
    <t>Class 1</t>
  </si>
  <si>
    <t>2018 YTD</t>
  </si>
  <si>
    <t>Northern Field Ops (FSJ, Brooks)</t>
  </si>
  <si>
    <t>Eastern Field Ops (Lloyd / BV/ Slave)</t>
  </si>
  <si>
    <t>Thermal Field Ops (Primrose/WL/Kirby)</t>
  </si>
  <si>
    <t>TOTAL</t>
  </si>
  <si>
    <t>CP parts used in new Conventional Wellheads:</t>
  </si>
  <si>
    <t>CP parts used in new Thermal Wellheads:</t>
  </si>
  <si>
    <t>Service</t>
  </si>
  <si>
    <t>TOTAL BEFORE SERVICE</t>
  </si>
  <si>
    <t>TOTAL AFTER SERVICE</t>
  </si>
  <si>
    <t>Rebate Structure</t>
  </si>
  <si>
    <t>2017 Achieved</t>
  </si>
  <si>
    <t>2018 Achieved</t>
  </si>
  <si>
    <t>ComplyWorks Status</t>
  </si>
  <si>
    <t>Spend</t>
  </si>
  <si>
    <t>II. Financial Performance</t>
  </si>
  <si>
    <t>III. 2018 Success Stories</t>
  </si>
  <si>
    <t>Highlights and Key Observations Regarding Business &amp; Financial Performance:</t>
  </si>
  <si>
    <t>New</t>
  </si>
  <si>
    <t>Refurbished</t>
  </si>
  <si>
    <t>Savings on customs tools</t>
  </si>
  <si>
    <t>New Wellheads</t>
  </si>
  <si>
    <t>New Parts</t>
  </si>
  <si>
    <t>CP Parts</t>
  </si>
  <si>
    <t>Refurbished Parts</t>
  </si>
  <si>
    <t>CP Wellheads</t>
  </si>
  <si>
    <t>2017/2018 Rebate Program: $$$$ Collected on DATE:</t>
  </si>
  <si>
    <t>-</t>
  </si>
  <si>
    <t>5MM - 9.99 MM = 3%</t>
  </si>
  <si>
    <t>10MM &lt; = 3% + 2%</t>
  </si>
  <si>
    <t>CP Utilized</t>
  </si>
  <si>
    <t>CP</t>
  </si>
  <si>
    <t>IV. Past Challenges &amp; 2018 Opportunities</t>
  </si>
  <si>
    <t>Great North</t>
  </si>
  <si>
    <t>Comments</t>
  </si>
  <si>
    <t>TRIF</t>
  </si>
  <si>
    <t>Total Hours</t>
  </si>
  <si>
    <t>Restricted Work</t>
  </si>
  <si>
    <t>Year</t>
  </si>
  <si>
    <t>CP Utilization Rate</t>
  </si>
  <si>
    <t>Western Field Ops (Grande Prairie)</t>
  </si>
  <si>
    <r>
      <t xml:space="preserve">1. March 2017: </t>
    </r>
    <r>
      <rPr>
        <sz val="14"/>
        <rFont val="Arial"/>
        <family val="2"/>
      </rPr>
      <t>Awarded the Supply, Repair and Manage Part of Conventional Operations Wellheads</t>
    </r>
  </si>
  <si>
    <t>WSO # / Score</t>
  </si>
  <si>
    <t>Hazard ID's/ Near Miss Cards</t>
  </si>
  <si>
    <t>0 / 0</t>
  </si>
  <si>
    <t>1 / Pass</t>
  </si>
  <si>
    <t>0 / TBD</t>
  </si>
  <si>
    <t>BB:</t>
  </si>
  <si>
    <t>CP:</t>
  </si>
  <si>
    <t>Customer Property</t>
  </si>
  <si>
    <t>TRIF:</t>
  </si>
  <si>
    <t>Total Recordable Injury Frequency</t>
  </si>
  <si>
    <t>Full Year</t>
  </si>
  <si>
    <t>Core By Back</t>
  </si>
  <si>
    <t>2016 FY</t>
  </si>
  <si>
    <t>2017 FY</t>
  </si>
  <si>
    <t>Core Buy Back program (CBB)</t>
  </si>
  <si>
    <t>Terms</t>
  </si>
  <si>
    <t>Custom Tools:</t>
  </si>
  <si>
    <t>03/15/2017 - 3/14/2022</t>
  </si>
  <si>
    <t>FY:</t>
  </si>
  <si>
    <t>Tools specifically for CNRL equipment</t>
  </si>
  <si>
    <t>Supplier Relationship Program Dashboard (SRM)</t>
  </si>
  <si>
    <t>Master Goods and Services Agreement:</t>
  </si>
  <si>
    <t>Agreement Effective Dates:</t>
  </si>
  <si>
    <t>Central Field Ops (Edm / RD / Edson)</t>
  </si>
  <si>
    <t>Price CP if bought New</t>
  </si>
  <si>
    <r>
      <t xml:space="preserve">2. March 2018: </t>
    </r>
    <r>
      <rPr>
        <sz val="14"/>
        <rFont val="Arial"/>
        <family val="2"/>
      </rPr>
      <t>Awarded the Supply of 36 Thermal Wellheads for Kirby North (Pads 1, 2 &amp; 5)</t>
    </r>
  </si>
  <si>
    <r>
      <t xml:space="preserve">3. April 2018: </t>
    </r>
    <r>
      <rPr>
        <sz val="14"/>
        <rFont val="Arial"/>
        <family val="2"/>
      </rPr>
      <t>Awarded the Supply of 63 Thermal Wellheads for Primrose North</t>
    </r>
  </si>
  <si>
    <r>
      <t xml:space="preserve">4. May 2018: </t>
    </r>
    <r>
      <rPr>
        <sz val="14"/>
        <rFont val="Arial"/>
        <family val="2"/>
      </rPr>
      <t>Awarded the Supply of 24 Thermal Wellheads for Kirby North (Pads 3 &amp; 4)</t>
    </r>
  </si>
  <si>
    <t>TOTAL SAVINGS (Custom Tools+CP+CBB)</t>
  </si>
  <si>
    <t>CP Savings (Reman - CP)</t>
  </si>
  <si>
    <t>CONVENTIONAL</t>
  </si>
  <si>
    <t>THERMAL</t>
  </si>
  <si>
    <t>2018 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</si>
</sst>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-&quot;$&quot;* #,##0.00_-;\-&quot;$&quot;* #,##0.00_-;_-&quot;$&quot;* &quot;-&quot;??_-;_-@_-"/>
    <numFmt numFmtId="167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rgb="FFFF0000"/>
      <name val="Arial"/>
      <family val="2"/>
    </font>
    <font>
      <b/>
      <sz val="36"/>
      <color theme="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4" fontId="2" fillId="0" borderId="8" xfId="3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6" fontId="7" fillId="0" borderId="8" xfId="0" applyNumberFormat="1" applyFont="1" applyFill="1" applyBorder="1" applyAlignment="1">
      <alignment vertical="center" wrapText="1"/>
    </xf>
    <xf numFmtId="6" fontId="7" fillId="0" borderId="1" xfId="0" applyNumberFormat="1" applyFont="1" applyFill="1" applyBorder="1" applyAlignment="1">
      <alignment vertical="center" wrapText="1"/>
    </xf>
    <xf numFmtId="6" fontId="7" fillId="0" borderId="7" xfId="0" applyNumberFormat="1" applyFont="1" applyFill="1" applyBorder="1" applyAlignment="1">
      <alignment vertical="center" wrapText="1"/>
    </xf>
    <xf numFmtId="165" fontId="2" fillId="0" borderId="2" xfId="3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6" fontId="5" fillId="0" borderId="0" xfId="0" applyNumberFormat="1" applyFont="1" applyFill="1" applyBorder="1" applyAlignment="1">
      <alignment horizontal="right" vertical="center"/>
    </xf>
    <xf numFmtId="167" fontId="1" fillId="0" borderId="0" xfId="4" applyNumberFormat="1" applyFont="1" applyFill="1" applyBorder="1" applyAlignment="1"/>
    <xf numFmtId="164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right" vertical="center"/>
    </xf>
    <xf numFmtId="6" fontId="6" fillId="0" borderId="0" xfId="0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center" vertical="center"/>
    </xf>
    <xf numFmtId="6" fontId="5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6" fontId="5" fillId="0" borderId="0" xfId="0" applyNumberFormat="1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top"/>
    </xf>
    <xf numFmtId="8" fontId="5" fillId="0" borderId="0" xfId="0" applyNumberFormat="1" applyFont="1" applyFill="1" applyBorder="1" applyAlignment="1">
      <alignment horizontal="center" vertical="center"/>
    </xf>
    <xf numFmtId="8" fontId="2" fillId="0" borderId="0" xfId="0" applyNumberFormat="1" applyFont="1" applyFill="1" applyBorder="1" applyAlignment="1">
      <alignment horizontal="center" vertical="center"/>
    </xf>
    <xf numFmtId="165" fontId="2" fillId="0" borderId="0" xfId="3" applyNumberFormat="1" applyFont="1" applyFill="1" applyBorder="1" applyAlignment="1">
      <alignment horizontal="center" vertical="center"/>
    </xf>
    <xf numFmtId="6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167" fontId="2" fillId="0" borderId="8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5" fontId="6" fillId="0" borderId="0" xfId="5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67" fontId="2" fillId="0" borderId="2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0" fillId="0" borderId="2" xfId="0" applyBorder="1"/>
    <xf numFmtId="0" fontId="0" fillId="0" borderId="1" xfId="0" applyBorder="1"/>
    <xf numFmtId="0" fontId="6" fillId="3" borderId="32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6" fontId="7" fillId="0" borderId="2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7" fontId="15" fillId="0" borderId="0" xfId="4" applyNumberFormat="1" applyFont="1" applyFill="1" applyBorder="1" applyAlignment="1">
      <alignment vertical="center"/>
    </xf>
    <xf numFmtId="167" fontId="15" fillId="0" borderId="0" xfId="4" applyNumberFormat="1" applyFont="1" applyFill="1" applyBorder="1" applyAlignment="1"/>
    <xf numFmtId="0" fontId="16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67" fontId="2" fillId="0" borderId="41" xfId="4" applyNumberFormat="1" applyFont="1" applyFill="1" applyBorder="1" applyAlignment="1">
      <alignment vertical="center"/>
    </xf>
    <xf numFmtId="167" fontId="2" fillId="0" borderId="44" xfId="4" applyNumberFormat="1" applyFont="1" applyFill="1" applyBorder="1" applyAlignment="1"/>
    <xf numFmtId="167" fontId="2" fillId="0" borderId="40" xfId="4" applyNumberFormat="1" applyFont="1" applyFill="1" applyBorder="1" applyAlignment="1"/>
    <xf numFmtId="167" fontId="5" fillId="0" borderId="40" xfId="0" applyNumberFormat="1" applyFont="1" applyFill="1" applyBorder="1" applyAlignment="1">
      <alignment vertical="center"/>
    </xf>
    <xf numFmtId="6" fontId="6" fillId="0" borderId="41" xfId="0" applyNumberFormat="1" applyFont="1" applyFill="1" applyBorder="1" applyAlignment="1">
      <alignment vertical="center"/>
    </xf>
    <xf numFmtId="6" fontId="6" fillId="0" borderId="44" xfId="0" applyNumberFormat="1" applyFont="1" applyFill="1" applyBorder="1" applyAlignment="1">
      <alignment vertical="center"/>
    </xf>
    <xf numFmtId="167" fontId="2" fillId="0" borderId="19" xfId="4" applyNumberFormat="1" applyFont="1" applyFill="1" applyBorder="1" applyAlignment="1">
      <alignment vertical="center"/>
    </xf>
    <xf numFmtId="167" fontId="5" fillId="0" borderId="41" xfId="0" applyNumberFormat="1" applyFont="1" applyFill="1" applyBorder="1" applyAlignment="1">
      <alignment vertical="center"/>
    </xf>
    <xf numFmtId="9" fontId="6" fillId="3" borderId="41" xfId="2" applyFont="1" applyFill="1" applyBorder="1" applyAlignment="1">
      <alignment horizontal="right" vertical="center"/>
    </xf>
    <xf numFmtId="5" fontId="6" fillId="3" borderId="41" xfId="5" applyNumberFormat="1" applyFont="1" applyFill="1" applyBorder="1" applyAlignment="1">
      <alignment horizontal="right" vertical="center"/>
    </xf>
    <xf numFmtId="167" fontId="2" fillId="0" borderId="31" xfId="4" applyNumberFormat="1" applyFont="1" applyFill="1" applyBorder="1" applyAlignment="1">
      <alignment horizontal="right"/>
    </xf>
    <xf numFmtId="167" fontId="2" fillId="0" borderId="33" xfId="4" applyNumberFormat="1" applyFont="1" applyFill="1" applyBorder="1" applyAlignment="1">
      <alignment horizontal="right"/>
    </xf>
    <xf numFmtId="167" fontId="2" fillId="0" borderId="47" xfId="4" applyNumberFormat="1" applyFont="1" applyFill="1" applyBorder="1" applyAlignment="1">
      <alignment horizontal="right"/>
    </xf>
    <xf numFmtId="167" fontId="5" fillId="0" borderId="47" xfId="0" applyNumberFormat="1" applyFont="1" applyFill="1" applyBorder="1" applyAlignment="1">
      <alignment horizontal="right" vertical="center"/>
    </xf>
    <xf numFmtId="6" fontId="6" fillId="0" borderId="31" xfId="0" applyNumberFormat="1" applyFont="1" applyFill="1" applyBorder="1" applyAlignment="1">
      <alignment horizontal="right" vertical="center"/>
    </xf>
    <xf numFmtId="6" fontId="6" fillId="0" borderId="33" xfId="0" applyNumberFormat="1" applyFont="1" applyFill="1" applyBorder="1" applyAlignment="1">
      <alignment horizontal="right" vertical="center"/>
    </xf>
    <xf numFmtId="6" fontId="5" fillId="0" borderId="47" xfId="0" applyNumberFormat="1" applyFont="1" applyFill="1" applyBorder="1" applyAlignment="1">
      <alignment horizontal="right" vertical="center"/>
    </xf>
    <xf numFmtId="6" fontId="5" fillId="0" borderId="31" xfId="0" applyNumberFormat="1" applyFont="1" applyFill="1" applyBorder="1" applyAlignment="1">
      <alignment horizontal="right" vertical="center"/>
    </xf>
    <xf numFmtId="6" fontId="5" fillId="0" borderId="33" xfId="0" applyNumberFormat="1" applyFont="1" applyFill="1" applyBorder="1" applyAlignment="1">
      <alignment horizontal="right" vertical="center"/>
    </xf>
    <xf numFmtId="6" fontId="5" fillId="0" borderId="47" xfId="0" applyNumberFormat="1" applyFont="1" applyFill="1" applyBorder="1" applyAlignment="1">
      <alignment vertical="center"/>
    </xf>
    <xf numFmtId="6" fontId="6" fillId="0" borderId="35" xfId="0" applyNumberFormat="1" applyFont="1" applyFill="1" applyBorder="1" applyAlignment="1">
      <alignment horizontal="right" vertical="center"/>
    </xf>
    <xf numFmtId="6" fontId="6" fillId="3" borderId="48" xfId="0" applyNumberFormat="1" applyFont="1" applyFill="1" applyBorder="1" applyAlignment="1">
      <alignment vertical="center"/>
    </xf>
    <xf numFmtId="9" fontId="6" fillId="3" borderId="31" xfId="2" applyFont="1" applyFill="1" applyBorder="1" applyAlignment="1">
      <alignment horizontal="right" vertical="center"/>
    </xf>
    <xf numFmtId="6" fontId="6" fillId="3" borderId="31" xfId="0" applyNumberFormat="1" applyFont="1" applyFill="1" applyBorder="1" applyAlignment="1">
      <alignment vertical="center"/>
    </xf>
    <xf numFmtId="5" fontId="6" fillId="3" borderId="31" xfId="5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1" fillId="4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2" fillId="0" borderId="32" xfId="0" applyFont="1" applyBorder="1"/>
    <xf numFmtId="0" fontId="11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49" xfId="0" applyFont="1" applyBorder="1"/>
    <xf numFmtId="3" fontId="2" fillId="0" borderId="50" xfId="0" applyNumberFormat="1" applyFont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3" xfId="0" applyFont="1" applyFill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7" fontId="6" fillId="3" borderId="28" xfId="2" applyNumberFormat="1" applyFont="1" applyFill="1" applyBorder="1" applyAlignment="1">
      <alignment horizontal="right" vertical="center"/>
    </xf>
    <xf numFmtId="167" fontId="6" fillId="3" borderId="21" xfId="2" applyNumberFormat="1" applyFont="1" applyFill="1" applyBorder="1" applyAlignment="1">
      <alignment horizontal="right" vertical="center"/>
    </xf>
    <xf numFmtId="167" fontId="3" fillId="3" borderId="27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center"/>
    </xf>
    <xf numFmtId="2" fontId="2" fillId="0" borderId="8" xfId="0" quotePrefix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5" fillId="6" borderId="20" xfId="0" applyFont="1" applyFill="1" applyBorder="1" applyAlignment="1">
      <alignment vertical="center"/>
    </xf>
    <xf numFmtId="167" fontId="5" fillId="6" borderId="31" xfId="0" applyNumberFormat="1" applyFont="1" applyFill="1" applyBorder="1" applyAlignment="1">
      <alignment horizontal="right" vertical="center"/>
    </xf>
    <xf numFmtId="6" fontId="5" fillId="6" borderId="31" xfId="0" applyNumberFormat="1" applyFont="1" applyFill="1" applyBorder="1" applyAlignment="1">
      <alignment horizontal="right" vertical="center"/>
    </xf>
    <xf numFmtId="167" fontId="2" fillId="6" borderId="41" xfId="4" applyNumberFormat="1" applyFont="1" applyFill="1" applyBorder="1" applyAlignment="1"/>
    <xf numFmtId="6" fontId="6" fillId="6" borderId="46" xfId="0" applyNumberFormat="1" applyFont="1" applyFill="1" applyBorder="1" applyAlignment="1">
      <alignment vertical="center"/>
    </xf>
    <xf numFmtId="167" fontId="2" fillId="0" borderId="53" xfId="0" applyNumberFormat="1" applyFont="1" applyBorder="1"/>
    <xf numFmtId="167" fontId="2" fillId="0" borderId="52" xfId="0" applyNumberFormat="1" applyFont="1" applyBorder="1"/>
    <xf numFmtId="167" fontId="6" fillId="3" borderId="24" xfId="2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top"/>
    </xf>
    <xf numFmtId="167" fontId="2" fillId="0" borderId="8" xfId="0" applyNumberFormat="1" applyFont="1" applyFill="1" applyBorder="1" applyAlignment="1">
      <alignment horizontal="right" vertical="center"/>
    </xf>
    <xf numFmtId="167" fontId="2" fillId="0" borderId="8" xfId="0" applyNumberFormat="1" applyFont="1" applyBorder="1" applyAlignment="1">
      <alignment horizontal="right" vertical="top"/>
    </xf>
    <xf numFmtId="167" fontId="2" fillId="0" borderId="9" xfId="0" applyNumberFormat="1" applyFont="1" applyFill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top"/>
    </xf>
    <xf numFmtId="167" fontId="2" fillId="0" borderId="3" xfId="0" applyNumberFormat="1" applyFont="1" applyBorder="1" applyAlignment="1">
      <alignment horizontal="right" vertical="top"/>
    </xf>
    <xf numFmtId="167" fontId="2" fillId="0" borderId="2" xfId="0" applyNumberFormat="1" applyFont="1" applyBorder="1" applyAlignment="1">
      <alignment horizontal="right" vertical="top"/>
    </xf>
    <xf numFmtId="167" fontId="2" fillId="0" borderId="2" xfId="0" applyNumberFormat="1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/>
    </xf>
    <xf numFmtId="167" fontId="2" fillId="0" borderId="7" xfId="0" applyNumberFormat="1" applyFont="1" applyFill="1" applyBorder="1" applyAlignment="1">
      <alignment horizontal="right"/>
    </xf>
    <xf numFmtId="167" fontId="2" fillId="0" borderId="7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7" fontId="3" fillId="3" borderId="29" xfId="0" applyNumberFormat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0" fillId="3" borderId="51" xfId="0" applyFont="1" applyFill="1" applyBorder="1" applyAlignment="1">
      <alignment horizontal="center" vertical="center"/>
    </xf>
    <xf numFmtId="167" fontId="3" fillId="3" borderId="2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9" fontId="2" fillId="0" borderId="0" xfId="2" applyFont="1" applyFill="1" applyBorder="1" applyAlignment="1">
      <alignment horizontal="right"/>
    </xf>
    <xf numFmtId="167" fontId="2" fillId="0" borderId="0" xfId="0" applyNumberFormat="1" applyFont="1" applyFill="1" applyBorder="1"/>
    <xf numFmtId="9" fontId="2" fillId="0" borderId="0" xfId="2" applyNumberFormat="1" applyFont="1" applyFill="1" applyBorder="1" applyAlignment="1">
      <alignment horizontal="right"/>
    </xf>
    <xf numFmtId="9" fontId="3" fillId="0" borderId="0" xfId="2" applyFont="1" applyFill="1" applyBorder="1" applyAlignment="1">
      <alignment horizontal="right" vertical="center"/>
    </xf>
    <xf numFmtId="9" fontId="2" fillId="0" borderId="0" xfId="2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top"/>
    </xf>
    <xf numFmtId="0" fontId="10" fillId="3" borderId="47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vertical="top"/>
    </xf>
    <xf numFmtId="164" fontId="2" fillId="0" borderId="33" xfId="0" applyNumberFormat="1" applyFont="1" applyBorder="1" applyAlignment="1">
      <alignment vertical="top"/>
    </xf>
    <xf numFmtId="0" fontId="6" fillId="3" borderId="3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9" fontId="3" fillId="0" borderId="0" xfId="2" applyFont="1" applyFill="1" applyBorder="1" applyAlignment="1">
      <alignment horizontal="right"/>
    </xf>
    <xf numFmtId="0" fontId="25" fillId="3" borderId="32" xfId="0" applyFont="1" applyFill="1" applyBorder="1" applyAlignment="1">
      <alignment vertical="center"/>
    </xf>
    <xf numFmtId="5" fontId="25" fillId="3" borderId="48" xfId="5" applyNumberFormat="1" applyFont="1" applyFill="1" applyBorder="1" applyAlignment="1">
      <alignment horizontal="right" vertical="center"/>
    </xf>
    <xf numFmtId="5" fontId="25" fillId="3" borderId="46" xfId="5" applyNumberFormat="1" applyFont="1" applyFill="1" applyBorder="1" applyAlignment="1">
      <alignment horizontal="right" vertical="center"/>
    </xf>
    <xf numFmtId="0" fontId="25" fillId="3" borderId="26" xfId="0" applyFont="1" applyFill="1" applyBorder="1" applyAlignment="1">
      <alignment vertical="center"/>
    </xf>
    <xf numFmtId="0" fontId="25" fillId="3" borderId="33" xfId="5" applyNumberFormat="1" applyFont="1" applyFill="1" applyBorder="1" applyAlignment="1">
      <alignment horizontal="right" vertical="center"/>
    </xf>
    <xf numFmtId="5" fontId="25" fillId="3" borderId="33" xfId="5" applyNumberFormat="1" applyFont="1" applyFill="1" applyBorder="1" applyAlignment="1">
      <alignment horizontal="right" vertical="center"/>
    </xf>
    <xf numFmtId="5" fontId="25" fillId="3" borderId="44" xfId="5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6" fontId="6" fillId="0" borderId="42" xfId="0" applyNumberFormat="1" applyFont="1" applyFill="1" applyBorder="1" applyAlignment="1">
      <alignment horizontal="right" vertical="center"/>
    </xf>
    <xf numFmtId="6" fontId="6" fillId="0" borderId="45" xfId="0" applyNumberFormat="1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center" vertical="top"/>
    </xf>
    <xf numFmtId="0" fontId="10" fillId="3" borderId="54" xfId="0" applyFont="1" applyFill="1" applyBorder="1" applyAlignment="1">
      <alignment horizontal="center" vertical="top"/>
    </xf>
    <xf numFmtId="0" fontId="10" fillId="3" borderId="45" xfId="0" applyFont="1" applyFill="1" applyBorder="1" applyAlignment="1">
      <alignment horizontal="center" vertical="top"/>
    </xf>
    <xf numFmtId="0" fontId="10" fillId="3" borderId="14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left" vertical="center" inden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10" fillId="3" borderId="22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left" vertical="center" indent="1"/>
    </xf>
    <xf numFmtId="167" fontId="5" fillId="0" borderId="9" xfId="0" applyNumberFormat="1" applyFont="1" applyBorder="1"/>
    <xf numFmtId="167" fontId="5" fillId="0" borderId="8" xfId="0" applyNumberFormat="1" applyFont="1" applyBorder="1"/>
    <xf numFmtId="167" fontId="5" fillId="0" borderId="7" xfId="0" applyNumberFormat="1" applyFont="1" applyBorder="1"/>
    <xf numFmtId="167" fontId="5" fillId="0" borderId="3" xfId="0" applyNumberFormat="1" applyFont="1" applyBorder="1"/>
    <xf numFmtId="167" fontId="5" fillId="0" borderId="2" xfId="0" applyNumberFormat="1" applyFont="1" applyBorder="1"/>
    <xf numFmtId="167" fontId="5" fillId="0" borderId="1" xfId="0" applyNumberFormat="1" applyFont="1" applyBorder="1"/>
    <xf numFmtId="0" fontId="26" fillId="7" borderId="34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43" xfId="0" applyFont="1" applyFill="1" applyBorder="1" applyAlignment="1">
      <alignment horizontal="left" vertical="center"/>
    </xf>
    <xf numFmtId="0" fontId="26" fillId="7" borderId="35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Comma" xfId="5" builtinId="3"/>
    <cellStyle name="Comma 2" xfId="1"/>
    <cellStyle name="Currency" xfId="3" builtinId="4"/>
    <cellStyle name="Currency 2" xf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00"/>
      <color rgb="FFFF1D1D"/>
      <color rgb="FFFFFF5B"/>
      <color rgb="FFFFFF7D"/>
      <color rgb="FFFF5D5D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Thermal Spend</a:t>
            </a:r>
          </a:p>
        </c:rich>
      </c:tx>
      <c:layout>
        <c:manualLayout>
          <c:xMode val="edge"/>
          <c:yMode val="edge"/>
          <c:x val="1.2144557557824244E-2"/>
          <c:y val="3.8171553389139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4864728157957"/>
          <c:y val="0.17066088004456159"/>
          <c:w val="0.60899038488505641"/>
          <c:h val="0.71003162080768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'Updated Dashboard'!$A$30</c:f>
              <c:strCache>
                <c:ptCount val="1"/>
                <c:pt idx="0">
                  <c:v>New Wellheads</c:v>
                </c:pt>
              </c:strCache>
            </c:strRef>
          </c:tx>
          <c:invertIfNegative val="0"/>
          <c:cat>
            <c:multiLvlStrRef>
              <c:f>'Updated Dashboard'!#REF!</c:f>
            </c:multiLvlStrRef>
          </c:cat>
          <c:val>
            <c:numRef>
              <c:f>'Updated Dashboard'!#REF!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'Updated Dashboard'!$A$31</c:f>
              <c:strCache>
                <c:ptCount val="1"/>
                <c:pt idx="0">
                  <c:v>CP Wellheads</c:v>
                </c:pt>
              </c:strCache>
            </c:strRef>
          </c:tx>
          <c:invertIfNegative val="0"/>
          <c:cat>
            <c:multiLvlStrRef>
              <c:f>'Updated Dashboard'!#REF!</c:f>
            </c:multiLvlStrRef>
          </c:cat>
          <c:val>
            <c:numRef>
              <c:f>'Updated Dashboard'!$B$26:$E$26</c:f>
              <c:numCache>
                <c:formatCode>"$"#,##0_);[Red]\("$"#,##0\)</c:formatCode>
                <c:ptCount val="4"/>
                <c:pt idx="0">
                  <c:v>510016</c:v>
                </c:pt>
                <c:pt idx="1">
                  <c:v>1076981</c:v>
                </c:pt>
                <c:pt idx="2">
                  <c:v>1126420.3</c:v>
                </c:pt>
              </c:numCache>
            </c:numRef>
          </c:val>
        </c:ser>
        <c:ser>
          <c:idx val="2"/>
          <c:order val="2"/>
          <c:tx>
            <c:strRef>
              <c:f>'Updated Dashboard'!$A$32</c:f>
              <c:strCache>
                <c:ptCount val="1"/>
                <c:pt idx="0">
                  <c:v>Refurbished</c:v>
                </c:pt>
              </c:strCache>
            </c:strRef>
          </c:tx>
          <c:invertIfNegative val="0"/>
          <c:cat>
            <c:multiLvlStrRef>
              <c:f>'Updated Dashboard'!#REF!</c:f>
            </c:multiLvlStrRef>
          </c:cat>
          <c:val>
            <c:numRef>
              <c:f>'Updated Dashboard'!$B$27:$E$27</c:f>
              <c:numCache>
                <c:formatCode>"$"#,##0_);[Red]\("$"#,##0\)</c:formatCode>
                <c:ptCount val="4"/>
                <c:pt idx="0">
                  <c:v>590286</c:v>
                </c:pt>
                <c:pt idx="1">
                  <c:v>1207532</c:v>
                </c:pt>
                <c:pt idx="2">
                  <c:v>1259853.3</c:v>
                </c:pt>
              </c:numCache>
            </c:numRef>
          </c:val>
        </c:ser>
        <c:ser>
          <c:idx val="3"/>
          <c:order val="3"/>
          <c:tx>
            <c:strRef>
              <c:f>'Updated Dashboard'!$A$33</c:f>
              <c:strCache>
                <c:ptCount val="1"/>
                <c:pt idx="0">
                  <c:v>New Parts</c:v>
                </c:pt>
              </c:strCache>
            </c:strRef>
          </c:tx>
          <c:invertIfNegative val="0"/>
          <c:cat>
            <c:multiLvlStrRef>
              <c:f>'Updated Dashboard'!#REF!</c:f>
            </c:multiLvlStrRef>
          </c:cat>
          <c:val>
            <c:numRef>
              <c:f>'Updated Dashboard'!$B$29:$E$29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val>
        </c:ser>
        <c:ser>
          <c:idx val="4"/>
          <c:order val="4"/>
          <c:tx>
            <c:strRef>
              <c:f>'Updated Dashboard'!$A$34</c:f>
              <c:strCache>
                <c:ptCount val="1"/>
                <c:pt idx="0">
                  <c:v>CP Parts</c:v>
                </c:pt>
              </c:strCache>
            </c:strRef>
          </c:tx>
          <c:invertIfNegative val="0"/>
          <c:cat>
            <c:multiLvlStrRef>
              <c:f>'Updated Dashboard'!#REF!</c:f>
            </c:multiLvlStrRef>
          </c:cat>
          <c:val>
            <c:numRef>
              <c:f>'Updated Dashboard'!$B$30:$E$30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0</c:v>
                </c:pt>
                <c:pt idx="2" formatCode="&quot;$&quot;#,##0">
                  <c:v>7193032.8399999999</c:v>
                </c:pt>
              </c:numCache>
            </c:numRef>
          </c:val>
        </c:ser>
        <c:ser>
          <c:idx val="5"/>
          <c:order val="5"/>
          <c:tx>
            <c:strRef>
              <c:f>'Updated Dashboard'!$A$35</c:f>
              <c:strCache>
                <c:ptCount val="1"/>
                <c:pt idx="0">
                  <c:v>Refurbished Parts</c:v>
                </c:pt>
              </c:strCache>
            </c:strRef>
          </c:tx>
          <c:invertIfNegative val="0"/>
          <c:cat>
            <c:multiLvlStrRef>
              <c:f>'Updated Dashboard'!#REF!</c:f>
            </c:multiLvlStrRef>
          </c:cat>
          <c:val>
            <c:numRef>
              <c:f>'Updated Dashboard'!$B$31:$E$31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0</c:v>
                </c:pt>
                <c:pt idx="2" formatCode="&quot;$&quot;#,##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5029504"/>
        <c:axId val="95039488"/>
      </c:barChart>
      <c:catAx>
        <c:axId val="95029504"/>
        <c:scaling>
          <c:orientation val="minMax"/>
        </c:scaling>
        <c:delete val="0"/>
        <c:axPos val="b"/>
        <c:numFmt formatCode="&quot;$&quot;#,##0.00" sourceLinked="1"/>
        <c:majorTickMark val="out"/>
        <c:minorTickMark val="none"/>
        <c:tickLblPos val="nextTo"/>
        <c:crossAx val="95039488"/>
        <c:crosses val="autoZero"/>
        <c:auto val="1"/>
        <c:lblAlgn val="ctr"/>
        <c:lblOffset val="100"/>
        <c:noMultiLvlLbl val="0"/>
      </c:catAx>
      <c:valAx>
        <c:axId val="950394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950295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411042474224915E-3"/>
                <c:y val="0.3196653164466276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4603637582656956"/>
          <c:y val="0.17422381373138171"/>
          <c:w val="0.23727966911654516"/>
          <c:h val="0.71104655630336677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19050">
      <a:solidFill>
        <a:sysClr val="windowText" lastClr="000000"/>
      </a:solidFill>
    </a:ln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Conventional Spend</a:t>
            </a:r>
          </a:p>
        </c:rich>
      </c:tx>
      <c:layout>
        <c:manualLayout>
          <c:xMode val="edge"/>
          <c:yMode val="edge"/>
          <c:x val="1.6159566254939011E-2"/>
          <c:y val="2.91143826539057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79551280888942"/>
          <c:y val="0.15847329467175036"/>
          <c:w val="0.61001287651239533"/>
          <c:h val="0.69171406500315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'Updated Dashboard'!$A$19</c:f>
              <c:strCache>
                <c:ptCount val="1"/>
                <c:pt idx="0">
                  <c:v>New Wellheads</c:v>
                </c:pt>
              </c:strCache>
            </c:strRef>
          </c:tx>
          <c:invertIfNegative val="0"/>
          <c:cat>
            <c:numRef>
              <c:f>'Updated Dashboard'!$B$18:$E$18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'Updated Dashboard'!$B$19:$E$19</c:f>
              <c:numCache>
                <c:formatCode>"$"#,##0_);[Red]\("$"#,##0\)</c:formatCode>
                <c:ptCount val="4"/>
                <c:pt idx="0" formatCode="&quot;$&quot;#,##0">
                  <c:v>355207</c:v>
                </c:pt>
                <c:pt idx="1">
                  <c:v>887885</c:v>
                </c:pt>
                <c:pt idx="2" formatCode="&quot;$&quot;#,##0">
                  <c:v>910796.86</c:v>
                </c:pt>
              </c:numCache>
            </c:numRef>
          </c:val>
        </c:ser>
        <c:ser>
          <c:idx val="1"/>
          <c:order val="1"/>
          <c:tx>
            <c:strRef>
              <c:f>'Updated Dashboard'!$A$20</c:f>
              <c:strCache>
                <c:ptCount val="1"/>
                <c:pt idx="0">
                  <c:v>CP Wellheads</c:v>
                </c:pt>
              </c:strCache>
            </c:strRef>
          </c:tx>
          <c:invertIfNegative val="0"/>
          <c:cat>
            <c:numRef>
              <c:f>'Updated Dashboard'!$B$18:$E$18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'Updated Dashboard'!$B$20:$E$20</c:f>
              <c:numCache>
                <c:formatCode>"$"#,##0_);[Red]\("$"#,##0\)</c:formatCode>
                <c:ptCount val="4"/>
                <c:pt idx="0" formatCode="&quot;$&quot;#,##0">
                  <c:v>0</c:v>
                </c:pt>
                <c:pt idx="1">
                  <c:v>0</c:v>
                </c:pt>
                <c:pt idx="2" formatCode="&quot;$&quot;#,##0">
                  <c:v>1900</c:v>
                </c:pt>
              </c:numCache>
            </c:numRef>
          </c:val>
        </c:ser>
        <c:ser>
          <c:idx val="2"/>
          <c:order val="2"/>
          <c:tx>
            <c:strRef>
              <c:f>'Updated Dashboard'!$A$21</c:f>
              <c:strCache>
                <c:ptCount val="1"/>
                <c:pt idx="0">
                  <c:v>Refurbished</c:v>
                </c:pt>
              </c:strCache>
            </c:strRef>
          </c:tx>
          <c:invertIfNegative val="0"/>
          <c:cat>
            <c:numRef>
              <c:f>'Updated Dashboard'!$B$18:$E$18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'Updated Dashboard'!$B$21:$E$21</c:f>
              <c:numCache>
                <c:formatCode>"$"#,##0_);[Red]\("$"#,##0\)</c:formatCode>
                <c:ptCount val="4"/>
                <c:pt idx="0" formatCode="&quot;$&quot;#,##0">
                  <c:v>150979</c:v>
                </c:pt>
                <c:pt idx="1">
                  <c:v>176607</c:v>
                </c:pt>
                <c:pt idx="2" formatCode="&quot;$&quot;#,##0">
                  <c:v>163767.74</c:v>
                </c:pt>
              </c:numCache>
            </c:numRef>
          </c:val>
        </c:ser>
        <c:ser>
          <c:idx val="3"/>
          <c:order val="3"/>
          <c:tx>
            <c:strRef>
              <c:f>'Updated Dashboard'!$A$22</c:f>
              <c:strCache>
                <c:ptCount val="1"/>
                <c:pt idx="0">
                  <c:v>New Parts</c:v>
                </c:pt>
              </c:strCache>
            </c:strRef>
          </c:tx>
          <c:invertIfNegative val="0"/>
          <c:cat>
            <c:numRef>
              <c:f>'Updated Dashboard'!$B$18:$E$18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'Updated Dashboard'!$B$22:$E$22</c:f>
              <c:numCache>
                <c:formatCode>"$"#,##0_);[Red]\("$"#,##0\)</c:formatCode>
                <c:ptCount val="4"/>
                <c:pt idx="0" formatCode="&quot;$&quot;#,##0">
                  <c:v>60</c:v>
                </c:pt>
                <c:pt idx="1">
                  <c:v>4864</c:v>
                </c:pt>
                <c:pt idx="2" formatCode="&quot;$&quot;#,##0">
                  <c:v>49155.7</c:v>
                </c:pt>
              </c:numCache>
            </c:numRef>
          </c:val>
        </c:ser>
        <c:ser>
          <c:idx val="4"/>
          <c:order val="4"/>
          <c:tx>
            <c:strRef>
              <c:f>'Updated Dashboard'!$A$23</c:f>
              <c:strCache>
                <c:ptCount val="1"/>
                <c:pt idx="0">
                  <c:v>CP Parts</c:v>
                </c:pt>
              </c:strCache>
            </c:strRef>
          </c:tx>
          <c:invertIfNegative val="0"/>
          <c:cat>
            <c:numRef>
              <c:f>'Updated Dashboard'!$B$18:$E$18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'Updated Dashboard'!$B$23:$E$23</c:f>
              <c:numCache>
                <c:formatCode>"$"#,##0_);[Red]\("$"#,##0\)</c:formatCode>
                <c:ptCount val="4"/>
                <c:pt idx="0" formatCode="&quot;$&quot;#,##0">
                  <c:v>0</c:v>
                </c:pt>
                <c:pt idx="1">
                  <c:v>0</c:v>
                </c:pt>
                <c:pt idx="2" formatCode="&quot;$&quot;#,##0">
                  <c:v>0</c:v>
                </c:pt>
              </c:numCache>
            </c:numRef>
          </c:val>
        </c:ser>
        <c:ser>
          <c:idx val="5"/>
          <c:order val="5"/>
          <c:tx>
            <c:strRef>
              <c:f>'Updated Dashboard'!$A$24</c:f>
              <c:strCache>
                <c:ptCount val="1"/>
                <c:pt idx="0">
                  <c:v>Refurbished Parts</c:v>
                </c:pt>
              </c:strCache>
            </c:strRef>
          </c:tx>
          <c:invertIfNegative val="0"/>
          <c:cat>
            <c:numRef>
              <c:f>'Updated Dashboard'!$B$18:$E$18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'Updated Dashboard'!$B$24:$E$24</c:f>
              <c:numCache>
                <c:formatCode>"$"#,##0_);[Red]\("$"#,##0\)</c:formatCode>
                <c:ptCount val="4"/>
                <c:pt idx="0" formatCode="&quot;$&quot;#,##0">
                  <c:v>3770</c:v>
                </c:pt>
                <c:pt idx="1">
                  <c:v>7625</c:v>
                </c:pt>
                <c:pt idx="2" formatCode="&quot;$&quot;#,##0">
                  <c:v>800</c:v>
                </c:pt>
              </c:numCache>
            </c:numRef>
          </c:val>
        </c:ser>
        <c:ser>
          <c:idx val="6"/>
          <c:order val="6"/>
          <c:tx>
            <c:strRef>
              <c:f>'Updated Dashboard'!$A$25</c:f>
              <c:strCache>
                <c:ptCount val="1"/>
                <c:pt idx="0">
                  <c:v>Service</c:v>
                </c:pt>
              </c:strCache>
            </c:strRef>
          </c:tx>
          <c:invertIfNegative val="0"/>
          <c:cat>
            <c:numRef>
              <c:f>'Updated Dashboard'!$B$18:$E$18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'Updated Dashboard'!$B$25:$E$25</c:f>
              <c:numCache>
                <c:formatCode>"$"#,##0_);[Red]\("$"#,##0\)</c:formatCode>
                <c:ptCount val="4"/>
                <c:pt idx="0" formatCode="&quot;$&quot;#,##0">
                  <c:v>80270</c:v>
                </c:pt>
                <c:pt idx="1">
                  <c:v>130551</c:v>
                </c:pt>
                <c:pt idx="2" formatCode="&quot;$&quot;#,##0">
                  <c:v>133433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5089408"/>
        <c:axId val="95090944"/>
      </c:barChart>
      <c:catAx>
        <c:axId val="9508940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5090944"/>
        <c:crosses val="autoZero"/>
        <c:auto val="1"/>
        <c:lblAlgn val="ctr"/>
        <c:lblOffset val="100"/>
        <c:noMultiLvlLbl val="0"/>
      </c:catAx>
      <c:valAx>
        <c:axId val="95090944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950894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6.3220855485790492E-3"/>
                <c:y val="0.4002759650941771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sz="1400"/>
                    <a:t>Thousands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74929023844022336"/>
          <c:y val="0.16288020563017624"/>
          <c:w val="0.22050319219163214"/>
          <c:h val="0.68867113134642843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19050">
      <a:solidFill>
        <a:schemeClr val="tx1"/>
      </a:solidFill>
    </a:ln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Safety Performance Over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'Updated Dashboard'!$R$11</c:f>
              <c:strCache>
                <c:ptCount val="1"/>
                <c:pt idx="0">
                  <c:v>TRIF</c:v>
                </c:pt>
              </c:strCache>
            </c:strRef>
          </c:tx>
          <c:marker>
            <c:symbol val="square"/>
            <c:size val="6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'Updated Dashboard'!$S$10:$W$10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 YTD</c:v>
                </c:pt>
              </c:strCache>
            </c:strRef>
          </c:cat>
          <c:val>
            <c:numRef>
              <c:f>'Updated Dashboard'!$S$11:$W$11</c:f>
              <c:numCache>
                <c:formatCode>General</c:formatCode>
                <c:ptCount val="5"/>
                <c:pt idx="0">
                  <c:v>2.0499999999999998</c:v>
                </c:pt>
                <c:pt idx="1">
                  <c:v>4.3099999999999996</c:v>
                </c:pt>
                <c:pt idx="2">
                  <c:v>8.7799999999999994</c:v>
                </c:pt>
                <c:pt idx="3" formatCode="0.00">
                  <c:v>0</c:v>
                </c:pt>
                <c:pt idx="4" formatCode="0.00">
                  <c:v>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3072"/>
        <c:axId val="99444608"/>
      </c:lineChart>
      <c:catAx>
        <c:axId val="9944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444608"/>
        <c:crosses val="autoZero"/>
        <c:auto val="1"/>
        <c:lblAlgn val="ctr"/>
        <c:lblOffset val="100"/>
        <c:noMultiLvlLbl val="0"/>
      </c:catAx>
      <c:valAx>
        <c:axId val="99444608"/>
        <c:scaling>
          <c:orientation val="minMax"/>
          <c:max val="1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crossAx val="99443072"/>
        <c:crosses val="autoZero"/>
        <c:crossBetween val="between"/>
        <c:majorUnit val="2"/>
        <c:minorUnit val="2"/>
      </c:valAx>
      <c:spPr>
        <a:ln w="6350"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effectLst>
      <a:glow>
        <a:schemeClr val="accent1"/>
      </a:glo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647250369701252"/>
                  <c:y val="5.3956017526375244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$355,267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751349500630131E-2"/>
                  <c:y val="-0.1831318117390433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$154,689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4018678108586539"/>
                  <c:y val="8.9461908162358744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$324,814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val>
            <c:numRef>
              <c:f>'Updated Dashboard'!$B$59:$D$59</c:f>
              <c:numCache>
                <c:formatCode>"$"#,##0</c:formatCode>
                <c:ptCount val="3"/>
                <c:pt idx="0">
                  <c:v>355267</c:v>
                </c:pt>
                <c:pt idx="1">
                  <c:v>154689</c:v>
                </c:pt>
                <c:pt idx="2">
                  <c:v>324814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633315406897182"/>
                  <c:y val="7.2076729223015078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$1,775,530</a:t>
                    </a:r>
                    <a:endParaRPr lang="en-US" sz="120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6177943483603173E-2"/>
                  <c:y val="7.8916953687564861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$184,232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22238900893143"/>
                  <c:y val="2.060722428897155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$1,579,640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val>
            <c:numRef>
              <c:f>'Updated Dashboard'!$E$59:$G$59</c:f>
              <c:numCache>
                <c:formatCode>"$"#,##0</c:formatCode>
                <c:ptCount val="3"/>
                <c:pt idx="0">
                  <c:v>1775529.8199999998</c:v>
                </c:pt>
                <c:pt idx="1">
                  <c:v>184231.89</c:v>
                </c:pt>
                <c:pt idx="2">
                  <c:v>1579640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0694791530673406"/>
                  <c:y val="-0.2616228265354834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$8,697,104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223691663385697E-2"/>
                  <c:y val="4.740704223886928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$164,568,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2593096493455361"/>
                  <c:y val="0.1346868928083074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$1,306,769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val>
            <c:numRef>
              <c:f>'Updated Dashboard'!$H$59:$J$59</c:f>
              <c:numCache>
                <c:formatCode>"$"#,##0</c:formatCode>
                <c:ptCount val="3"/>
                <c:pt idx="0">
                  <c:v>8697103.75</c:v>
                </c:pt>
                <c:pt idx="1">
                  <c:v>164567.74</c:v>
                </c:pt>
                <c:pt idx="2">
                  <c:v>1306769.44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1.png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620607</xdr:colOff>
      <xdr:row>31</xdr:row>
      <xdr:rowOff>112848</xdr:rowOff>
    </xdr:from>
    <xdr:to>
      <xdr:col>10</xdr:col>
      <xdr:colOff>1186180</xdr:colOff>
      <xdr:row>49</xdr:row>
      <xdr:rowOff>58421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626110</xdr:colOff>
      <xdr:row>16</xdr:row>
      <xdr:rowOff>93513</xdr:rowOff>
    </xdr:from>
    <xdr:to>
      <xdr:col>10</xdr:col>
      <xdr:colOff>1189991</xdr:colOff>
      <xdr:row>31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1287876</xdr:colOff>
      <xdr:row>0</xdr:row>
      <xdr:rowOff>131227</xdr:rowOff>
    </xdr:from>
    <xdr:to>
      <xdr:col>17</xdr:col>
      <xdr:colOff>1943099</xdr:colOff>
      <xdr:row>6</xdr:row>
      <xdr:rowOff>57150</xdr:rowOff>
    </xdr:to>
    <xdr:pic>
      <xdr:nvPicPr>
        <xdr:cNvPr id="12" name="Picture 11" descr="16-6-3GreatN-Esignature-Reduced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4126" y="131227"/>
          <a:ext cx="6617873" cy="112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1296488</xdr:colOff>
      <xdr:row>6</xdr:row>
      <xdr:rowOff>74748</xdr:rowOff>
    </xdr:from>
    <xdr:to>
      <xdr:col>17</xdr:col>
      <xdr:colOff>1988820</xdr:colOff>
      <xdr:row>15</xdr:row>
      <xdr:rowOff>198119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230026</xdr:colOff>
      <xdr:row>23</xdr:row>
      <xdr:rowOff>171806</xdr:rowOff>
    </xdr:from>
    <xdr:to>
      <xdr:col>14</xdr:col>
      <xdr:colOff>711200</xdr:colOff>
      <xdr:row>40</xdr:row>
      <xdr:rowOff>172719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815703</xdr:colOff>
      <xdr:row>23</xdr:row>
      <xdr:rowOff>166913</xdr:rowOff>
    </xdr:from>
    <xdr:to>
      <xdr:col>17</xdr:col>
      <xdr:colOff>1916792</xdr:colOff>
      <xdr:row>40</xdr:row>
      <xdr:rowOff>170543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19050</xdr:colOff>
      <xdr:row>0</xdr:row>
      <xdr:rowOff>57151</xdr:rowOff>
    </xdr:from>
    <xdr:to>
      <xdr:col>8</xdr:col>
      <xdr:colOff>1097280</xdr:colOff>
      <xdr:row>6</xdr:row>
      <xdr:rowOff>216205</xdr:rowOff>
    </xdr:to>
    <xdr:pic>
      <xdr:nvPicPr>
        <xdr:cNvPr id="10" name="Picture 9" descr="Image result for cnrl logo larg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0410" y="57151"/>
          <a:ext cx="3379470" cy="1591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386080</xdr:colOff>
      <xdr:row>52</xdr:row>
      <xdr:rowOff>15240</xdr:rowOff>
    </xdr:from>
    <xdr:to>
      <xdr:col>11</xdr:col>
      <xdr:colOff>91948</xdr:colOff>
      <xdr:row>54</xdr:row>
      <xdr:rowOff>152400</xdr:rowOff>
    </xdr:to>
    <xdr:sp macro="" textlink="">
      <xdr:nvSpPr>
        <xdr:cNvPr id="3" name="Right Arrow 2"/>
        <xdr:cNvSpPr/>
      </xdr:nvSpPr>
      <xdr:spPr>
        <a:xfrm rot="20100411">
          <a:off x="15702280" y="11242040"/>
          <a:ext cx="925068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245533</xdr:colOff>
      <xdr:row>41</xdr:row>
      <xdr:rowOff>143934</xdr:rowOff>
    </xdr:from>
    <xdr:to>
      <xdr:col>14</xdr:col>
      <xdr:colOff>726707</xdr:colOff>
      <xdr:row>58</xdr:row>
      <xdr:rowOff>178713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0.12752</cdr:x>
      <cdr:y>0.91018</cdr:y>
    </cdr:from>
    <cdr:to>
      <cdr:x>0.28069</cdr:x>
      <cdr:y>0.9518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2852" y="3274906"/>
          <a:ext cx="1072487" cy="149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$324,814</a:t>
          </a:r>
        </a:p>
      </cdr:txBody>
    </cdr:sp>
  </cdr:relSizeAnchor>
  <cdr:relSizeAnchor xmlns:cdr="http://schemas.openxmlformats.org/drawingml/2006/chartDrawing">
    <cdr:from>
      <cdr:x>0.43028</cdr:x>
      <cdr:y>0.90984</cdr:y>
    </cdr:from>
    <cdr:to>
      <cdr:x>0.58345</cdr:x>
      <cdr:y>0.95146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12770" y="3273689"/>
          <a:ext cx="1072486" cy="149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$9,080,266</a:t>
          </a:r>
        </a:p>
      </cdr:txBody>
    </cdr:sp>
  </cdr:relSizeAnchor>
  <cdr:relSizeAnchor xmlns:cdr="http://schemas.openxmlformats.org/drawingml/2006/chartDrawing">
    <cdr:from>
      <cdr:x>0.2804</cdr:x>
      <cdr:y>0.91123</cdr:y>
    </cdr:from>
    <cdr:to>
      <cdr:x>0.43357</cdr:x>
      <cdr:y>0.95285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63318" y="3278690"/>
          <a:ext cx="1072486" cy="149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$2,462,881</a:t>
          </a:r>
        </a:p>
      </cdr:txBody>
    </cdr:sp>
  </cdr:relSizeAnchor>
  <cdr:relSizeAnchor xmlns:cdr="http://schemas.openxmlformats.org/drawingml/2006/chartDrawing">
    <cdr:from>
      <cdr:x>0.15127</cdr:x>
      <cdr:y>0.73524</cdr:y>
    </cdr:from>
    <cdr:to>
      <cdr:x>0.25261</cdr:x>
      <cdr:y>0.78531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40218" y="2658531"/>
          <a:ext cx="763888" cy="181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2016</a:t>
          </a:r>
        </a:p>
      </cdr:txBody>
    </cdr:sp>
  </cdr:relSizeAnchor>
  <cdr:relSizeAnchor xmlns:cdr="http://schemas.openxmlformats.org/drawingml/2006/chartDrawing">
    <cdr:from>
      <cdr:x>0.30361</cdr:x>
      <cdr:y>0.6604</cdr:y>
    </cdr:from>
    <cdr:to>
      <cdr:x>0.40495</cdr:x>
      <cdr:y>0.71047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88610" y="2387917"/>
          <a:ext cx="763888" cy="181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2017</a:t>
          </a:r>
        </a:p>
      </cdr:txBody>
    </cdr:sp>
  </cdr:relSizeAnchor>
  <cdr:relSizeAnchor xmlns:cdr="http://schemas.openxmlformats.org/drawingml/2006/chartDrawing">
    <cdr:from>
      <cdr:x>0.43982</cdr:x>
      <cdr:y>0.23702</cdr:y>
    </cdr:from>
    <cdr:to>
      <cdr:x>0.57859</cdr:x>
      <cdr:y>0.28085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13410" y="835947"/>
          <a:ext cx="1045509" cy="154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2018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0.14799</cdr:x>
      <cdr:y>0.48518</cdr:y>
    </cdr:from>
    <cdr:to>
      <cdr:x>0.24951</cdr:x>
      <cdr:y>0.54099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7057" y="1505505"/>
          <a:ext cx="615317" cy="173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/>
            <a:t>2016</a:t>
          </a:r>
        </a:p>
      </cdr:txBody>
    </cdr:sp>
  </cdr:relSizeAnchor>
  <cdr:relSizeAnchor xmlns:cdr="http://schemas.openxmlformats.org/drawingml/2006/chartDrawing">
    <cdr:from>
      <cdr:x>0.29974</cdr:x>
      <cdr:y>0.18281</cdr:y>
    </cdr:from>
    <cdr:to>
      <cdr:x>0.40125</cdr:x>
      <cdr:y>0.23862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16863" y="567267"/>
          <a:ext cx="615316" cy="173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2017</a:t>
          </a:r>
        </a:p>
      </cdr:txBody>
    </cdr:sp>
  </cdr:relSizeAnchor>
  <cdr:relSizeAnchor xmlns:cdr="http://schemas.openxmlformats.org/drawingml/2006/chartDrawing">
    <cdr:from>
      <cdr:x>0.43426</cdr:x>
      <cdr:y>0.1651</cdr:y>
    </cdr:from>
    <cdr:to>
      <cdr:x>0.57307</cdr:x>
      <cdr:y>0.21478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72697" y="520272"/>
          <a:ext cx="1046098" cy="156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2018</a:t>
          </a:r>
        </a:p>
      </cdr:txBody>
    </cdr:sp>
  </cdr:relSizeAnchor>
  <cdr:relSizeAnchor xmlns:cdr="http://schemas.openxmlformats.org/drawingml/2006/chartDrawing">
    <cdr:from>
      <cdr:x>0.1232</cdr:x>
      <cdr:y>0.8637</cdr:y>
    </cdr:from>
    <cdr:to>
      <cdr:x>0.27663</cdr:x>
      <cdr:y>0.91009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62449" y="2730585"/>
          <a:ext cx="1074047" cy="146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$590,286</a:t>
          </a:r>
        </a:p>
      </cdr:txBody>
    </cdr:sp>
  </cdr:relSizeAnchor>
  <cdr:relSizeAnchor xmlns:cdr="http://schemas.openxmlformats.org/drawingml/2006/chartDrawing">
    <cdr:from>
      <cdr:x>0.42867</cdr:x>
      <cdr:y>0.86175</cdr:y>
    </cdr:from>
    <cdr:to>
      <cdr:x>0.5821</cdr:x>
      <cdr:y>0.90814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000785" y="2724420"/>
          <a:ext cx="1074047" cy="146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$1,259,853</a:t>
          </a:r>
        </a:p>
      </cdr:txBody>
    </cdr:sp>
  </cdr:relSizeAnchor>
  <cdr:relSizeAnchor xmlns:cdr="http://schemas.openxmlformats.org/drawingml/2006/chartDrawing">
    <cdr:from>
      <cdr:x>0.27489</cdr:x>
      <cdr:y>0.8633</cdr:y>
    </cdr:from>
    <cdr:to>
      <cdr:x>0.42832</cdr:x>
      <cdr:y>0.90969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924307" y="2729320"/>
          <a:ext cx="1074047" cy="146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$1,207,532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0.84334</cdr:x>
      <cdr:y>0.36417</cdr:y>
    </cdr:from>
    <cdr:to>
      <cdr:x>1</cdr:x>
      <cdr:y>0.54362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3281524" y="1264103"/>
          <a:ext cx="609600" cy="6229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New</a:t>
          </a:r>
        </a:p>
        <a:p xmlns:a="http://schemas.openxmlformats.org/drawingml/2006/main">
          <a:r>
            <a:rPr lang="en-US" sz="1600" b="1"/>
            <a:t> 43%</a:t>
          </a:r>
        </a:p>
      </cdr:txBody>
    </cdr:sp>
  </cdr:relSizeAnchor>
  <cdr:relSizeAnchor xmlns:cdr="http://schemas.openxmlformats.org/drawingml/2006/chartDrawing">
    <cdr:from>
      <cdr:x>0.31397</cdr:x>
      <cdr:y>0.88926</cdr:y>
    </cdr:from>
    <cdr:to>
      <cdr:x>0.66958</cdr:x>
      <cdr:y>0.98762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1221704" y="3086796"/>
          <a:ext cx="1383723" cy="34142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Refurb. 18%</a:t>
          </a:r>
        </a:p>
      </cdr:txBody>
    </cdr:sp>
  </cdr:relSizeAnchor>
  <cdr:relSizeAnchor xmlns:cdr="http://schemas.openxmlformats.org/drawingml/2006/chartDrawing">
    <cdr:from>
      <cdr:x>0.01857</cdr:x>
      <cdr:y>0.35444</cdr:y>
    </cdr:from>
    <cdr:to>
      <cdr:x>0.17658</cdr:x>
      <cdr:y>0.53184</cdr:y>
    </cdr:to>
    <cdr:sp macro="" textlink="">
      <cdr:nvSpPr>
        <cdr:cNvPr id="4" name="TextBox 5"/>
        <cdr:cNvSpPr txBox="1"/>
      </cdr:nvSpPr>
      <cdr:spPr>
        <a:xfrm xmlns:a="http://schemas.openxmlformats.org/drawingml/2006/main">
          <a:off x="72261" y="1230328"/>
          <a:ext cx="614836" cy="61578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  CP</a:t>
          </a:r>
        </a:p>
        <a:p xmlns:a="http://schemas.openxmlformats.org/drawingml/2006/main">
          <a:r>
            <a:rPr lang="en-US" sz="1600" b="1"/>
            <a:t>39%</a:t>
          </a:r>
        </a:p>
      </cdr:txBody>
    </cdr:sp>
  </cdr:relSizeAnchor>
  <cdr:relSizeAnchor xmlns:cdr="http://schemas.openxmlformats.org/drawingml/2006/chartDrawing">
    <cdr:from>
      <cdr:x>0.39005</cdr:x>
      <cdr:y>0</cdr:y>
    </cdr:from>
    <cdr:to>
      <cdr:x>0.60543</cdr:x>
      <cdr:y>0.08781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38580" y="0"/>
          <a:ext cx="73914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2016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0.83392</cdr:x>
      <cdr:y>0.36673</cdr:y>
    </cdr:from>
    <cdr:to>
      <cdr:x>1</cdr:x>
      <cdr:y>0.53945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3221716" y="1273985"/>
          <a:ext cx="641623" cy="6000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New</a:t>
          </a:r>
        </a:p>
        <a:p xmlns:a="http://schemas.openxmlformats.org/drawingml/2006/main">
          <a:r>
            <a:rPr lang="en-US" sz="1600" b="1"/>
            <a:t> 50%</a:t>
          </a:r>
        </a:p>
      </cdr:txBody>
    </cdr:sp>
  </cdr:relSizeAnchor>
  <cdr:relSizeAnchor xmlns:cdr="http://schemas.openxmlformats.org/drawingml/2006/chartDrawing">
    <cdr:from>
      <cdr:x>0.19905</cdr:x>
      <cdr:y>0.8369</cdr:y>
    </cdr:from>
    <cdr:to>
      <cdr:x>0.4038</cdr:x>
      <cdr:y>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768999" y="2907311"/>
          <a:ext cx="791019" cy="5665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Refurb.</a:t>
          </a:r>
        </a:p>
        <a:p xmlns:a="http://schemas.openxmlformats.org/drawingml/2006/main">
          <a:r>
            <a:rPr lang="en-US" sz="1600" b="1"/>
            <a:t>    5%</a:t>
          </a:r>
        </a:p>
      </cdr:txBody>
    </cdr:sp>
  </cdr:relSizeAnchor>
  <cdr:relSizeAnchor xmlns:cdr="http://schemas.openxmlformats.org/drawingml/2006/chartDrawing">
    <cdr:from>
      <cdr:x>0.01549</cdr:x>
      <cdr:y>0.33512</cdr:y>
    </cdr:from>
    <cdr:to>
      <cdr:x>0.16849</cdr:x>
      <cdr:y>0.50696</cdr:y>
    </cdr:to>
    <cdr:sp macro="" textlink="">
      <cdr:nvSpPr>
        <cdr:cNvPr id="4" name="TextBox 5"/>
        <cdr:cNvSpPr txBox="1"/>
      </cdr:nvSpPr>
      <cdr:spPr>
        <a:xfrm xmlns:a="http://schemas.openxmlformats.org/drawingml/2006/main">
          <a:off x="59846" y="1164188"/>
          <a:ext cx="591090" cy="5969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 CP</a:t>
          </a:r>
        </a:p>
        <a:p xmlns:a="http://schemas.openxmlformats.org/drawingml/2006/main">
          <a:r>
            <a:rPr lang="en-US" sz="1600" b="1"/>
            <a:t>45%</a:t>
          </a:r>
        </a:p>
      </cdr:txBody>
    </cdr:sp>
  </cdr:relSizeAnchor>
  <cdr:relSizeAnchor xmlns:cdr="http://schemas.openxmlformats.org/drawingml/2006/chartDrawing">
    <cdr:from>
      <cdr:x>0.39023</cdr:x>
      <cdr:y>0</cdr:y>
    </cdr:from>
    <cdr:to>
      <cdr:x>0.59879</cdr:x>
      <cdr:y>0.08722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383030" y="0"/>
          <a:ext cx="73914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2017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0.39005</cdr:x>
      <cdr:y>0</cdr:y>
    </cdr:from>
    <cdr:to>
      <cdr:x>0.60543</cdr:x>
      <cdr:y>0.08781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38580" y="0"/>
          <a:ext cx="73914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2018</a:t>
          </a:r>
        </a:p>
      </cdr:txBody>
    </cdr:sp>
  </cdr:relSizeAnchor>
  <cdr:relSizeAnchor xmlns:cdr="http://schemas.openxmlformats.org/drawingml/2006/chartDrawing">
    <cdr:from>
      <cdr:x>0.39005</cdr:x>
      <cdr:y>0</cdr:y>
    </cdr:from>
    <cdr:to>
      <cdr:x>0.60543</cdr:x>
      <cdr:y>0.08781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338580" y="0"/>
          <a:ext cx="73914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2018</a:t>
          </a:r>
        </a:p>
      </cdr:txBody>
    </cdr:sp>
  </cdr:relSizeAnchor>
  <cdr:relSizeAnchor xmlns:cdr="http://schemas.openxmlformats.org/drawingml/2006/chartDrawing">
    <cdr:from>
      <cdr:x>0.80617</cdr:x>
      <cdr:y>0.76609</cdr:y>
    </cdr:from>
    <cdr:to>
      <cdr:x>0.96283</cdr:x>
      <cdr:y>0.94609</cdr:y>
    </cdr:to>
    <cdr:sp macro="" textlink="">
      <cdr:nvSpPr>
        <cdr:cNvPr id="10" name="TextBox 5"/>
        <cdr:cNvSpPr txBox="1"/>
      </cdr:nvSpPr>
      <cdr:spPr>
        <a:xfrm xmlns:a="http://schemas.openxmlformats.org/drawingml/2006/main">
          <a:off x="3136900" y="2651125"/>
          <a:ext cx="609583" cy="6229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New</a:t>
          </a:r>
        </a:p>
        <a:p xmlns:a="http://schemas.openxmlformats.org/drawingml/2006/main">
          <a:r>
            <a:rPr lang="en-US" sz="1600" b="1"/>
            <a:t> 85%</a:t>
          </a:r>
        </a:p>
      </cdr:txBody>
    </cdr:sp>
  </cdr:relSizeAnchor>
  <cdr:relSizeAnchor xmlns:cdr="http://schemas.openxmlformats.org/drawingml/2006/chartDrawing">
    <cdr:from>
      <cdr:x>0.24805</cdr:x>
      <cdr:y>0</cdr:y>
    </cdr:from>
    <cdr:to>
      <cdr:x>0.40606</cdr:x>
      <cdr:y>0.17794</cdr:y>
    </cdr:to>
    <cdr:sp macro="" textlink="">
      <cdr:nvSpPr>
        <cdr:cNvPr id="11" name="TextBox 5"/>
        <cdr:cNvSpPr txBox="1"/>
      </cdr:nvSpPr>
      <cdr:spPr>
        <a:xfrm xmlns:a="http://schemas.openxmlformats.org/drawingml/2006/main">
          <a:off x="965200" y="0"/>
          <a:ext cx="614837" cy="61578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  CP</a:t>
          </a:r>
        </a:p>
        <a:p xmlns:a="http://schemas.openxmlformats.org/drawingml/2006/main">
          <a:r>
            <a:rPr lang="en-US" sz="1600" b="1"/>
            <a:t>13%</a:t>
          </a:r>
        </a:p>
      </cdr:txBody>
    </cdr:sp>
  </cdr:relSizeAnchor>
  <cdr:relSizeAnchor xmlns:cdr="http://schemas.openxmlformats.org/drawingml/2006/chartDrawing">
    <cdr:from>
      <cdr:x>2.56995E-7</cdr:x>
      <cdr:y>0.1523</cdr:y>
    </cdr:from>
    <cdr:to>
      <cdr:x>0.19556</cdr:x>
      <cdr:y>0.23457</cdr:y>
    </cdr:to>
    <cdr:sp macro="" textlink="">
      <cdr:nvSpPr>
        <cdr:cNvPr id="12" name="TextBox 5"/>
        <cdr:cNvSpPr txBox="1"/>
      </cdr:nvSpPr>
      <cdr:spPr>
        <a:xfrm xmlns:a="http://schemas.openxmlformats.org/drawingml/2006/main">
          <a:off x="1" y="527050"/>
          <a:ext cx="760942" cy="2846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Refurb. 2%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showGridLines="0" tabSelected="1" zoomScale="30" zoomScaleNormal="30" zoomScaleSheetLayoutView="30" workbookViewId="0">
      <selection activeCell="K89" sqref="K89"/>
    </sheetView>
  </sheetViews>
  <sheetFormatPr defaultColWidth="8.88671875" defaultRowHeight="15" x14ac:dyDescent="0.25"/>
  <cols>
    <col min="1" max="1" width="53.88671875" style="5" customWidth="1"/>
    <col min="2" max="2" width="23.21875" style="2" customWidth="1"/>
    <col min="3" max="3" width="21.44140625" style="5" bestFit="1" customWidth="1"/>
    <col min="4" max="4" width="23" style="5" customWidth="1"/>
    <col min="5" max="5" width="17.88671875" style="5" bestFit="1" customWidth="1"/>
    <col min="6" max="6" width="17.6640625" style="5" bestFit="1" customWidth="1"/>
    <col min="7" max="7" width="17.5546875" style="5" bestFit="1" customWidth="1"/>
    <col min="8" max="8" width="15.88671875" style="5" bestFit="1" customWidth="1"/>
    <col min="9" max="9" width="16.6640625" style="5" bestFit="1" customWidth="1"/>
    <col min="10" max="10" width="15.88671875" style="5" bestFit="1" customWidth="1"/>
    <col min="11" max="11" width="25.109375" style="5" customWidth="1"/>
    <col min="12" max="12" width="19.5546875" style="5" customWidth="1"/>
    <col min="13" max="13" width="17.6640625" style="5" customWidth="1"/>
    <col min="14" max="14" width="12.44140625" style="5" customWidth="1"/>
    <col min="15" max="15" width="15.33203125" style="5" bestFit="1" customWidth="1"/>
    <col min="16" max="16" width="16.109375" style="5" bestFit="1" customWidth="1"/>
    <col min="17" max="17" width="8.88671875" style="5"/>
    <col min="18" max="18" width="30.5546875" style="5" customWidth="1"/>
    <col min="19" max="21" width="8.88671875" style="5"/>
    <col min="22" max="22" width="8.88671875" style="120"/>
    <col min="23" max="16384" width="8.88671875" style="5"/>
  </cols>
  <sheetData>
    <row r="1" spans="1:24" s="1" customFormat="1" ht="24.6" x14ac:dyDescent="0.3">
      <c r="A1" s="150" t="s">
        <v>47</v>
      </c>
      <c r="B1" s="149"/>
      <c r="C1" s="148"/>
      <c r="V1" s="120"/>
    </row>
    <row r="2" spans="1:24" s="1" customFormat="1" ht="22.8" x14ac:dyDescent="0.3">
      <c r="A2" s="151" t="s">
        <v>76</v>
      </c>
      <c r="B2" s="148"/>
      <c r="C2" s="148"/>
      <c r="D2" s="118"/>
      <c r="E2" s="118"/>
      <c r="F2" s="118"/>
      <c r="G2" s="118"/>
      <c r="H2" s="231"/>
      <c r="I2" s="231"/>
      <c r="J2" s="231"/>
      <c r="K2" s="231"/>
      <c r="L2" s="231"/>
      <c r="M2" s="231"/>
      <c r="N2" s="231"/>
      <c r="V2" s="120"/>
    </row>
    <row r="3" spans="1:24" s="1" customFormat="1" ht="15" customHeight="1" x14ac:dyDescent="0.3">
      <c r="A3" s="148"/>
      <c r="B3" s="148"/>
      <c r="C3" s="148"/>
      <c r="H3" s="231"/>
      <c r="I3" s="231"/>
      <c r="J3" s="231"/>
      <c r="K3" s="231"/>
      <c r="L3" s="231"/>
      <c r="M3" s="231"/>
      <c r="N3" s="231"/>
      <c r="V3" s="120"/>
    </row>
    <row r="4" spans="1:24" s="1" customFormat="1" ht="15.75" customHeight="1" x14ac:dyDescent="0.3">
      <c r="A4" s="147" t="s">
        <v>77</v>
      </c>
      <c r="B4" s="162">
        <v>819630</v>
      </c>
      <c r="C4" s="148"/>
      <c r="D4" s="4"/>
      <c r="H4" s="231"/>
      <c r="I4" s="231"/>
      <c r="J4" s="231"/>
      <c r="K4" s="231"/>
      <c r="L4" s="231"/>
      <c r="M4" s="231"/>
      <c r="N4" s="231"/>
      <c r="V4" s="120"/>
    </row>
    <row r="5" spans="1:24" s="1" customFormat="1" ht="17.399999999999999" x14ac:dyDescent="0.3">
      <c r="A5" s="147" t="s">
        <v>78</v>
      </c>
      <c r="B5" s="247" t="s">
        <v>73</v>
      </c>
      <c r="C5" s="247"/>
      <c r="V5" s="120"/>
    </row>
    <row r="6" spans="1:24" s="1" customFormat="1" ht="15.6" x14ac:dyDescent="0.3">
      <c r="A6" s="4"/>
      <c r="B6" s="2"/>
      <c r="I6"/>
      <c r="V6" s="120"/>
    </row>
    <row r="7" spans="1:24" s="8" customFormat="1" ht="23.4" thickBot="1" x14ac:dyDescent="0.35">
      <c r="A7" s="83" t="s">
        <v>1</v>
      </c>
      <c r="B7" s="83"/>
      <c r="C7" s="145" t="s">
        <v>12</v>
      </c>
      <c r="D7" s="146" t="s">
        <v>13</v>
      </c>
      <c r="F7" s="123"/>
      <c r="G7" s="123"/>
      <c r="H7" s="123"/>
      <c r="I7" s="123"/>
      <c r="J7" s="163"/>
      <c r="K7" s="163"/>
      <c r="L7" s="163"/>
      <c r="M7" s="163"/>
      <c r="N7" s="163"/>
      <c r="O7" s="163"/>
      <c r="P7" s="163"/>
      <c r="Q7" s="163"/>
      <c r="R7" s="114"/>
      <c r="S7" s="114"/>
      <c r="T7" s="114"/>
      <c r="U7" s="114"/>
      <c r="V7" s="119"/>
      <c r="W7" s="114"/>
      <c r="X7" s="114"/>
    </row>
    <row r="8" spans="1:24" s="7" customFormat="1" ht="18" thickBot="1" x14ac:dyDescent="0.35">
      <c r="A8" s="159" t="s">
        <v>2</v>
      </c>
      <c r="B8" s="160" t="s">
        <v>68</v>
      </c>
      <c r="C8" s="160" t="s">
        <v>69</v>
      </c>
      <c r="D8" s="161" t="s">
        <v>88</v>
      </c>
      <c r="E8" s="210"/>
      <c r="F8" s="209"/>
      <c r="G8" s="84"/>
      <c r="H8" s="84"/>
      <c r="I8" s="84"/>
      <c r="J8" s="118"/>
      <c r="K8" s="118"/>
      <c r="L8" s="118"/>
      <c r="M8" s="118"/>
      <c r="N8" s="118"/>
      <c r="O8" s="118"/>
      <c r="P8" s="118"/>
      <c r="Q8" s="118"/>
      <c r="R8" s="115"/>
      <c r="S8" s="115"/>
      <c r="T8" s="115"/>
      <c r="U8" s="115"/>
      <c r="V8" s="119"/>
      <c r="W8" s="115"/>
      <c r="X8" s="115"/>
    </row>
    <row r="9" spans="1:24" s="7" customFormat="1" ht="15.6" x14ac:dyDescent="0.3">
      <c r="A9" s="131" t="s">
        <v>27</v>
      </c>
      <c r="B9" s="132" t="s">
        <v>0</v>
      </c>
      <c r="C9" s="132" t="s">
        <v>0</v>
      </c>
      <c r="D9" s="132" t="s">
        <v>0</v>
      </c>
      <c r="E9" s="18"/>
      <c r="F9" s="9"/>
      <c r="G9" s="6"/>
      <c r="H9" s="10"/>
      <c r="I9" s="9"/>
      <c r="J9" s="118"/>
      <c r="K9" s="118"/>
      <c r="L9" s="118"/>
      <c r="M9" s="118"/>
      <c r="N9" s="118"/>
      <c r="O9" s="118"/>
      <c r="P9" s="118"/>
      <c r="Q9" s="118"/>
      <c r="R9" s="115"/>
      <c r="S9" s="115"/>
      <c r="T9" s="115"/>
      <c r="U9" s="115"/>
      <c r="V9" s="119"/>
      <c r="W9" s="115"/>
      <c r="X9" s="115"/>
    </row>
    <row r="10" spans="1:24" s="7" customFormat="1" x14ac:dyDescent="0.3">
      <c r="A10" s="85" t="s">
        <v>49</v>
      </c>
      <c r="B10" s="86">
        <v>8.7799999999999994</v>
      </c>
      <c r="C10" s="127">
        <v>0</v>
      </c>
      <c r="D10" s="127">
        <v>3.84</v>
      </c>
      <c r="E10" s="271"/>
      <c r="F10" s="9"/>
      <c r="G10" s="6"/>
      <c r="H10" s="10"/>
      <c r="I10" s="10"/>
      <c r="J10" s="118"/>
      <c r="K10" s="118"/>
      <c r="L10" s="118"/>
      <c r="M10" s="118"/>
      <c r="N10" s="118"/>
      <c r="O10" s="118"/>
      <c r="P10" s="118"/>
      <c r="Q10" s="118"/>
      <c r="R10" s="116" t="s">
        <v>52</v>
      </c>
      <c r="S10" s="117">
        <v>2014</v>
      </c>
      <c r="T10" s="117">
        <v>2015</v>
      </c>
      <c r="U10" s="117">
        <v>2016</v>
      </c>
      <c r="V10" s="121">
        <v>2017</v>
      </c>
      <c r="W10" s="115" t="s">
        <v>14</v>
      </c>
      <c r="X10" s="115"/>
    </row>
    <row r="11" spans="1:24" s="7" customFormat="1" x14ac:dyDescent="0.25">
      <c r="A11" s="124" t="s">
        <v>51</v>
      </c>
      <c r="B11" s="55">
        <v>2</v>
      </c>
      <c r="C11" s="135">
        <v>0</v>
      </c>
      <c r="D11" s="126">
        <v>0</v>
      </c>
      <c r="E11" s="208"/>
      <c r="F11" s="9"/>
      <c r="G11" s="6"/>
      <c r="H11" s="10"/>
      <c r="I11" s="10"/>
      <c r="J11" s="118"/>
      <c r="K11" s="118"/>
      <c r="L11" s="118"/>
      <c r="M11" s="118"/>
      <c r="N11" s="118"/>
      <c r="O11" s="118"/>
      <c r="P11" s="118"/>
      <c r="Q11" s="118"/>
      <c r="R11" s="116" t="s">
        <v>49</v>
      </c>
      <c r="S11" s="117">
        <v>2.0499999999999998</v>
      </c>
      <c r="T11" s="117">
        <v>4.3099999999999996</v>
      </c>
      <c r="U11" s="86">
        <v>8.7799999999999994</v>
      </c>
      <c r="V11" s="127">
        <v>0</v>
      </c>
      <c r="W11" s="127">
        <v>3.85</v>
      </c>
      <c r="X11" s="115"/>
    </row>
    <row r="12" spans="1:24" s="7" customFormat="1" x14ac:dyDescent="0.25">
      <c r="A12" s="128" t="s">
        <v>50</v>
      </c>
      <c r="B12" s="129">
        <v>91093</v>
      </c>
      <c r="C12" s="129">
        <v>176409</v>
      </c>
      <c r="D12" s="130">
        <v>274725</v>
      </c>
      <c r="E12" s="272"/>
      <c r="F12" s="9"/>
      <c r="G12" s="6"/>
      <c r="H12" s="10"/>
      <c r="I12" s="10"/>
      <c r="J12" s="118"/>
      <c r="K12" s="118"/>
      <c r="L12" s="118"/>
      <c r="M12" s="118"/>
      <c r="N12" s="118"/>
      <c r="O12" s="118"/>
      <c r="P12" s="118"/>
      <c r="Q12" s="118"/>
      <c r="R12" s="115"/>
      <c r="S12" s="115"/>
      <c r="T12" s="115"/>
      <c r="U12" s="115"/>
      <c r="V12" s="119"/>
      <c r="W12" s="115"/>
      <c r="X12" s="115"/>
    </row>
    <row r="13" spans="1:24" s="7" customFormat="1" x14ac:dyDescent="0.25">
      <c r="A13" s="133" t="s">
        <v>56</v>
      </c>
      <c r="B13" s="140" t="s">
        <v>58</v>
      </c>
      <c r="C13" s="141" t="s">
        <v>59</v>
      </c>
      <c r="D13" s="142" t="s">
        <v>60</v>
      </c>
      <c r="E13" s="273"/>
      <c r="F13" s="9"/>
      <c r="G13" s="6"/>
      <c r="H13" s="10"/>
      <c r="I13" s="10"/>
      <c r="J13" s="118"/>
      <c r="K13" s="118"/>
      <c r="L13" s="118"/>
      <c r="M13" s="118"/>
      <c r="N13" s="118"/>
      <c r="O13" s="118"/>
      <c r="P13" s="118"/>
      <c r="Q13" s="118"/>
      <c r="R13" s="115"/>
      <c r="S13" s="115"/>
      <c r="T13" s="115"/>
      <c r="U13" s="115"/>
      <c r="V13" s="119"/>
      <c r="W13" s="115"/>
      <c r="X13" s="115"/>
    </row>
    <row r="14" spans="1:24" s="7" customFormat="1" ht="15.6" thickBot="1" x14ac:dyDescent="0.3">
      <c r="A14" s="134" t="s">
        <v>57</v>
      </c>
      <c r="B14" s="143">
        <v>60</v>
      </c>
      <c r="C14" s="144">
        <v>70</v>
      </c>
      <c r="D14" s="144">
        <v>115</v>
      </c>
      <c r="E14" s="273"/>
      <c r="V14" s="122"/>
    </row>
    <row r="15" spans="1:24" s="7" customFormat="1" x14ac:dyDescent="0.3">
      <c r="V15" s="122"/>
    </row>
    <row r="16" spans="1:24" s="7" customFormat="1" ht="23.4" thickBot="1" x14ac:dyDescent="0.35">
      <c r="A16" s="239" t="s">
        <v>29</v>
      </c>
      <c r="B16" s="239"/>
      <c r="C16" s="239"/>
      <c r="D16" s="239"/>
      <c r="E16" s="74"/>
      <c r="F16" s="74"/>
      <c r="G16" s="74"/>
      <c r="H16" s="74"/>
      <c r="I16" s="74"/>
      <c r="J16" s="240"/>
      <c r="K16" s="240"/>
      <c r="L16" s="240"/>
      <c r="M16" s="240"/>
      <c r="N16" s="74"/>
      <c r="O16" s="12"/>
      <c r="P16" s="12"/>
      <c r="Q16" s="12"/>
      <c r="R16" s="12"/>
      <c r="V16" s="122"/>
    </row>
    <row r="17" spans="1:22" s="7" customFormat="1" ht="18" thickBot="1" x14ac:dyDescent="0.35">
      <c r="A17" s="236" t="s">
        <v>28</v>
      </c>
      <c r="B17" s="237"/>
      <c r="C17" s="237"/>
      <c r="D17" s="238"/>
      <c r="E17" s="13"/>
      <c r="L17" s="125" t="s">
        <v>31</v>
      </c>
      <c r="N17" s="18"/>
      <c r="V17" s="122"/>
    </row>
    <row r="18" spans="1:22" s="7" customFormat="1" ht="17.399999999999999" x14ac:dyDescent="0.3">
      <c r="A18" s="268" t="s">
        <v>86</v>
      </c>
      <c r="B18" s="266">
        <v>2016</v>
      </c>
      <c r="C18" s="266">
        <v>2017</v>
      </c>
      <c r="D18" s="267">
        <v>2018</v>
      </c>
      <c r="E18" s="46"/>
      <c r="L18" s="76" t="s">
        <v>55</v>
      </c>
      <c r="M18" s="125"/>
      <c r="N18" s="125"/>
      <c r="O18" s="125"/>
      <c r="P18" s="125"/>
      <c r="Q18" s="125"/>
      <c r="R18" s="125"/>
      <c r="V18" s="122"/>
    </row>
    <row r="19" spans="1:22" s="7" customFormat="1" ht="17.399999999999999" x14ac:dyDescent="0.25">
      <c r="A19" s="47" t="s">
        <v>35</v>
      </c>
      <c r="B19" s="99">
        <v>355207</v>
      </c>
      <c r="C19" s="106">
        <v>887885</v>
      </c>
      <c r="D19" s="89">
        <v>910796.86</v>
      </c>
      <c r="L19" s="78" t="s">
        <v>81</v>
      </c>
      <c r="M19" s="77"/>
      <c r="N19" s="75"/>
      <c r="O19" s="75"/>
      <c r="P19" s="75"/>
      <c r="V19" s="122"/>
    </row>
    <row r="20" spans="1:22" s="7" customFormat="1" ht="18" x14ac:dyDescent="0.25">
      <c r="A20" s="164" t="s">
        <v>39</v>
      </c>
      <c r="B20" s="165">
        <v>0</v>
      </c>
      <c r="C20" s="166">
        <v>0</v>
      </c>
      <c r="D20" s="167">
        <v>1900</v>
      </c>
      <c r="L20" s="76" t="s">
        <v>82</v>
      </c>
      <c r="M20" s="79"/>
      <c r="N20" s="75"/>
      <c r="O20" s="75"/>
      <c r="P20" s="75"/>
      <c r="V20" s="122"/>
    </row>
    <row r="21" spans="1:22" s="7" customFormat="1" ht="18.600000000000001" thickBot="1" x14ac:dyDescent="0.4">
      <c r="A21" s="87" t="s">
        <v>33</v>
      </c>
      <c r="B21" s="100">
        <v>150979</v>
      </c>
      <c r="C21" s="107">
        <v>176607</v>
      </c>
      <c r="D21" s="90">
        <v>163767.74</v>
      </c>
      <c r="L21" s="76" t="s">
        <v>83</v>
      </c>
      <c r="M21" s="80"/>
      <c r="N21" s="75"/>
      <c r="O21" s="75"/>
      <c r="P21" s="75"/>
      <c r="V21" s="122"/>
    </row>
    <row r="22" spans="1:22" s="7" customFormat="1" ht="18" x14ac:dyDescent="0.35">
      <c r="A22" s="88" t="s">
        <v>36</v>
      </c>
      <c r="B22" s="101">
        <v>60</v>
      </c>
      <c r="C22" s="105">
        <v>4864</v>
      </c>
      <c r="D22" s="91">
        <v>49155.7</v>
      </c>
      <c r="M22" s="80"/>
      <c r="N22" s="75"/>
      <c r="O22" s="75"/>
      <c r="P22" s="75"/>
      <c r="V22" s="122"/>
    </row>
    <row r="23" spans="1:22" s="7" customFormat="1" ht="15.6" x14ac:dyDescent="0.3">
      <c r="A23" s="164" t="s">
        <v>37</v>
      </c>
      <c r="B23" s="165">
        <v>0</v>
      </c>
      <c r="C23" s="166">
        <v>0</v>
      </c>
      <c r="D23" s="167">
        <v>0</v>
      </c>
      <c r="J23" s="11"/>
      <c r="K23" s="26"/>
      <c r="L23" s="27"/>
      <c r="M23" s="28"/>
      <c r="V23" s="122"/>
    </row>
    <row r="24" spans="1:22" s="7" customFormat="1" ht="16.2" thickBot="1" x14ac:dyDescent="0.35">
      <c r="A24" s="87" t="s">
        <v>38</v>
      </c>
      <c r="B24" s="100">
        <v>3770</v>
      </c>
      <c r="C24" s="107">
        <v>7625</v>
      </c>
      <c r="D24" s="90">
        <v>800</v>
      </c>
      <c r="J24" s="11"/>
      <c r="K24" s="26"/>
      <c r="L24" s="27"/>
      <c r="M24" s="28"/>
      <c r="V24" s="122"/>
    </row>
    <row r="25" spans="1:22" s="7" customFormat="1" x14ac:dyDescent="0.3">
      <c r="A25" s="88" t="s">
        <v>21</v>
      </c>
      <c r="B25" s="102">
        <v>80270</v>
      </c>
      <c r="C25" s="105">
        <v>130551</v>
      </c>
      <c r="D25" s="92">
        <v>133433</v>
      </c>
      <c r="J25" s="11"/>
      <c r="K25" s="29"/>
      <c r="L25" s="27"/>
      <c r="M25" s="30"/>
      <c r="V25" s="122"/>
    </row>
    <row r="26" spans="1:22" s="7" customFormat="1" ht="15.6" x14ac:dyDescent="0.3">
      <c r="A26" s="19" t="s">
        <v>22</v>
      </c>
      <c r="B26" s="103">
        <f>SUM(B19:B24)</f>
        <v>510016</v>
      </c>
      <c r="C26" s="103">
        <f>SUM(C19:C24)</f>
        <v>1076981</v>
      </c>
      <c r="D26" s="93">
        <f>SUM(D19:D24)</f>
        <v>1126420.3</v>
      </c>
      <c r="K26" s="35"/>
      <c r="L26" s="27"/>
      <c r="M26" s="28"/>
      <c r="N26" s="37"/>
      <c r="V26" s="122"/>
    </row>
    <row r="27" spans="1:22" s="7" customFormat="1" ht="16.2" thickBot="1" x14ac:dyDescent="0.35">
      <c r="A27" s="20" t="s">
        <v>23</v>
      </c>
      <c r="B27" s="104">
        <f>SUM(B19:B25)</f>
        <v>590286</v>
      </c>
      <c r="C27" s="109">
        <f>SUM(C19:C25)</f>
        <v>1207532</v>
      </c>
      <c r="D27" s="94">
        <f>SUM(D19:D25)</f>
        <v>1259853.3</v>
      </c>
      <c r="K27" s="35"/>
      <c r="L27" s="27"/>
      <c r="M27" s="28"/>
      <c r="N27" s="38"/>
      <c r="V27" s="122"/>
    </row>
    <row r="28" spans="1:22" s="7" customFormat="1" ht="16.2" thickBot="1" x14ac:dyDescent="0.35">
      <c r="A28" s="222" t="s">
        <v>70</v>
      </c>
      <c r="B28" s="223">
        <v>0</v>
      </c>
      <c r="C28" s="223">
        <v>0</v>
      </c>
      <c r="D28" s="224">
        <v>28985</v>
      </c>
      <c r="E28" s="40"/>
      <c r="J28" s="31"/>
      <c r="L28" s="32"/>
      <c r="M28" s="33"/>
      <c r="V28" s="122"/>
    </row>
    <row r="29" spans="1:22" s="7" customFormat="1" ht="18" thickBot="1" x14ac:dyDescent="0.35">
      <c r="A29" s="270" t="s">
        <v>87</v>
      </c>
      <c r="B29" s="269">
        <v>2016</v>
      </c>
      <c r="C29" s="269">
        <v>2017</v>
      </c>
      <c r="D29" s="267">
        <v>2018</v>
      </c>
      <c r="J29" s="11"/>
      <c r="K29" s="35"/>
      <c r="L29" s="27"/>
      <c r="M29" s="28"/>
      <c r="N29" s="38"/>
      <c r="V29" s="122"/>
    </row>
    <row r="30" spans="1:22" s="7" customFormat="1" ht="15.6" x14ac:dyDescent="0.3">
      <c r="A30" s="88" t="s">
        <v>35</v>
      </c>
      <c r="B30" s="105">
        <v>0</v>
      </c>
      <c r="C30" s="105">
        <v>0</v>
      </c>
      <c r="D30" s="95">
        <v>7193032.8399999999</v>
      </c>
      <c r="J30" s="11"/>
      <c r="K30" s="35"/>
      <c r="L30" s="27"/>
      <c r="M30" s="28"/>
      <c r="N30" s="13"/>
      <c r="V30" s="122"/>
    </row>
    <row r="31" spans="1:22" s="7" customFormat="1" ht="15.6" x14ac:dyDescent="0.3">
      <c r="A31" s="164" t="s">
        <v>39</v>
      </c>
      <c r="B31" s="166">
        <v>0</v>
      </c>
      <c r="C31" s="166">
        <v>0</v>
      </c>
      <c r="D31" s="167">
        <v>0</v>
      </c>
      <c r="J31" s="11"/>
      <c r="K31" s="35"/>
      <c r="L31" s="27"/>
      <c r="M31" s="28"/>
      <c r="N31" s="3"/>
      <c r="V31" s="122"/>
    </row>
    <row r="32" spans="1:22" s="7" customFormat="1" ht="16.2" thickBot="1" x14ac:dyDescent="0.3">
      <c r="A32" s="87" t="s">
        <v>33</v>
      </c>
      <c r="B32" s="107">
        <v>0</v>
      </c>
      <c r="C32" s="107">
        <v>0</v>
      </c>
      <c r="D32" s="90">
        <v>0</v>
      </c>
      <c r="E32" s="40"/>
      <c r="J32" s="11"/>
      <c r="K32" s="39"/>
      <c r="L32" s="27"/>
      <c r="M32" s="30"/>
      <c r="N32" s="3"/>
      <c r="V32" s="122"/>
    </row>
    <row r="33" spans="1:22" s="7" customFormat="1" ht="15.6" x14ac:dyDescent="0.25">
      <c r="A33" s="88" t="s">
        <v>36</v>
      </c>
      <c r="B33" s="105">
        <v>0</v>
      </c>
      <c r="C33" s="105">
        <v>882071</v>
      </c>
      <c r="D33" s="91">
        <v>544118.35</v>
      </c>
      <c r="J33" s="31"/>
      <c r="K33" s="40"/>
      <c r="L33" s="32"/>
      <c r="M33" s="33"/>
      <c r="N33" s="3"/>
      <c r="V33" s="122"/>
    </row>
    <row r="34" spans="1:22" s="7" customFormat="1" ht="15.6" x14ac:dyDescent="0.25">
      <c r="A34" s="164" t="s">
        <v>37</v>
      </c>
      <c r="B34" s="166">
        <v>324814</v>
      </c>
      <c r="C34" s="166">
        <v>1579640</v>
      </c>
      <c r="D34" s="167">
        <v>1306769.44</v>
      </c>
      <c r="J34" s="31"/>
      <c r="K34" s="40"/>
      <c r="L34" s="32"/>
      <c r="M34" s="33"/>
      <c r="N34" s="13"/>
      <c r="V34" s="122"/>
    </row>
    <row r="35" spans="1:22" s="7" customFormat="1" ht="16.2" thickBot="1" x14ac:dyDescent="0.3">
      <c r="A35" s="87" t="s">
        <v>38</v>
      </c>
      <c r="B35" s="107">
        <v>0</v>
      </c>
      <c r="C35" s="107">
        <v>0</v>
      </c>
      <c r="D35" s="90">
        <v>0</v>
      </c>
      <c r="J35" s="241"/>
      <c r="K35" s="241"/>
      <c r="L35" s="241"/>
      <c r="M35" s="241"/>
      <c r="N35" s="5"/>
      <c r="V35" s="122"/>
    </row>
    <row r="36" spans="1:22" s="7" customFormat="1" ht="15.6" x14ac:dyDescent="0.3">
      <c r="A36" s="88" t="s">
        <v>21</v>
      </c>
      <c r="B36" s="108">
        <v>0</v>
      </c>
      <c r="C36" s="105">
        <v>1170</v>
      </c>
      <c r="D36" s="92">
        <v>36345</v>
      </c>
      <c r="J36" s="3"/>
      <c r="K36" s="3"/>
      <c r="L36" s="3"/>
      <c r="M36" s="3"/>
      <c r="N36" s="13"/>
      <c r="V36" s="122"/>
    </row>
    <row r="37" spans="1:22" s="7" customFormat="1" ht="15.6" x14ac:dyDescent="0.3">
      <c r="A37" s="47" t="s">
        <v>34</v>
      </c>
      <c r="B37" s="106" t="s">
        <v>41</v>
      </c>
      <c r="C37" s="106">
        <v>776820</v>
      </c>
      <c r="D37" s="96">
        <v>706200</v>
      </c>
      <c r="J37" s="46"/>
      <c r="K37" s="46"/>
      <c r="L37" s="54"/>
      <c r="M37" s="46"/>
      <c r="N37" s="13"/>
      <c r="V37" s="122"/>
    </row>
    <row r="38" spans="1:22" s="7" customFormat="1" ht="15.6" x14ac:dyDescent="0.3">
      <c r="A38" s="19" t="s">
        <v>22</v>
      </c>
      <c r="B38" s="103">
        <f>SUM(B30:B35)</f>
        <v>324814</v>
      </c>
      <c r="C38" s="103">
        <f>SUM(C30:C35)</f>
        <v>2461711</v>
      </c>
      <c r="D38" s="93">
        <f>SUM(D30:D35)</f>
        <v>9043920.629999999</v>
      </c>
      <c r="J38" s="41"/>
      <c r="K38" s="42"/>
      <c r="L38" s="42"/>
      <c r="M38" s="43"/>
      <c r="N38" s="17"/>
      <c r="V38" s="122"/>
    </row>
    <row r="39" spans="1:22" s="7" customFormat="1" ht="16.2" thickBot="1" x14ac:dyDescent="0.35">
      <c r="A39" s="20" t="s">
        <v>23</v>
      </c>
      <c r="B39" s="109">
        <f>SUM(B30:B36)</f>
        <v>324814</v>
      </c>
      <c r="C39" s="109">
        <f>SUM(C30:C36)</f>
        <v>2462881</v>
      </c>
      <c r="D39" s="94">
        <f>SUM(D30:D36)</f>
        <v>9080265.629999999</v>
      </c>
      <c r="J39" s="41"/>
      <c r="K39" s="42"/>
      <c r="L39" s="42"/>
      <c r="M39" s="43"/>
      <c r="N39" s="17"/>
      <c r="V39" s="122"/>
    </row>
    <row r="40" spans="1:22" s="7" customFormat="1" ht="15.6" x14ac:dyDescent="0.3">
      <c r="A40" s="66" t="s">
        <v>44</v>
      </c>
      <c r="B40" s="110">
        <f>B20+B23+B31+B34</f>
        <v>324814</v>
      </c>
      <c r="C40" s="110">
        <f>C20+C23+C31+C34</f>
        <v>1579640</v>
      </c>
      <c r="D40" s="168">
        <f>D20+D23+D31+D34</f>
        <v>1308669.4399999999</v>
      </c>
      <c r="J40" s="41"/>
      <c r="K40" s="42"/>
      <c r="L40" s="42"/>
      <c r="M40" s="43"/>
      <c r="N40" s="52"/>
      <c r="V40" s="122"/>
    </row>
    <row r="41" spans="1:22" s="7" customFormat="1" ht="15.6" x14ac:dyDescent="0.3">
      <c r="A41" s="48" t="s">
        <v>53</v>
      </c>
      <c r="B41" s="111" t="s">
        <v>41</v>
      </c>
      <c r="C41" s="111">
        <f>(C31+C34)/C38</f>
        <v>0.64168377197810789</v>
      </c>
      <c r="D41" s="97">
        <f>(D31+D34)/D38</f>
        <v>0.14449147592751488</v>
      </c>
      <c r="J41" s="46"/>
      <c r="K41" s="54"/>
      <c r="L41" s="46"/>
      <c r="M41" s="46"/>
      <c r="N41" s="13"/>
      <c r="V41" s="122"/>
    </row>
    <row r="42" spans="1:22" s="7" customFormat="1" ht="15.6" x14ac:dyDescent="0.3">
      <c r="A42" s="48" t="s">
        <v>80</v>
      </c>
      <c r="B42" s="112">
        <v>523893.55</v>
      </c>
      <c r="C42" s="113">
        <v>3238398.79</v>
      </c>
      <c r="D42" s="98">
        <v>2725613.96</v>
      </c>
      <c r="J42" s="46"/>
      <c r="K42" s="46"/>
      <c r="L42" s="46"/>
      <c r="M42" s="46"/>
      <c r="N42" s="13"/>
      <c r="V42" s="122"/>
    </row>
    <row r="43" spans="1:22" s="7" customFormat="1" ht="15.6" x14ac:dyDescent="0.3">
      <c r="A43" s="215" t="s">
        <v>85</v>
      </c>
      <c r="B43" s="216">
        <f>B42-(B31+B34)</f>
        <v>199079.55</v>
      </c>
      <c r="C43" s="216">
        <f>C42-(C31+C34)</f>
        <v>1658758.79</v>
      </c>
      <c r="D43" s="217">
        <f>D42-D40</f>
        <v>1416944.52</v>
      </c>
      <c r="J43" s="46"/>
      <c r="K43" s="46"/>
      <c r="L43" s="46"/>
      <c r="M43" s="46"/>
      <c r="N43" s="13"/>
      <c r="V43" s="122"/>
    </row>
    <row r="44" spans="1:22" s="7" customFormat="1" ht="16.2" thickBot="1" x14ac:dyDescent="0.35">
      <c r="A44" s="218" t="s">
        <v>84</v>
      </c>
      <c r="B44" s="219" t="s">
        <v>41</v>
      </c>
      <c r="C44" s="220">
        <f>C43+C37+C28</f>
        <v>2435578.79</v>
      </c>
      <c r="D44" s="221">
        <f>D43+D37+D28</f>
        <v>2152129.52</v>
      </c>
      <c r="J44" s="50"/>
      <c r="K44" s="50"/>
      <c r="L44" s="50"/>
      <c r="M44" s="50"/>
      <c r="N44" s="13"/>
      <c r="V44" s="122"/>
    </row>
    <row r="45" spans="1:22" s="7" customFormat="1" ht="16.2" thickBot="1" x14ac:dyDescent="0.35">
      <c r="A45" s="31"/>
      <c r="B45" s="33"/>
      <c r="C45" s="57"/>
      <c r="D45" s="57"/>
      <c r="J45" s="50"/>
      <c r="K45" s="50"/>
      <c r="L45" s="50"/>
      <c r="M45" s="50"/>
      <c r="N45" s="13"/>
      <c r="V45" s="122"/>
    </row>
    <row r="46" spans="1:22" s="7" customFormat="1" ht="17.399999999999999" x14ac:dyDescent="0.3">
      <c r="A46" s="243" t="s">
        <v>24</v>
      </c>
      <c r="B46" s="244"/>
      <c r="C46" s="244"/>
      <c r="D46" s="245"/>
      <c r="J46" s="41"/>
      <c r="K46" s="42"/>
      <c r="L46" s="42"/>
      <c r="M46" s="43"/>
      <c r="N46" s="17"/>
      <c r="V46" s="122"/>
    </row>
    <row r="47" spans="1:22" s="7" customFormat="1" ht="15.6" x14ac:dyDescent="0.3">
      <c r="A47" s="67" t="s">
        <v>9</v>
      </c>
      <c r="B47" s="58" t="s">
        <v>8</v>
      </c>
      <c r="C47" s="58" t="s">
        <v>25</v>
      </c>
      <c r="D47" s="68" t="s">
        <v>26</v>
      </c>
      <c r="J47" s="41"/>
      <c r="K47" s="42"/>
      <c r="L47" s="42"/>
      <c r="M47" s="43"/>
      <c r="N47" s="17"/>
      <c r="V47" s="122"/>
    </row>
    <row r="48" spans="1:22" s="7" customFormat="1" ht="15.6" x14ac:dyDescent="0.3">
      <c r="A48" s="56" t="s">
        <v>42</v>
      </c>
      <c r="B48" s="15"/>
      <c r="C48" s="22"/>
      <c r="D48" s="24"/>
      <c r="J48" s="41"/>
      <c r="K48" s="42"/>
      <c r="L48" s="42"/>
      <c r="M48" s="43"/>
      <c r="N48" s="17"/>
      <c r="V48" s="122"/>
    </row>
    <row r="49" spans="1:22" s="7" customFormat="1" ht="16.2" thickBot="1" x14ac:dyDescent="0.35">
      <c r="A49" s="69" t="s">
        <v>43</v>
      </c>
      <c r="B49" s="25"/>
      <c r="C49" s="70"/>
      <c r="D49" s="23"/>
      <c r="J49" s="41"/>
      <c r="K49" s="42"/>
      <c r="L49" s="42"/>
      <c r="M49" s="43"/>
      <c r="N49" s="17"/>
      <c r="V49" s="122"/>
    </row>
    <row r="50" spans="1:22" s="7" customFormat="1" ht="15" customHeight="1" x14ac:dyDescent="0.3">
      <c r="A50" s="36"/>
      <c r="B50" s="44"/>
      <c r="C50" s="45"/>
      <c r="D50" s="45"/>
      <c r="J50" s="11"/>
      <c r="K50" s="34"/>
      <c r="L50" s="34"/>
      <c r="M50" s="34"/>
      <c r="N50" s="17"/>
      <c r="V50" s="122"/>
    </row>
    <row r="51" spans="1:22" s="153" customFormat="1" ht="15.75" customHeight="1" thickBot="1" x14ac:dyDescent="0.35">
      <c r="A51" s="191"/>
      <c r="B51" s="242"/>
      <c r="C51" s="242"/>
      <c r="D51" s="242"/>
      <c r="E51" s="242"/>
      <c r="F51" s="242"/>
      <c r="G51" s="246"/>
      <c r="H51" s="246"/>
      <c r="I51" s="246"/>
      <c r="J51" s="246"/>
      <c r="K51" s="246"/>
      <c r="L51" s="242"/>
      <c r="M51" s="242"/>
      <c r="N51" s="242"/>
      <c r="O51" s="242"/>
      <c r="P51" s="242"/>
      <c r="Q51" s="152"/>
      <c r="V51" s="154"/>
    </row>
    <row r="52" spans="1:22" s="153" customFormat="1" ht="18" thickBot="1" x14ac:dyDescent="0.35">
      <c r="A52" s="201"/>
      <c r="B52" s="225">
        <v>2016</v>
      </c>
      <c r="C52" s="226"/>
      <c r="D52" s="227"/>
      <c r="E52" s="228">
        <v>2017</v>
      </c>
      <c r="F52" s="229"/>
      <c r="G52" s="230"/>
      <c r="H52" s="225">
        <v>2018</v>
      </c>
      <c r="I52" s="226"/>
      <c r="J52" s="227"/>
      <c r="K52" s="77"/>
      <c r="L52" s="77"/>
      <c r="M52" s="77"/>
      <c r="N52" s="77"/>
      <c r="O52" s="77"/>
      <c r="P52" s="77"/>
      <c r="Q52" s="158"/>
      <c r="V52" s="154"/>
    </row>
    <row r="53" spans="1:22" ht="15.75" customHeight="1" x14ac:dyDescent="0.3">
      <c r="A53" s="202" t="s">
        <v>6</v>
      </c>
      <c r="B53" s="185" t="s">
        <v>32</v>
      </c>
      <c r="C53" s="157" t="s">
        <v>33</v>
      </c>
      <c r="D53" s="186" t="s">
        <v>45</v>
      </c>
      <c r="E53" s="180" t="s">
        <v>32</v>
      </c>
      <c r="F53" s="157" t="s">
        <v>33</v>
      </c>
      <c r="G53" s="187" t="s">
        <v>45</v>
      </c>
      <c r="H53" s="185" t="s">
        <v>32</v>
      </c>
      <c r="I53" s="157" t="s">
        <v>33</v>
      </c>
      <c r="J53" s="189" t="s">
        <v>45</v>
      </c>
      <c r="K53" s="120"/>
      <c r="L53" s="193"/>
      <c r="M53" s="193"/>
      <c r="N53" s="194"/>
      <c r="O53" s="193"/>
      <c r="P53" s="195"/>
      <c r="Q53" s="13"/>
    </row>
    <row r="54" spans="1:22" ht="15.75" customHeight="1" x14ac:dyDescent="0.25">
      <c r="A54" s="203" t="s">
        <v>15</v>
      </c>
      <c r="B54" s="175">
        <f>B19+B22</f>
        <v>355267</v>
      </c>
      <c r="C54" s="173">
        <f>150979+3710</f>
        <v>154689</v>
      </c>
      <c r="D54" s="181">
        <v>0</v>
      </c>
      <c r="E54" s="169">
        <v>846252.48999999976</v>
      </c>
      <c r="F54" s="49">
        <v>180429.71000000002</v>
      </c>
      <c r="G54" s="49">
        <v>0</v>
      </c>
      <c r="H54" s="260">
        <v>959217.56</v>
      </c>
      <c r="I54" s="261">
        <v>164567.74</v>
      </c>
      <c r="J54" s="262">
        <v>0</v>
      </c>
      <c r="K54" s="120"/>
      <c r="L54" s="193"/>
      <c r="M54" s="193"/>
      <c r="N54" s="194"/>
      <c r="O54" s="193"/>
      <c r="P54" s="195"/>
      <c r="Q54" s="13"/>
    </row>
    <row r="55" spans="1:22" s="7" customFormat="1" ht="15" customHeight="1" x14ac:dyDescent="0.25">
      <c r="A55" s="203" t="s">
        <v>54</v>
      </c>
      <c r="B55" s="176">
        <v>0</v>
      </c>
      <c r="C55" s="174">
        <v>0</v>
      </c>
      <c r="D55" s="182">
        <v>0</v>
      </c>
      <c r="E55" s="169">
        <v>15838.93</v>
      </c>
      <c r="F55" s="49">
        <v>2159.6799999999998</v>
      </c>
      <c r="G55" s="49">
        <v>0</v>
      </c>
      <c r="H55" s="260">
        <v>500</v>
      </c>
      <c r="I55" s="261">
        <v>0</v>
      </c>
      <c r="J55" s="262">
        <v>0</v>
      </c>
      <c r="K55" s="122"/>
      <c r="L55" s="193"/>
      <c r="M55" s="193"/>
      <c r="N55" s="194"/>
      <c r="O55" s="193"/>
      <c r="P55" s="195"/>
      <c r="V55" s="122"/>
    </row>
    <row r="56" spans="1:22" s="7" customFormat="1" ht="15.6" x14ac:dyDescent="0.25">
      <c r="A56" s="203" t="s">
        <v>79</v>
      </c>
      <c r="B56" s="176">
        <v>0</v>
      </c>
      <c r="C56" s="174">
        <v>0</v>
      </c>
      <c r="D56" s="182">
        <v>0</v>
      </c>
      <c r="E56" s="169">
        <v>31367.15</v>
      </c>
      <c r="F56" s="49">
        <v>1642.5</v>
      </c>
      <c r="G56" s="49">
        <v>0</v>
      </c>
      <c r="H56" s="260">
        <v>235</v>
      </c>
      <c r="I56" s="261">
        <v>0</v>
      </c>
      <c r="J56" s="262">
        <v>0</v>
      </c>
      <c r="K56" s="122"/>
      <c r="L56" s="193"/>
      <c r="M56" s="193"/>
      <c r="N56" s="194"/>
      <c r="O56" s="193"/>
      <c r="P56" s="195"/>
      <c r="V56" s="122"/>
    </row>
    <row r="57" spans="1:22" s="7" customFormat="1" ht="15.6" x14ac:dyDescent="0.25">
      <c r="A57" s="203" t="s">
        <v>16</v>
      </c>
      <c r="B57" s="176">
        <v>0</v>
      </c>
      <c r="C57" s="174">
        <v>0</v>
      </c>
      <c r="D57" s="182">
        <v>0</v>
      </c>
      <c r="E57" s="169">
        <v>0</v>
      </c>
      <c r="F57" s="49">
        <v>0</v>
      </c>
      <c r="G57" s="49">
        <v>0</v>
      </c>
      <c r="H57" s="260">
        <v>0</v>
      </c>
      <c r="I57" s="261">
        <v>0</v>
      </c>
      <c r="J57" s="262">
        <v>0</v>
      </c>
      <c r="K57" s="196"/>
      <c r="L57" s="193"/>
      <c r="M57" s="193"/>
      <c r="N57" s="194"/>
      <c r="O57" s="193"/>
      <c r="P57" s="196"/>
      <c r="Q57" s="51"/>
      <c r="V57" s="122"/>
    </row>
    <row r="58" spans="1:22" s="7" customFormat="1" ht="16.2" thickBot="1" x14ac:dyDescent="0.35">
      <c r="A58" s="204" t="s">
        <v>17</v>
      </c>
      <c r="B58" s="177">
        <v>0</v>
      </c>
      <c r="C58" s="178">
        <v>0</v>
      </c>
      <c r="D58" s="183">
        <v>324814</v>
      </c>
      <c r="E58" s="170">
        <v>882071.25</v>
      </c>
      <c r="F58" s="60">
        <v>0</v>
      </c>
      <c r="G58" s="179">
        <v>1579640</v>
      </c>
      <c r="H58" s="263">
        <v>7737151.1900000004</v>
      </c>
      <c r="I58" s="264">
        <v>0</v>
      </c>
      <c r="J58" s="265">
        <v>1306769.44</v>
      </c>
      <c r="K58" s="195"/>
      <c r="L58" s="197"/>
      <c r="M58" s="197"/>
      <c r="N58" s="198"/>
      <c r="O58" s="199"/>
      <c r="P58" s="195"/>
      <c r="V58" s="122"/>
    </row>
    <row r="59" spans="1:22" s="7" customFormat="1" ht="16.2" thickBot="1" x14ac:dyDescent="0.35">
      <c r="A59" s="205" t="s">
        <v>18</v>
      </c>
      <c r="B59" s="137">
        <f t="shared" ref="B59:J59" si="0">SUM(B54:B58)</f>
        <v>355267</v>
      </c>
      <c r="C59" s="138">
        <f t="shared" si="0"/>
        <v>154689</v>
      </c>
      <c r="D59" s="184">
        <f t="shared" si="0"/>
        <v>324814</v>
      </c>
      <c r="E59" s="171">
        <f t="shared" si="0"/>
        <v>1775529.8199999998</v>
      </c>
      <c r="F59" s="138">
        <f t="shared" si="0"/>
        <v>184231.89</v>
      </c>
      <c r="G59" s="139">
        <f t="shared" si="0"/>
        <v>1579640</v>
      </c>
      <c r="H59" s="137">
        <f t="shared" si="0"/>
        <v>8697103.75</v>
      </c>
      <c r="I59" s="138">
        <f t="shared" si="0"/>
        <v>164567.74</v>
      </c>
      <c r="J59" s="190">
        <f t="shared" si="0"/>
        <v>1306769.44</v>
      </c>
      <c r="V59" s="122"/>
    </row>
    <row r="60" spans="1:22" s="7" customFormat="1" ht="23.4" thickBot="1" x14ac:dyDescent="0.35">
      <c r="A60" s="81" t="s">
        <v>30</v>
      </c>
      <c r="B60" s="59"/>
      <c r="C60" s="59"/>
      <c r="D60" s="59"/>
      <c r="E60" s="59"/>
      <c r="F60" s="59"/>
      <c r="G60" s="59"/>
      <c r="H60" s="59"/>
      <c r="I60" s="59"/>
      <c r="J60" s="12"/>
      <c r="K60" s="12"/>
      <c r="L60" s="12"/>
      <c r="M60" s="12"/>
      <c r="N60" s="12"/>
      <c r="O60" s="12"/>
      <c r="P60" s="12"/>
      <c r="Q60" s="12"/>
      <c r="R60" s="12"/>
      <c r="V60" s="122"/>
    </row>
    <row r="61" spans="1:22" s="7" customFormat="1" ht="17.399999999999999" x14ac:dyDescent="0.3">
      <c r="A61" s="232" t="s">
        <v>3</v>
      </c>
      <c r="B61" s="233"/>
      <c r="C61" s="157" t="s">
        <v>4</v>
      </c>
      <c r="D61" s="157" t="s">
        <v>5</v>
      </c>
      <c r="E61" s="255" t="s">
        <v>48</v>
      </c>
      <c r="F61" s="256"/>
      <c r="G61" s="256"/>
      <c r="H61" s="257"/>
      <c r="U61" s="122"/>
    </row>
    <row r="62" spans="1:22" s="7" customFormat="1" x14ac:dyDescent="0.3">
      <c r="A62" s="234" t="s">
        <v>40</v>
      </c>
      <c r="B62" s="235"/>
      <c r="C62" s="16"/>
      <c r="D62" s="16"/>
      <c r="G62" s="53"/>
      <c r="H62" s="71"/>
      <c r="U62" s="122"/>
    </row>
    <row r="63" spans="1:22" s="7" customFormat="1" x14ac:dyDescent="0.3">
      <c r="A63" s="234" t="s">
        <v>19</v>
      </c>
      <c r="B63" s="235"/>
      <c r="C63" s="16"/>
      <c r="D63" s="16"/>
      <c r="H63" s="71"/>
      <c r="U63" s="122"/>
    </row>
    <row r="64" spans="1:22" s="7" customFormat="1" x14ac:dyDescent="0.3">
      <c r="A64" s="234" t="s">
        <v>20</v>
      </c>
      <c r="B64" s="235"/>
      <c r="C64" s="16"/>
      <c r="D64" s="16"/>
      <c r="H64" s="71"/>
      <c r="U64" s="122"/>
    </row>
    <row r="65" spans="1:22" s="7" customFormat="1" ht="23.4" customHeight="1" thickBot="1" x14ac:dyDescent="0.35">
      <c r="A65" s="258"/>
      <c r="B65" s="259"/>
      <c r="C65" s="72"/>
      <c r="D65" s="72"/>
      <c r="E65" s="12"/>
      <c r="F65" s="12"/>
      <c r="G65" s="12"/>
      <c r="H65" s="73"/>
      <c r="I65" s="51"/>
      <c r="J65" s="51"/>
      <c r="K65" s="51"/>
      <c r="L65" s="51"/>
      <c r="M65" s="51"/>
      <c r="O65" s="136" t="s">
        <v>71</v>
      </c>
      <c r="U65" s="122"/>
    </row>
    <row r="66" spans="1:22" s="7" customFormat="1" x14ac:dyDescent="0.3">
      <c r="A66" s="8"/>
      <c r="B66" s="52"/>
      <c r="C66" s="8"/>
      <c r="D66" s="8"/>
      <c r="E66" s="8"/>
      <c r="F66" s="8"/>
      <c r="O66" s="200" t="s">
        <v>64</v>
      </c>
      <c r="P66" s="200" t="s">
        <v>65</v>
      </c>
      <c r="Q66" s="200"/>
      <c r="R66" s="200"/>
      <c r="V66" s="122"/>
    </row>
    <row r="67" spans="1:22" s="7" customFormat="1" ht="17.399999999999999" customHeight="1" thickBot="1" x14ac:dyDescent="0.35">
      <c r="A67" s="82" t="s">
        <v>46</v>
      </c>
      <c r="B67" s="62"/>
      <c r="C67" s="62"/>
      <c r="D67" s="62"/>
      <c r="E67" s="62"/>
      <c r="F67" s="62"/>
      <c r="G67" s="62"/>
      <c r="H67" s="62"/>
      <c r="I67" s="62"/>
      <c r="O67" s="200" t="s">
        <v>62</v>
      </c>
      <c r="P67" s="211" t="s">
        <v>63</v>
      </c>
      <c r="Q67" s="212"/>
      <c r="R67" s="213"/>
      <c r="V67" s="122"/>
    </row>
    <row r="68" spans="1:22" s="7" customFormat="1" ht="17.399999999999999" x14ac:dyDescent="0.3">
      <c r="A68" s="248" t="s">
        <v>3</v>
      </c>
      <c r="B68" s="249"/>
      <c r="C68" s="155" t="s">
        <v>4</v>
      </c>
      <c r="D68" s="155" t="s">
        <v>7</v>
      </c>
      <c r="E68" s="156" t="s">
        <v>11</v>
      </c>
      <c r="F68" s="13"/>
      <c r="G68" s="13"/>
      <c r="H68" s="13"/>
      <c r="O68" s="200" t="s">
        <v>61</v>
      </c>
      <c r="P68" s="211" t="s">
        <v>67</v>
      </c>
      <c r="Q68" s="212"/>
      <c r="R68" s="213"/>
      <c r="U68" s="122"/>
    </row>
    <row r="69" spans="1:22" s="7" customFormat="1" ht="15.6" x14ac:dyDescent="0.3">
      <c r="A69" s="251" t="s">
        <v>10</v>
      </c>
      <c r="B69" s="252"/>
      <c r="C69" s="21"/>
      <c r="D69" s="21"/>
      <c r="E69" s="63"/>
      <c r="F69" s="13"/>
      <c r="G69" s="13"/>
      <c r="H69" s="13"/>
      <c r="O69" s="200" t="s">
        <v>74</v>
      </c>
      <c r="P69" s="211" t="s">
        <v>66</v>
      </c>
      <c r="Q69" s="212"/>
      <c r="R69" s="213"/>
      <c r="U69" s="122"/>
    </row>
    <row r="70" spans="1:22" ht="16.2" thickBot="1" x14ac:dyDescent="0.35">
      <c r="A70" s="253" t="s">
        <v>10</v>
      </c>
      <c r="B70" s="254"/>
      <c r="C70" s="64"/>
      <c r="D70" s="64"/>
      <c r="E70" s="65"/>
      <c r="F70" s="250"/>
      <c r="G70" s="250"/>
      <c r="H70" s="7"/>
      <c r="O70" s="200" t="s">
        <v>72</v>
      </c>
      <c r="P70" s="200" t="s">
        <v>75</v>
      </c>
      <c r="Q70" s="200"/>
      <c r="R70" s="200"/>
      <c r="U70" s="120"/>
      <c r="V70" s="5"/>
    </row>
    <row r="71" spans="1:22" ht="15.6" x14ac:dyDescent="0.3">
      <c r="A71" s="14"/>
      <c r="B71" s="8"/>
      <c r="C71" s="61"/>
      <c r="D71" s="8"/>
      <c r="E71" s="8"/>
      <c r="F71" s="8"/>
      <c r="G71" s="52"/>
      <c r="H71" s="52"/>
      <c r="I71" s="7"/>
    </row>
    <row r="73" spans="1:22" s="153" customFormat="1" ht="15.75" customHeight="1" x14ac:dyDescent="0.3">
      <c r="K73" s="188"/>
      <c r="L73" s="172"/>
      <c r="M73" s="152"/>
      <c r="R73" s="154"/>
    </row>
    <row r="74" spans="1:22" s="153" customFormat="1" ht="15.75" customHeight="1" x14ac:dyDescent="0.3">
      <c r="N74" s="154"/>
    </row>
    <row r="75" spans="1:22" ht="15.75" customHeight="1" x14ac:dyDescent="0.25">
      <c r="N75" s="120"/>
      <c r="V75" s="5"/>
    </row>
    <row r="76" spans="1:22" ht="15.75" customHeight="1" x14ac:dyDescent="0.25">
      <c r="B76" s="207"/>
      <c r="N76" s="120"/>
      <c r="V76" s="5"/>
    </row>
    <row r="77" spans="1:22" s="7" customFormat="1" ht="15" customHeight="1" x14ac:dyDescent="0.3">
      <c r="N77" s="122"/>
    </row>
    <row r="78" spans="1:22" s="7" customFormat="1" x14ac:dyDescent="0.3">
      <c r="N78" s="122"/>
    </row>
    <row r="79" spans="1:22" s="7" customFormat="1" x14ac:dyDescent="0.3">
      <c r="N79" s="122"/>
    </row>
    <row r="80" spans="1:22" s="7" customFormat="1" x14ac:dyDescent="0.3">
      <c r="N80" s="122"/>
    </row>
    <row r="81" spans="2:11" x14ac:dyDescent="0.25">
      <c r="B81" s="207"/>
    </row>
    <row r="82" spans="2:11" x14ac:dyDescent="0.25">
      <c r="B82" s="207"/>
    </row>
    <row r="83" spans="2:11" x14ac:dyDescent="0.25">
      <c r="B83" s="207"/>
    </row>
    <row r="84" spans="2:11" ht="17.399999999999999" x14ac:dyDescent="0.25">
      <c r="B84" s="207"/>
      <c r="D84" s="206"/>
      <c r="E84" s="206"/>
      <c r="G84" s="206"/>
      <c r="H84" s="206"/>
      <c r="J84" s="206"/>
      <c r="K84" s="206"/>
    </row>
    <row r="85" spans="2:11" ht="15.6" x14ac:dyDescent="0.25">
      <c r="B85" s="207"/>
      <c r="D85" s="192"/>
      <c r="E85" s="120"/>
      <c r="G85" s="192"/>
      <c r="H85" s="120"/>
      <c r="J85" s="194"/>
      <c r="K85" s="195"/>
    </row>
    <row r="86" spans="2:11" ht="15.6" x14ac:dyDescent="0.25">
      <c r="B86" s="207"/>
      <c r="D86" s="192"/>
      <c r="E86" s="120"/>
      <c r="G86" s="192"/>
      <c r="H86" s="120"/>
      <c r="J86" s="194"/>
      <c r="K86" s="195"/>
    </row>
    <row r="87" spans="2:11" ht="15.6" x14ac:dyDescent="0.25">
      <c r="B87" s="207"/>
      <c r="D87" s="192"/>
      <c r="E87" s="122"/>
      <c r="G87" s="192"/>
      <c r="H87" s="122"/>
      <c r="J87" s="194"/>
      <c r="K87" s="195"/>
    </row>
    <row r="88" spans="2:11" ht="15.6" x14ac:dyDescent="0.25">
      <c r="B88" s="207"/>
      <c r="D88" s="192"/>
      <c r="E88" s="122"/>
      <c r="G88" s="192"/>
      <c r="H88" s="122"/>
      <c r="J88" s="194"/>
      <c r="K88" s="195"/>
    </row>
    <row r="89" spans="2:11" x14ac:dyDescent="0.25">
      <c r="B89" s="207"/>
      <c r="D89" s="192"/>
      <c r="E89" s="196"/>
      <c r="G89" s="192"/>
      <c r="H89" s="196"/>
      <c r="J89" s="194"/>
      <c r="K89" s="196"/>
    </row>
    <row r="90" spans="2:11" ht="15.6" x14ac:dyDescent="0.3">
      <c r="B90" s="207"/>
      <c r="D90" s="214"/>
      <c r="E90" s="195"/>
      <c r="G90" s="214"/>
      <c r="H90" s="195"/>
      <c r="J90" s="198"/>
      <c r="K90" s="195"/>
    </row>
    <row r="91" spans="2:11" x14ac:dyDescent="0.25">
      <c r="B91" s="207"/>
    </row>
    <row r="92" spans="2:11" x14ac:dyDescent="0.25">
      <c r="B92" s="207"/>
    </row>
    <row r="93" spans="2:11" x14ac:dyDescent="0.25">
      <c r="B93" s="207"/>
    </row>
    <row r="94" spans="2:11" x14ac:dyDescent="0.25">
      <c r="B94" s="207"/>
    </row>
    <row r="95" spans="2:11" x14ac:dyDescent="0.25">
      <c r="B95" s="207"/>
    </row>
    <row r="96" spans="2:11" x14ac:dyDescent="0.25">
      <c r="B96" s="207"/>
    </row>
    <row r="97" spans="2:2" x14ac:dyDescent="0.25">
      <c r="B97" s="207"/>
    </row>
    <row r="98" spans="2:2" x14ac:dyDescent="0.25">
      <c r="B98" s="207"/>
    </row>
    <row r="99" spans="2:2" x14ac:dyDescent="0.25">
      <c r="B99" s="207"/>
    </row>
  </sheetData>
  <mergeCells count="23">
    <mergeCell ref="A68:B68"/>
    <mergeCell ref="F70:G70"/>
    <mergeCell ref="A69:B69"/>
    <mergeCell ref="A70:B70"/>
    <mergeCell ref="B51:F51"/>
    <mergeCell ref="E61:H61"/>
    <mergeCell ref="A65:B65"/>
    <mergeCell ref="A64:B64"/>
    <mergeCell ref="H2:N4"/>
    <mergeCell ref="A61:B61"/>
    <mergeCell ref="A62:B62"/>
    <mergeCell ref="A63:B63"/>
    <mergeCell ref="A17:D17"/>
    <mergeCell ref="A16:D16"/>
    <mergeCell ref="J16:M16"/>
    <mergeCell ref="J35:M35"/>
    <mergeCell ref="L51:P51"/>
    <mergeCell ref="A46:D46"/>
    <mergeCell ref="G51:K51"/>
    <mergeCell ref="B5:C5"/>
    <mergeCell ref="B52:D52"/>
    <mergeCell ref="E52:G52"/>
    <mergeCell ref="H52:J52"/>
  </mergeCells>
  <printOptions horizontalCentered="1"/>
  <pageMargins left="0" right="0" top="0.75" bottom="0" header="0" footer="0"/>
  <pageSetup paperSize="17" scale="57" orientation="landscape" horizontalDpi="1200" verticalDpi="1200" r:id="rId1"/>
  <rowBreaks count="1" manualBreakCount="1">
    <brk id="7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 Dashboard</vt:lpstr>
      <vt:lpstr>'Updated Dashboard'!Print_Area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Mostafa Hassan</cp:lastModifiedBy>
  <cp:lastPrinted>2019-03-06T18:11:35Z</cp:lastPrinted>
  <dcterms:created xsi:type="dcterms:W3CDTF">2016-10-13T21:40:48Z</dcterms:created>
  <dcterms:modified xsi:type="dcterms:W3CDTF">2019-03-06T18:25:00Z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