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upply Management\Ops - Conventional\06 - Reporting\"/>
    </mc:Choice>
  </mc:AlternateContent>
  <bookViews>
    <workbookView xWindow="0" yWindow="0" windowWidth="7335" windowHeight="555" tabRatio="872" activeTab="4"/>
  </bookViews>
  <sheets>
    <sheet name="Cost Savings - Team" sheetId="1" r:id="rId1"/>
    <sheet name="CS - Transferred" sheetId="2" r:id="rId2"/>
    <sheet name="Cost Savings - Storm" sheetId="3" r:id="rId3"/>
    <sheet name="Cost Recovery" sheetId="4" r:id="rId4"/>
    <sheet name="PP RFP" sheetId="5" r:id="rId5"/>
    <sheet name="Single Source" sheetId="6" r:id="rId6"/>
    <sheet name="Asset Sales" sheetId="7" r:id="rId7"/>
    <sheet name="Asset Utilization" sheetId="8" r:id="rId8"/>
    <sheet name="EMERGING ISSUES" sheetId="9" r:id="rId9"/>
    <sheet name="Cost Savings - Sasol" sheetId="10" r:id="rId10"/>
    <sheet name="Sheet1" sheetId="11" r:id="rId11"/>
    <sheet name="Sheet2" sheetId="12" r:id="rId12"/>
    <sheet name="Sheet3" sheetId="13" r:id="rId13"/>
  </sheets>
  <externalReferences>
    <externalReference r:id="rId14"/>
    <externalReference r:id="rId15"/>
    <externalReference r:id="rId16"/>
  </externalReferences>
  <definedNames>
    <definedName name="_xlnm._FilterDatabase" localSheetId="6" hidden="1">'Asset Sales'!$A$21:$K$282</definedName>
    <definedName name="_xlnm._FilterDatabase" localSheetId="7" hidden="1">'Asset Utilization'!$A$21:$M$208</definedName>
    <definedName name="_xlnm._FilterDatabase" localSheetId="0" hidden="1">'Cost Savings - Team'!$A$21:$T$147</definedName>
    <definedName name="_xlnm._FilterDatabase" localSheetId="1" hidden="1">'CS - Transferred'!$A$8:$AQ$28</definedName>
    <definedName name="_xlnm._FilterDatabase" localSheetId="4" hidden="1">'PP RFP'!$A$3:$Z$61</definedName>
    <definedName name="_xlnm._FilterDatabase" localSheetId="5" hidden="1">'Single Source'!$A$6:$X$37</definedName>
    <definedName name="ReportingWeek">[1]References!$W$3:$W$54</definedName>
    <definedName name="ReportingYear">[1]References!$Y$3</definedName>
    <definedName name="Z_0113CEC9_6E76_4140_8C82_F2DC91AD38F9_.wvu.FilterData" localSheetId="7" hidden="1">'Asset Utilization'!$B$19:$N$74</definedName>
    <definedName name="Z_0186E306_F580_412B_91D2_8386E08D7000_.wvu.FilterData" localSheetId="7" hidden="1">'Asset Utilization'!$A$21:$N$122</definedName>
    <definedName name="Z_018BC496_8145_4731_988E_B53BC56874CE_.wvu.FilterData" localSheetId="7" hidden="1">'Asset Utilization'!$B$19:$N$63</definedName>
    <definedName name="Z_02365CEF_9EE4_4700_80AF_E708C0E9172C_.wvu.FilterData" localSheetId="6" hidden="1">'Asset Sales'!$A$21:$K$282</definedName>
    <definedName name="Z_02365CEF_9EE4_4700_80AF_E708C0E9172C_.wvu.FilterData" localSheetId="7" hidden="1">'Asset Utilization'!$A$21:$M$195</definedName>
    <definedName name="Z_02365CEF_9EE4_4700_80AF_E708C0E9172C_.wvu.FilterData" localSheetId="0" hidden="1">'Cost Savings - Team'!$A$21:$T$134</definedName>
    <definedName name="Z_02365CEF_9EE4_4700_80AF_E708C0E9172C_.wvu.FilterData" localSheetId="1" hidden="1">'CS - Transferred'!$A$8:$AQ$24</definedName>
    <definedName name="Z_02365CEF_9EE4_4700_80AF_E708C0E9172C_.wvu.FilterData" localSheetId="4" hidden="1">'PP RFP'!$A$3:$Z$60</definedName>
    <definedName name="Z_02365CEF_9EE4_4700_80AF_E708C0E9172C_.wvu.FilterData" localSheetId="5" hidden="1">'Single Source'!$A$6:$X$26</definedName>
    <definedName name="Z_0609F2A9_A095_402C_B79E_06D415E59CAD_.wvu.FilterData" localSheetId="6" hidden="1">'Asset Sales'!$A$21:$K$282</definedName>
    <definedName name="Z_0609F2A9_A095_402C_B79E_06D415E59CAD_.wvu.FilterData" localSheetId="7" hidden="1">'Asset Utilization'!$A$21:$N$185</definedName>
    <definedName name="Z_0609F2A9_A095_402C_B79E_06D415E59CAD_.wvu.FilterData" localSheetId="0" hidden="1">'Cost Savings - Team'!$A$21:$T$133</definedName>
    <definedName name="Z_0609F2A9_A095_402C_B79E_06D415E59CAD_.wvu.FilterData" localSheetId="1" hidden="1">'CS - Transferred'!$A$8:$AQ$24</definedName>
    <definedName name="Z_0609F2A9_A095_402C_B79E_06D415E59CAD_.wvu.FilterData" localSheetId="4" hidden="1">'PP RFP'!$A$3:$Z$58</definedName>
    <definedName name="Z_0609F2A9_A095_402C_B79E_06D415E59CAD_.wvu.FilterData" localSheetId="5" hidden="1">'Single Source'!$A$6:$X$26</definedName>
    <definedName name="Z_060BDE76_3C0C_44B3_AD6B_40F0A2A68979_.wvu.FilterData" localSheetId="4" hidden="1">'PP RFP'!$A$3:$Z$35</definedName>
    <definedName name="Z_06A08842_DFA5_418C_BC53_CDC66A78B168_.wvu.FilterData" localSheetId="0" hidden="1">'Cost Savings - Team'!$A$21:$T$21</definedName>
    <definedName name="Z_0716B5F8_134B_4A09_988D_55FFE79C86C2_.wvu.FilterData" localSheetId="0" hidden="1">'Cost Savings - Team'!$A$21:$AR$21</definedName>
    <definedName name="Z_091B35B7_6B09_4364_8B4D_11A7F8E6FBD2_.wvu.FilterData" localSheetId="6" hidden="1">'Asset Sales'!$A$21:$K$282</definedName>
    <definedName name="Z_091B35B7_6B09_4364_8B4D_11A7F8E6FBD2_.wvu.FilterData" localSheetId="7" hidden="1">'Asset Utilization'!$A$21:$M$208</definedName>
    <definedName name="Z_091B35B7_6B09_4364_8B4D_11A7F8E6FBD2_.wvu.FilterData" localSheetId="0" hidden="1">'Cost Savings - Team'!$A$21:$T$147</definedName>
    <definedName name="Z_091B35B7_6B09_4364_8B4D_11A7F8E6FBD2_.wvu.FilterData" localSheetId="1" hidden="1">'CS - Transferred'!$A$8:$AQ$28</definedName>
    <definedName name="Z_091B35B7_6B09_4364_8B4D_11A7F8E6FBD2_.wvu.FilterData" localSheetId="4" hidden="1">'PP RFP'!$A$3:$Z$61</definedName>
    <definedName name="Z_091B35B7_6B09_4364_8B4D_11A7F8E6FBD2_.wvu.FilterData" localSheetId="5" hidden="1">'Single Source'!$A$6:$X$37</definedName>
    <definedName name="Z_09F13139_04F6_4370_963F_F7BAB60CC8E2_.wvu.FilterData" localSheetId="4" hidden="1">'PP RFP'!$A$3:$Z$3</definedName>
    <definedName name="Z_09F13139_04F6_4370_963F_F7BAB60CC8E2_.wvu.FilterData" localSheetId="5" hidden="1">'Single Source'!$A$6:$J$6</definedName>
    <definedName name="Z_0AF7F40E_FAE6_49D1_9832_68451D560AFD_.wvu.FilterData" localSheetId="4" hidden="1">'PP RFP'!$A$3:$Z$9</definedName>
    <definedName name="Z_0AF7F40E_FAE6_49D1_9832_68451D560AFD_.wvu.FilterData" localSheetId="5" hidden="1">'Single Source'!$A$6:$J$6</definedName>
    <definedName name="Z_0C5B38A0_F7A9_49AB_9C79_086454AB2062_.wvu.FilterData" localSheetId="0" hidden="1">'Cost Savings - Team'!$A$21:$AR$21</definedName>
    <definedName name="Z_0EA0D456_A36D_406C_8A01_107E0B95C385_.wvu.FilterData" localSheetId="6" hidden="1">'Asset Sales'!$A$21:$K$43</definedName>
    <definedName name="Z_0EFC0CBB_12DD_41ED_92CF_21C6A710E2FE_.wvu.FilterData" localSheetId="4" hidden="1">'PP RFP'!$A$3:$Z$3</definedName>
    <definedName name="Z_0EFC0CBB_12DD_41ED_92CF_21C6A710E2FE_.wvu.FilterData" localSheetId="5" hidden="1">'Single Source'!$A$6:$J$6</definedName>
    <definedName name="Z_0FD2BC38_3FA8_44B4_8B18_C03888FDBC75_.wvu.FilterData" localSheetId="6" hidden="1">'Asset Sales'!$A$21:$K$282</definedName>
    <definedName name="Z_0FD2BC38_3FA8_44B4_8B18_C03888FDBC75_.wvu.FilterData" localSheetId="7" hidden="1">'Asset Utilization'!$A$21:$M$208</definedName>
    <definedName name="Z_0FD2BC38_3FA8_44B4_8B18_C03888FDBC75_.wvu.FilterData" localSheetId="0" hidden="1">'Cost Savings - Team'!$A$21:$T$145</definedName>
    <definedName name="Z_0FD2BC38_3FA8_44B4_8B18_C03888FDBC75_.wvu.FilterData" localSheetId="1" hidden="1">'CS - Transferred'!$A$8:$AQ$28</definedName>
    <definedName name="Z_0FD2BC38_3FA8_44B4_8B18_C03888FDBC75_.wvu.FilterData" localSheetId="4" hidden="1">'PP RFP'!$A$3:$Z$61</definedName>
    <definedName name="Z_0FD2BC38_3FA8_44B4_8B18_C03888FDBC75_.wvu.FilterData" localSheetId="5" hidden="1">'Single Source'!$A$6:$X$36</definedName>
    <definedName name="Z_11FB0069_AFDC_4803_9139_81358242151A_.wvu.FilterData" localSheetId="6" hidden="1">'Asset Sales'!$A$21:$K$282</definedName>
    <definedName name="Z_11FB0069_AFDC_4803_9139_81358242151A_.wvu.FilterData" localSheetId="7" hidden="1">'Asset Utilization'!$A$21:$M$202</definedName>
    <definedName name="Z_11FB0069_AFDC_4803_9139_81358242151A_.wvu.FilterData" localSheetId="0" hidden="1">'Cost Savings - Team'!$A$21:$T$142</definedName>
    <definedName name="Z_11FB0069_AFDC_4803_9139_81358242151A_.wvu.FilterData" localSheetId="1" hidden="1">'CS - Transferred'!$A$8:$AQ$24</definedName>
    <definedName name="Z_11FB0069_AFDC_4803_9139_81358242151A_.wvu.FilterData" localSheetId="4" hidden="1">'PP RFP'!$A$3:$Z$61</definedName>
    <definedName name="Z_11FB0069_AFDC_4803_9139_81358242151A_.wvu.FilterData" localSheetId="5" hidden="1">'Single Source'!$A$6:$X$26</definedName>
    <definedName name="Z_1295B398_11D2_43E7_A929_B61FC0C1033D_.wvu.FilterData" localSheetId="7" hidden="1">'Asset Utilization'!$B$19:$N$21</definedName>
    <definedName name="Z_12F7F182_0CDB_42ED_B614_4C5241362479_.wvu.FilterData" localSheetId="4" hidden="1">'PP RFP'!$A$3:$Z$32</definedName>
    <definedName name="Z_1378F465_E419_4093_882F_9820B4762B7E_.wvu.FilterData" localSheetId="6" hidden="1">'Asset Sales'!$A$21:$K$282</definedName>
    <definedName name="Z_1378F465_E419_4093_882F_9820B4762B7E_.wvu.FilterData" localSheetId="7" hidden="1">'Asset Utilization'!$A$21:$M$202</definedName>
    <definedName name="Z_1378F465_E419_4093_882F_9820B4762B7E_.wvu.FilterData" localSheetId="0" hidden="1">'Cost Savings - Team'!$A$21:$T$142</definedName>
    <definedName name="Z_1378F465_E419_4093_882F_9820B4762B7E_.wvu.FilterData" localSheetId="1" hidden="1">'CS - Transferred'!$A$8:$AQ$28</definedName>
    <definedName name="Z_1378F465_E419_4093_882F_9820B4762B7E_.wvu.FilterData" localSheetId="4" hidden="1">'PP RFP'!$A$3:$Z$61</definedName>
    <definedName name="Z_1378F465_E419_4093_882F_9820B4762B7E_.wvu.FilterData" localSheetId="5" hidden="1">'Single Source'!$A$6:$X$36</definedName>
    <definedName name="Z_13C8D82B_9300_447F_8856_608FBD6FA6A1_.wvu.FilterData" localSheetId="6" hidden="1">'Asset Sales'!$A$21:$K$282</definedName>
    <definedName name="Z_13C8D82B_9300_447F_8856_608FBD6FA6A1_.wvu.FilterData" localSheetId="7" hidden="1">'Asset Utilization'!$A$21:$M$208</definedName>
    <definedName name="Z_13C8D82B_9300_447F_8856_608FBD6FA6A1_.wvu.FilterData" localSheetId="0" hidden="1">'Cost Savings - Team'!$A$21:$T$146</definedName>
    <definedName name="Z_13C8D82B_9300_447F_8856_608FBD6FA6A1_.wvu.FilterData" localSheetId="1" hidden="1">'CS - Transferred'!$A$8:$AQ$28</definedName>
    <definedName name="Z_13C8D82B_9300_447F_8856_608FBD6FA6A1_.wvu.FilterData" localSheetId="4" hidden="1">'PP RFP'!$A$3:$Z$61</definedName>
    <definedName name="Z_13C8D82B_9300_447F_8856_608FBD6FA6A1_.wvu.FilterData" localSheetId="5" hidden="1">'Single Source'!$A$6:$X$37</definedName>
    <definedName name="Z_1511BC50_F80C_468E_9B57_9C55D2DA287C_.wvu.FilterData" localSheetId="6" hidden="1">'Asset Sales'!$A$21:$K$276</definedName>
    <definedName name="Z_15B8AF7B_5FBC_414B_9C1F_05BCB1D32ADB_.wvu.Cols" localSheetId="6" hidden="1">'Asset Sales'!#REF!</definedName>
    <definedName name="Z_15B8AF7B_5FBC_414B_9C1F_05BCB1D32ADB_.wvu.FilterData" localSheetId="6" hidden="1">'Asset Sales'!$A$21:$K$161</definedName>
    <definedName name="Z_15B8AF7B_5FBC_414B_9C1F_05BCB1D32ADB_.wvu.FilterData" localSheetId="7" hidden="1">'Asset Utilization'!$B$19:$N$21</definedName>
    <definedName name="Z_15B8AF7B_5FBC_414B_9C1F_05BCB1D32ADB_.wvu.FilterData" localSheetId="0" hidden="1">'Cost Savings - Team'!$A$21:$T$21</definedName>
    <definedName name="Z_15B8AF7B_5FBC_414B_9C1F_05BCB1D32ADB_.wvu.FilterData" localSheetId="1" hidden="1">'CS - Transferred'!$A$8:$AQ$11</definedName>
    <definedName name="Z_15B8AF7B_5FBC_414B_9C1F_05BCB1D32ADB_.wvu.FilterData" localSheetId="4" hidden="1">'PP RFP'!$A$3:$Z$3</definedName>
    <definedName name="Z_15B8AF7B_5FBC_414B_9C1F_05BCB1D32ADB_.wvu.FilterData" localSheetId="5" hidden="1">'Single Source'!$A$6:$J$6</definedName>
    <definedName name="Z_175F9961_AFD6_41DA_B407_88ABC078F921_.wvu.FilterData" localSheetId="6" hidden="1">'Asset Sales'!$A$21:$K$276</definedName>
    <definedName name="Z_175F9961_AFD6_41DA_B407_88ABC078F921_.wvu.FilterData" localSheetId="4" hidden="1">'PP RFP'!$A$3:$Z$40</definedName>
    <definedName name="Z_17885FF7_AB26_4024_AFAD_2628AC2D6E81_.wvu.FilterData" localSheetId="7" hidden="1">'Asset Utilization'!$A$21:$N$191</definedName>
    <definedName name="Z_17D47522_29A7_44A0_A9C9_3DA95B88FC3E_.wvu.FilterData" localSheetId="0" hidden="1">'Cost Savings - Team'!$A$21:$T$46</definedName>
    <definedName name="Z_191D0C26_4733_4113_9B5A_A58B46567279_.wvu.FilterData" localSheetId="4" hidden="1">'PP RFP'!$A$3:$Z$18</definedName>
    <definedName name="Z_191D0C26_4733_4113_9B5A_A58B46567279_.wvu.FilterData" localSheetId="5" hidden="1">'Single Source'!$A$6:$J$6</definedName>
    <definedName name="Z_1A6C6828_0B11_433B_B16D_2A7BA184965D_.wvu.FilterData" localSheetId="0" hidden="1">'Cost Savings - Team'!$A$21:$T$71</definedName>
    <definedName name="Z_1A6C6828_0B11_433B_B16D_2A7BA184965D_.wvu.FilterData" localSheetId="4" hidden="1">'PP RFP'!$A$3:$Z$42</definedName>
    <definedName name="Z_1A6C6828_0B11_433B_B16D_2A7BA184965D_.wvu.FilterData" localSheetId="5" hidden="1">'Single Source'!$A$6:$X$32</definedName>
    <definedName name="Z_1B58C2E6_8630_4850_A61D_CE2ECCE54DAD_.wvu.FilterData" localSheetId="0" hidden="1">'Cost Savings - Team'!$A$21:$T$21</definedName>
    <definedName name="Z_1C6A4DCF_944B_4E98_8B15_8896A3B072B0_.wvu.Cols" localSheetId="6" hidden="1">'Asset Sales'!#REF!</definedName>
    <definedName name="Z_1C6A4DCF_944B_4E98_8B15_8896A3B072B0_.wvu.FilterData" localSheetId="6" hidden="1">'Asset Sales'!$A$21:$K$255</definedName>
    <definedName name="Z_1C6A4DCF_944B_4E98_8B15_8896A3B072B0_.wvu.FilterData" localSheetId="7" hidden="1">'Asset Utilization'!$B$19:$N$21</definedName>
    <definedName name="Z_1C6A4DCF_944B_4E98_8B15_8896A3B072B0_.wvu.FilterData" localSheetId="0" hidden="1">'Cost Savings - Team'!$A$21:$T$21</definedName>
    <definedName name="Z_1C6A4DCF_944B_4E98_8B15_8896A3B072B0_.wvu.FilterData" localSheetId="1" hidden="1">'CS - Transferred'!$A$8:$AQ$17</definedName>
    <definedName name="Z_1C6A4DCF_944B_4E98_8B15_8896A3B072B0_.wvu.FilterData" localSheetId="4" hidden="1">'PP RFP'!$A$3:$Z$32</definedName>
    <definedName name="Z_1C6A4DCF_944B_4E98_8B15_8896A3B072B0_.wvu.FilterData" localSheetId="5" hidden="1">'Single Source'!$A$6:$J$6</definedName>
    <definedName name="Z_1D80CBB5_069A_412E_A566_C5B720F78854_.wvu.Cols" localSheetId="6" hidden="1">'Asset Sales'!#REF!</definedName>
    <definedName name="Z_1D80CBB5_069A_412E_A566_C5B720F78854_.wvu.FilterData" localSheetId="6" hidden="1">'Asset Sales'!$A$21:$K$235</definedName>
    <definedName name="Z_1D80CBB5_069A_412E_A566_C5B720F78854_.wvu.FilterData" localSheetId="7" hidden="1">'Asset Utilization'!$B$19:$N$21</definedName>
    <definedName name="Z_1D80CBB5_069A_412E_A566_C5B720F78854_.wvu.FilterData" localSheetId="0" hidden="1">'Cost Savings - Team'!$A$21:$T$21</definedName>
    <definedName name="Z_1D80CBB5_069A_412E_A566_C5B720F78854_.wvu.FilterData" localSheetId="1" hidden="1">'CS - Transferred'!$A$8:$AQ$11</definedName>
    <definedName name="Z_1D80CBB5_069A_412E_A566_C5B720F78854_.wvu.FilterData" localSheetId="4" hidden="1">'PP RFP'!$A$3:$Z$26</definedName>
    <definedName name="Z_1D80CBB5_069A_412E_A566_C5B720F78854_.wvu.FilterData" localSheetId="5" hidden="1">'Single Source'!$A$6:$J$6</definedName>
    <definedName name="Z_21CDEE5C_F99B_4DCB_B960_DAB01331620F_.wvu.FilterData" localSheetId="5" hidden="1">'Single Source'!$A$6:$X$32</definedName>
    <definedName name="Z_229D9D5E_0A63_4963_9358_178975C2A45A_.wvu.FilterData" localSheetId="6" hidden="1">'Asset Sales'!$A$19:$K$21</definedName>
    <definedName name="Z_2301D7D6_570C_4899_83E5_79B284247839_.wvu.FilterData" localSheetId="6" hidden="1">'Asset Sales'!$A$21:$K$280</definedName>
    <definedName name="Z_2301D7D6_570C_4899_83E5_79B284247839_.wvu.FilterData" localSheetId="7" hidden="1">'Asset Utilization'!$B$19:$N$107</definedName>
    <definedName name="Z_2301D7D6_570C_4899_83E5_79B284247839_.wvu.FilterData" localSheetId="0" hidden="1">'Cost Savings - Team'!$A$21:$T$88</definedName>
    <definedName name="Z_2301D7D6_570C_4899_83E5_79B284247839_.wvu.FilterData" localSheetId="1" hidden="1">'CS - Transferred'!$A$8:$AQ$17</definedName>
    <definedName name="Z_2301D7D6_570C_4899_83E5_79B284247839_.wvu.FilterData" localSheetId="4" hidden="1">'PP RFP'!$A$3:$Z$52</definedName>
    <definedName name="Z_2301D7D6_570C_4899_83E5_79B284247839_.wvu.FilterData" localSheetId="5" hidden="1">'Single Source'!$A$6:$X$26</definedName>
    <definedName name="Z_23741D37_A1D6_4CF1_82CA_963519C513F5_.wvu.FilterData" localSheetId="4" hidden="1">'PP RFP'!$A$3:$Z$57</definedName>
    <definedName name="Z_23A4033E_C243_4021_B1CC_244190D3480C_.wvu.FilterData" localSheetId="7" hidden="1">'Asset Utilization'!$B$21:$N$21</definedName>
    <definedName name="Z_2481C7CE_93F2_40CD_92B4_C5BC640F9DD4_.wvu.FilterData" localSheetId="4" hidden="1">'PP RFP'!$A$3:$Z$34</definedName>
    <definedName name="Z_25425449_86CC_4E7A_B9B6_2BD7CA9C8711_.wvu.FilterData" localSheetId="0" hidden="1">'Cost Savings - Team'!$A$21:$T$145</definedName>
    <definedName name="Z_25425449_86CC_4E7A_B9B6_2BD7CA9C8711_.wvu.FilterData" localSheetId="4" hidden="1">'PP RFP'!$A$3:$Z$61</definedName>
    <definedName name="Z_25425449_86CC_4E7A_B9B6_2BD7CA9C8711_.wvu.FilterData" localSheetId="5" hidden="1">'Single Source'!$A$6:$X$36</definedName>
    <definedName name="Z_255B93E0_C42C_42D3_99B3_2401F114C6AA_.wvu.FilterData" localSheetId="0" hidden="1">'Cost Savings - Team'!$A$21:$AR$21</definedName>
    <definedName name="Z_25710C5F_A70A_4A0C_AE1D_78CF03697792_.wvu.FilterData" localSheetId="0" hidden="1">'Cost Savings - Team'!$A$21:$T$142</definedName>
    <definedName name="Z_2682D879_1CE1_4C49_A737_54F2881CBCB0_.wvu.FilterData" localSheetId="6" hidden="1">'Asset Sales'!$A$21:$K$276</definedName>
    <definedName name="Z_2682D879_1CE1_4C49_A737_54F2881CBCB0_.wvu.FilterData" localSheetId="7" hidden="1">'Asset Utilization'!$B$19:$N$24</definedName>
    <definedName name="Z_2682D879_1CE1_4C49_A737_54F2881CBCB0_.wvu.FilterData" localSheetId="0" hidden="1">'Cost Savings - Team'!$A$21:$T$29</definedName>
    <definedName name="Z_2682D879_1CE1_4C49_A737_54F2881CBCB0_.wvu.FilterData" localSheetId="1" hidden="1">'CS - Transferred'!$A$8:$AQ$17</definedName>
    <definedName name="Z_2682D879_1CE1_4C49_A737_54F2881CBCB0_.wvu.FilterData" localSheetId="4" hidden="1">'PP RFP'!$A$3:$Z$32</definedName>
    <definedName name="Z_2682D879_1CE1_4C49_A737_54F2881CBCB0_.wvu.FilterData" localSheetId="5" hidden="1">'Single Source'!$A$6:$J$6</definedName>
    <definedName name="Z_271BDF4F_4790_4F0A_9F66_8FAFA3A3D1E8_.wvu.FilterData" localSheetId="0" hidden="1">'Cost Savings - Team'!$A$21:$T$21</definedName>
    <definedName name="Z_274F8B67_DC7A_487B_B1D1_9253F8A8A762_.wvu.FilterData" localSheetId="4" hidden="1">'PP RFP'!$A$3:$Z$46</definedName>
    <definedName name="Z_27C5473D_D891_4B20_8AD3_513B2916D71E_.wvu.FilterData" localSheetId="0" hidden="1">'Cost Savings - Team'!$A$21:$T$21</definedName>
    <definedName name="Z_281B7370_B8E5_4E12_B51F_587B2D2CC2FC_.wvu.FilterData" localSheetId="4" hidden="1">'PP RFP'!$A$3:$Z$3</definedName>
    <definedName name="Z_281B7370_B8E5_4E12_B51F_587B2D2CC2FC_.wvu.FilterData" localSheetId="5" hidden="1">'Single Source'!$A$6:$J$6</definedName>
    <definedName name="Z_281D3029_E899_4762_ACA7_432BED0628C7_.wvu.FilterData" localSheetId="7" hidden="1">'Asset Utilization'!$B$19:$N$83</definedName>
    <definedName name="Z_28F38C72_10A9_427F_BFBF_B226545CB488_.wvu.FilterData" localSheetId="6" hidden="1">'Asset Sales'!$A$21:$K$282</definedName>
    <definedName name="Z_28F38C72_10A9_427F_BFBF_B226545CB488_.wvu.FilterData" localSheetId="7" hidden="1">'Asset Utilization'!$A$21:$N$148</definedName>
    <definedName name="Z_28F38C72_10A9_427F_BFBF_B226545CB488_.wvu.FilterData" localSheetId="0" hidden="1">'Cost Savings - Team'!$A$21:$T$121</definedName>
    <definedName name="Z_28F38C72_10A9_427F_BFBF_B226545CB488_.wvu.FilterData" localSheetId="1" hidden="1">'CS - Transferred'!$A$8:$AQ$24</definedName>
    <definedName name="Z_28F38C72_10A9_427F_BFBF_B226545CB488_.wvu.FilterData" localSheetId="4" hidden="1">'PP RFP'!$A$3:$Z$57</definedName>
    <definedName name="Z_28F38C72_10A9_427F_BFBF_B226545CB488_.wvu.FilterData" localSheetId="5" hidden="1">'Single Source'!$A$6:$X$26</definedName>
    <definedName name="Z_290A169B_24B9_4E3E_8905_573032AB20E4_.wvu.FilterData" localSheetId="0" hidden="1">'Cost Savings - Team'!$A$21:$AR$21</definedName>
    <definedName name="Z_29496B0C_3940_4DE4_A3CD_B5BEC287A1C5_.wvu.FilterData" localSheetId="7" hidden="1">'Asset Utilization'!$B$19:$N$21</definedName>
    <definedName name="Z_29D75833_4A48_462D_AD0F_CDA2E3D34789_.wvu.FilterData" localSheetId="0" hidden="1">'Cost Savings - Team'!$A$21:$AR$21</definedName>
    <definedName name="Z_2A88C7BE_01B0_4678_BF32_B2E30AF141D6_.wvu.FilterData" localSheetId="7" hidden="1">'Asset Utilization'!$B$19:$N$21</definedName>
    <definedName name="Z_2B15450D_0012_48AC_8392_ACA773450C62_.wvu.FilterData" localSheetId="7" hidden="1">'Asset Utilization'!$B$21:$N$21</definedName>
    <definedName name="Z_2BD57477_FE9B_4DD3_95F5_6F3A54B4C4A2_.wvu.FilterData" localSheetId="0" hidden="1">'Cost Savings - Team'!$A$21:$T$21</definedName>
    <definedName name="Z_2BED645F_D25A_4AB4_8A10_28429739BB11_.wvu.FilterData" localSheetId="6" hidden="1">'Asset Sales'!$A$21:$K$57</definedName>
    <definedName name="Z_2BED645F_D25A_4AB4_8A10_28429739BB11_.wvu.FilterData" localSheetId="7" hidden="1">'Asset Utilization'!$B$21:$N$21</definedName>
    <definedName name="Z_2BED645F_D25A_4AB4_8A10_28429739BB11_.wvu.FilterData" localSheetId="0" hidden="1">'Cost Savings - Team'!$A$21:$AR$21</definedName>
    <definedName name="Z_2BED645F_D25A_4AB4_8A10_28429739BB11_.wvu.FilterData" localSheetId="4" hidden="1">'PP RFP'!$A$3:$Z$3</definedName>
    <definedName name="Z_2BED645F_D25A_4AB4_8A10_28429739BB11_.wvu.FilterData" localSheetId="5" hidden="1">'Single Source'!$A$6:$J$6</definedName>
    <definedName name="Z_2C25EA4C_0104_40C4_AA04_1A8BBFDAA7B7_.wvu.FilterData" localSheetId="0" hidden="1">'Cost Savings - Team'!$A$21:$T$71</definedName>
    <definedName name="Z_2C6C5DB0_9981_4D12_90D3_369BD08A091C_.wvu.FilterData" localSheetId="0" hidden="1">'Cost Savings - Team'!$A$21:$T$21</definedName>
    <definedName name="Z_2EC1D964_0756_44CB_885E_D28FB7672D37_.wvu.FilterData" localSheetId="0" hidden="1">'Cost Savings - Team'!$A$21:$AR$21</definedName>
    <definedName name="Z_30CF16E5_E39C_4F88_B48F_90EBB87EF14F_.wvu.FilterData" localSheetId="0" hidden="1">'Cost Savings - Team'!$A$21:$T$78</definedName>
    <definedName name="Z_30F05772_BB2E_4A91_B267_E6F1FAD92F36_.wvu.FilterData" localSheetId="6" hidden="1">'Asset Sales'!$A$21:$K$282</definedName>
    <definedName name="Z_326F3C5A_3571_455B_835B_70357891F043_.wvu.FilterData" localSheetId="7" hidden="1">'Asset Utilization'!$B$19:$N$22</definedName>
    <definedName name="Z_3299CEC9_C1AA_4B4C_8A4F_7816F7DE2376_.wvu.FilterData" localSheetId="6" hidden="1">'Asset Sales'!$A$21:$K$282</definedName>
    <definedName name="Z_3299CEC9_C1AA_4B4C_8A4F_7816F7DE2376_.wvu.FilterData" localSheetId="7" hidden="1">'Asset Utilization'!$A$21:$M$208</definedName>
    <definedName name="Z_3299CEC9_C1AA_4B4C_8A4F_7816F7DE2376_.wvu.FilterData" localSheetId="0" hidden="1">'Cost Savings - Team'!$A$21:$T$146</definedName>
    <definedName name="Z_3299CEC9_C1AA_4B4C_8A4F_7816F7DE2376_.wvu.FilterData" localSheetId="1" hidden="1">'CS - Transferred'!$A$8:$AQ$28</definedName>
    <definedName name="Z_3299CEC9_C1AA_4B4C_8A4F_7816F7DE2376_.wvu.FilterData" localSheetId="4" hidden="1">'PP RFP'!$A$3:$Z$61</definedName>
    <definedName name="Z_3299CEC9_C1AA_4B4C_8A4F_7816F7DE2376_.wvu.FilterData" localSheetId="5" hidden="1">'Single Source'!$A$6:$X$36</definedName>
    <definedName name="Z_358D6AEA_F9C2_4609_91F0_F418A000063C_.wvu.FilterData" localSheetId="7" hidden="1">'Asset Utilization'!$A$21:$N$135</definedName>
    <definedName name="Z_362E396B_82A5_477F_9714_CDCBA43D7277_.wvu.FilterData" localSheetId="7" hidden="1">'Asset Utilization'!$B$21:$N$21</definedName>
    <definedName name="Z_38571C03_7275_47F2_BA47_D149E1E700C2_.wvu.FilterData" localSheetId="4" hidden="1">'PP RFP'!$A$3:$Z$3</definedName>
    <definedName name="Z_38571C03_7275_47F2_BA47_D149E1E700C2_.wvu.FilterData" localSheetId="5" hidden="1">'Single Source'!$A$6:$J$6</definedName>
    <definedName name="Z_39D26A3C_48BC_4AC3_B396_D187FB877F87_.wvu.FilterData" localSheetId="6" hidden="1">'Asset Sales'!$A$21:$K$21</definedName>
    <definedName name="Z_39D26A3C_48BC_4AC3_B396_D187FB877F87_.wvu.FilterData" localSheetId="7" hidden="1">'Asset Utilization'!$B$21:$N$21</definedName>
    <definedName name="Z_39D26A3C_48BC_4AC3_B396_D187FB877F87_.wvu.FilterData" localSheetId="0" hidden="1">'Cost Savings - Team'!$A$21:$AR$21</definedName>
    <definedName name="Z_39D26A3C_48BC_4AC3_B396_D187FB877F87_.wvu.FilterData" localSheetId="4" hidden="1">'PP RFP'!$A$3:$Z$3</definedName>
    <definedName name="Z_39D26A3C_48BC_4AC3_B396_D187FB877F87_.wvu.FilterData" localSheetId="5" hidden="1">'Single Source'!$A$6:$J$6</definedName>
    <definedName name="Z_3B478712_2132_436F_9218_936FEA79F7FF_.wvu.FilterData" localSheetId="7" hidden="1">'Asset Utilization'!$B$21:$J$21</definedName>
    <definedName name="Z_3BB41223_AB36_4FE3_8823_D288420F8842_.wvu.FilterData" localSheetId="6" hidden="1">'Asset Sales'!$A$21:$K$279</definedName>
    <definedName name="Z_3BB41223_AB36_4FE3_8823_D288420F8842_.wvu.FilterData" localSheetId="7" hidden="1">'Asset Utilization'!$B$19:$N$104</definedName>
    <definedName name="Z_3BB41223_AB36_4FE3_8823_D288420F8842_.wvu.FilterData" localSheetId="0" hidden="1">'Cost Savings - Team'!$A$21:$T$88</definedName>
    <definedName name="Z_3BB41223_AB36_4FE3_8823_D288420F8842_.wvu.FilterData" localSheetId="1" hidden="1">'CS - Transferred'!$A$8:$AQ$17</definedName>
    <definedName name="Z_3BB41223_AB36_4FE3_8823_D288420F8842_.wvu.FilterData" localSheetId="4" hidden="1">'PP RFP'!$A$3:$Z$52</definedName>
    <definedName name="Z_3BB41223_AB36_4FE3_8823_D288420F8842_.wvu.FilterData" localSheetId="5" hidden="1">'Single Source'!$A$6:$J$26</definedName>
    <definedName name="Z_3BE4BEC5_406F_4DAA_AA4E_4B724DF72DA3_.wvu.FilterData" localSheetId="6" hidden="1">'Asset Sales'!$A$21:$K$21</definedName>
    <definedName name="Z_3C8EF251_F6BA_45DC_9203_2AF616E66369_.wvu.FilterData" localSheetId="6" hidden="1">'Asset Sales'!$A$21:$K$282</definedName>
    <definedName name="Z_3C8EF251_F6BA_45DC_9203_2AF616E66369_.wvu.FilterData" localSheetId="7" hidden="1">'Asset Utilization'!$A$21:$N$185</definedName>
    <definedName name="Z_3C8EF251_F6BA_45DC_9203_2AF616E66369_.wvu.FilterData" localSheetId="0" hidden="1">'Cost Savings - Team'!$A$21:$T$133</definedName>
    <definedName name="Z_3C8EF251_F6BA_45DC_9203_2AF616E66369_.wvu.FilterData" localSheetId="1" hidden="1">'CS - Transferred'!$A$8:$AQ$24</definedName>
    <definedName name="Z_3C8EF251_F6BA_45DC_9203_2AF616E66369_.wvu.FilterData" localSheetId="4" hidden="1">'PP RFP'!$A$3:$Z$58</definedName>
    <definedName name="Z_3C8EF251_F6BA_45DC_9203_2AF616E66369_.wvu.FilterData" localSheetId="5" hidden="1">'Single Source'!$A$6:$X$26</definedName>
    <definedName name="Z_3D18921C_24A1_47A4_9A87_2AD4BEC00BF3_.wvu.FilterData" localSheetId="5" hidden="1">'Single Source'!$A$6:$X$26</definedName>
    <definedName name="Z_3D7B013F_4D1E_4C1D_8054_999951236763_.wvu.FilterData" localSheetId="4" hidden="1">'PP RFP'!$A$3:$Z$3</definedName>
    <definedName name="Z_3D7B013F_4D1E_4C1D_8054_999951236763_.wvu.FilterData" localSheetId="5" hidden="1">'Single Source'!$A$6:$J$6</definedName>
    <definedName name="Z_3EBE76A6_5798_40E9_B95D_B17873059AD4_.wvu.FilterData" localSheetId="0" hidden="1">'Cost Savings - Team'!$A$21:$T$21</definedName>
    <definedName name="Z_3F0DEC40_ACAA_404A_AD32_05B722AE0EC1_.wvu.FilterData" localSheetId="4" hidden="1">'PP RFP'!$A$3:$Z$46</definedName>
    <definedName name="Z_3F573C55_F3D4_4A37_85BD_5D91ECE8FDA3_.wvu.FilterData" localSheetId="4" hidden="1">'PP RFP'!$A$3:$Z$42</definedName>
    <definedName name="Z_414D355C_C2C7_48CA_B1D6_CFBC84F6407A_.wvu.FilterData" localSheetId="0" hidden="1">'Cost Savings - Team'!$A$21:$AR$21</definedName>
    <definedName name="Z_41F32FFD_755E_411C_9EBF_00C7F0C94089_.wvu.Cols" localSheetId="0" hidden="1">'Cost Savings - Team'!$B:$B</definedName>
    <definedName name="Z_41F32FFD_755E_411C_9EBF_00C7F0C94089_.wvu.FilterData" localSheetId="6" hidden="1">'Asset Sales'!$A$21:$K$282</definedName>
    <definedName name="Z_41F32FFD_755E_411C_9EBF_00C7F0C94089_.wvu.FilterData" localSheetId="7" hidden="1">'Asset Utilization'!$A$21:$N$148</definedName>
    <definedName name="Z_41F32FFD_755E_411C_9EBF_00C7F0C94089_.wvu.FilterData" localSheetId="0" hidden="1">'Cost Savings - Team'!$A$21:$T$121</definedName>
    <definedName name="Z_41F32FFD_755E_411C_9EBF_00C7F0C94089_.wvu.FilterData" localSheetId="1" hidden="1">'CS - Transferred'!$A$8:$AQ$24</definedName>
    <definedName name="Z_41F32FFD_755E_411C_9EBF_00C7F0C94089_.wvu.FilterData" localSheetId="4" hidden="1">'PP RFP'!$A$3:$Z$57</definedName>
    <definedName name="Z_41F32FFD_755E_411C_9EBF_00C7F0C94089_.wvu.FilterData" localSheetId="5" hidden="1">'Single Source'!$A$6:$X$26</definedName>
    <definedName name="Z_456491E2_4FC6_46F4_A79F_A9155CDCDD06_.wvu.FilterData" localSheetId="0" hidden="1">'Cost Savings - Team'!$A$21:$AR$21</definedName>
    <definedName name="Z_46C6F2EB_D63B_49A9_8272_8C8CA0CFE596_.wvu.FilterData" localSheetId="4" hidden="1">'PP RFP'!$A$3:$Z$46</definedName>
    <definedName name="Z_46CCC2A8_61C4_4F21_94BB_8249E3858509_.wvu.FilterData" localSheetId="6" hidden="1">'Asset Sales'!$A$21:$K$282</definedName>
    <definedName name="Z_46CCC2A8_61C4_4F21_94BB_8249E3858509_.wvu.FilterData" localSheetId="7" hidden="1">'Asset Utilization'!$A$21:$M$208</definedName>
    <definedName name="Z_46CCC2A8_61C4_4F21_94BB_8249E3858509_.wvu.FilterData" localSheetId="0" hidden="1">'Cost Savings - Team'!$A$21:$T$147</definedName>
    <definedName name="Z_46CCC2A8_61C4_4F21_94BB_8249E3858509_.wvu.FilterData" localSheetId="1" hidden="1">'CS - Transferred'!$A$8:$AQ$28</definedName>
    <definedName name="Z_46CCC2A8_61C4_4F21_94BB_8249E3858509_.wvu.FilterData" localSheetId="4" hidden="1">'PP RFP'!$A$3:$Z$61</definedName>
    <definedName name="Z_46CCC2A8_61C4_4F21_94BB_8249E3858509_.wvu.FilterData" localSheetId="5" hidden="1">'Single Source'!$A$6:$X$37</definedName>
    <definedName name="Z_4990DC4A_3CFC_43F9_AC42_F8E054EC8C4C_.wvu.FilterData" localSheetId="0" hidden="1">'Cost Savings - Team'!$A$21:$T$61</definedName>
    <definedName name="Z_4990DC4A_3CFC_43F9_AC42_F8E054EC8C4C_.wvu.FilterData" localSheetId="4" hidden="1">'PP RFP'!$A$3:$Z$42</definedName>
    <definedName name="Z_4AF1BBA3_F461_4B49_AE5B_5C1CAB568870_.wvu.FilterData" localSheetId="7" hidden="1">'Asset Utilization'!$B$19:$N$21</definedName>
    <definedName name="Z_4B6C4DF3_7AF6_44A3_B13A_B8AF8AAAB7AF_.wvu.FilterData" localSheetId="6" hidden="1">'Asset Sales'!$A$21:$K$21</definedName>
    <definedName name="Z_4B76CC78_BCDE_4EAF_B33D_6CFFB1C78133_.wvu.FilterData" localSheetId="0" hidden="1">'Cost Savings - Team'!$A$21:$AR$21</definedName>
    <definedName name="Z_4B76CC78_BCDE_4EAF_B33D_6CFFB1C78133_.wvu.FilterData" localSheetId="4" hidden="1">'PP RFP'!$A$3:$Z$3</definedName>
    <definedName name="Z_4B76CC78_BCDE_4EAF_B33D_6CFFB1C78133_.wvu.FilterData" localSheetId="5" hidden="1">'Single Source'!$A$6:$J$6</definedName>
    <definedName name="Z_4BC43ACD_C562_4818_9C0A_7D65EC6B4CEC_.wvu.FilterData" localSheetId="4" hidden="1">'PP RFP'!$A$3:$Z$52</definedName>
    <definedName name="Z_4BEFCF53_08F1_4891_8206_100C6091323C_.wvu.FilterData" localSheetId="6" hidden="1">'Asset Sales'!$A$19:$K$21</definedName>
    <definedName name="Z_4C4680E8_C6D4_4599_9EF9_9D3CF49EAD17_.wvu.FilterData" localSheetId="7" hidden="1">'Asset Utilization'!$B$19:$N$104</definedName>
    <definedName name="Z_4CDAFB5D_4AC1_4DC2_AE89_91217DA6E75E_.wvu.FilterData" localSheetId="5" hidden="1">'Single Source'!$A$6:$X$33</definedName>
    <definedName name="Z_4D235688_F141_4CD1_8C45_2CE2B63BBA61_.wvu.FilterData" localSheetId="4" hidden="1">'PP RFP'!$A$3:$Z$37</definedName>
    <definedName name="Z_4EE2CBE0_6225_44CC_97C6_BE135C37FC3D_.wvu.FilterData" localSheetId="0" hidden="1">'Cost Savings - Team'!$A$21:$AR$21</definedName>
    <definedName name="Z_4F1C3EC3_BD5D_45C0_B847_A2591A65C726_.wvu.FilterData" localSheetId="7" hidden="1">'Asset Utilization'!$B$19:$N$21</definedName>
    <definedName name="Z_4F45B4D7_C3B3_4585_BBAA_8E940F7CDAF2_.wvu.FilterData" localSheetId="7" hidden="1">'Asset Utilization'!$B$19:$N$62</definedName>
    <definedName name="Z_4F45B4D7_C3B3_4585_BBAA_8E940F7CDAF2_.wvu.FilterData" localSheetId="0" hidden="1">'Cost Savings - Team'!$A$21:$T$61</definedName>
    <definedName name="Z_4F52E369_66A9_4321_AECF_B355C592F647_.wvu.FilterData" localSheetId="7" hidden="1">'Asset Utilization'!$B$21:$N$21</definedName>
    <definedName name="Z_4F575CC4_1599_42E9_8497_4BF169299F40_.wvu.FilterData" localSheetId="4" hidden="1">'PP RFP'!$A$3:$Z$48</definedName>
    <definedName name="Z_4F575CC4_1599_42E9_8497_4BF169299F40_.wvu.FilterData" localSheetId="5" hidden="1">'Single Source'!$A$6:$X$26</definedName>
    <definedName name="Z_4FB259D8_3909_47CB_92F6_344E2DAF4625_.wvu.FilterData" localSheetId="0" hidden="1">'Cost Savings - Team'!$A$21:$T$21</definedName>
    <definedName name="Z_4FDB0427_21A1_4E43_9F6E_8A8E36115B7E_.wvu.FilterData" localSheetId="4" hidden="1">'PP RFP'!$A$3:$Z$40</definedName>
    <definedName name="Z_5053BCA7_5B32_4003_8EF0_A8B4A2536FA4_.wvu.FilterData" localSheetId="6" hidden="1">'Asset Sales'!$A$21:$K$112</definedName>
    <definedName name="Z_506C6800_2E28_4103_91E4_3DBFD2B08696_.wvu.FilterData" localSheetId="7" hidden="1">'Asset Utilization'!$B$19:$N$21</definedName>
    <definedName name="Z_51041BEB_662B_4913_B02B_5DC7F67F4D59_.wvu.FilterData" localSheetId="0" hidden="1">'Cost Savings - Team'!$A$21:$T$21</definedName>
    <definedName name="Z_51292660_61A8_4038_B751_014FD2EA611B_.wvu.FilterData" localSheetId="7" hidden="1">'Asset Utilization'!$B$21:$J$21</definedName>
    <definedName name="Z_528110C6_3D93_4D29_A78D_42D20FE7EAD5_.wvu.FilterData" localSheetId="4" hidden="1">'PP RFP'!$A$3:$Z$3</definedName>
    <definedName name="Z_528110C6_3D93_4D29_A78D_42D20FE7EAD5_.wvu.FilterData" localSheetId="5" hidden="1">'Single Source'!$A$6:$J$6</definedName>
    <definedName name="Z_536DEC95_FBC7_4C4B_8AA0_6414A0593F46_.wvu.FilterData" localSheetId="0" hidden="1">'Cost Savings - Team'!$A$21:$T$137</definedName>
    <definedName name="Z_53FF4E56_91FC_4E8F_BFA4_44A9D13F043E_.wvu.FilterData" localSheetId="7" hidden="1">'Asset Utilization'!$A$21:$M$202</definedName>
    <definedName name="Z_5514A227_1FCF_485C_97E8_D497E7978FF7_.wvu.FilterData" localSheetId="7" hidden="1">'Asset Utilization'!$B$21:$J$21</definedName>
    <definedName name="Z_557601BD_0A51_4190_9ECE_AB0C8835B8F4_.wvu.FilterData" localSheetId="6" hidden="1">'Asset Sales'!$A$21:$K$276</definedName>
    <definedName name="Z_557601BD_0A51_4190_9ECE_AB0C8835B8F4_.wvu.FilterData" localSheetId="5" hidden="1">'Single Source'!$A$6:$J$30</definedName>
    <definedName name="Z_559B7107_6B4C_4DA6_AFEF_BC7DEA3F0240_.wvu.FilterData" localSheetId="6" hidden="1">'Asset Sales'!$A$21:$K$205</definedName>
    <definedName name="Z_559B7107_6B4C_4DA6_AFEF_BC7DEA3F0240_.wvu.FilterData" localSheetId="7" hidden="1">'Asset Utilization'!$B$19:$N$21</definedName>
    <definedName name="Z_55A02883_0C61_4285_8B17_4BB29C04D673_.wvu.FilterData" localSheetId="6" hidden="1">'Asset Sales'!$A$21:$K$98</definedName>
    <definedName name="Z_55A02883_0C61_4285_8B17_4BB29C04D673_.wvu.FilterData" localSheetId="7" hidden="1">'Asset Utilization'!$B$19:$N$21</definedName>
    <definedName name="Z_5679BCAC_750A_4C6F_BB01_FA4AB01B4DBC_.wvu.FilterData" localSheetId="6" hidden="1">'Asset Sales'!$A$21:$K$282</definedName>
    <definedName name="Z_5679BCAC_750A_4C6F_BB01_FA4AB01B4DBC_.wvu.FilterData" localSheetId="7" hidden="1">'Asset Utilization'!$A$21:$M$208</definedName>
    <definedName name="Z_5679BCAC_750A_4C6F_BB01_FA4AB01B4DBC_.wvu.FilterData" localSheetId="0" hidden="1">'Cost Savings - Team'!$A$21:$T$146</definedName>
    <definedName name="Z_5679BCAC_750A_4C6F_BB01_FA4AB01B4DBC_.wvu.FilterData" localSheetId="1" hidden="1">'CS - Transferred'!$A$8:$AQ$28</definedName>
    <definedName name="Z_5679BCAC_750A_4C6F_BB01_FA4AB01B4DBC_.wvu.FilterData" localSheetId="4" hidden="1">'PP RFP'!$A$3:$Z$61</definedName>
    <definedName name="Z_5679BCAC_750A_4C6F_BB01_FA4AB01B4DBC_.wvu.FilterData" localSheetId="5" hidden="1">'Single Source'!$A$6:$X$37</definedName>
    <definedName name="Z_5816F854_FB5C_4A53_B2E5_A81DDB7AF209_.wvu.FilterData" localSheetId="0" hidden="1">'Cost Savings - Team'!$A$21:$T$98</definedName>
    <definedName name="Z_5942F4C6_5645_4A2D_8063_66B410E31A99_.wvu.FilterData" localSheetId="7" hidden="1">'Asset Utilization'!$B$19:$N$21</definedName>
    <definedName name="Z_5A04638F_2C50_44CC_BA99_38951E22106A_.wvu.FilterData" localSheetId="6" hidden="1">'Asset Sales'!$A$21:$K$57</definedName>
    <definedName name="Z_5A04638F_2C50_44CC_BA99_38951E22106A_.wvu.FilterData" localSheetId="7" hidden="1">'Asset Utilization'!$B$21:$N$21</definedName>
    <definedName name="Z_5ACA11AE_BA95_4019_AE9F_6D235E2FCF63_.wvu.FilterData" localSheetId="6" hidden="1">'Asset Sales'!$A$21:$K$280</definedName>
    <definedName name="Z_5B86327D_A96B_444C_AA9D_1D985B8A9BF5_.wvu.FilterData" localSheetId="4" hidden="1">'PP RFP'!$A$3:$Z$52</definedName>
    <definedName name="Z_5CAA9032_44EE_4609_9F05_2CA8E9B1D622_.wvu.FilterData" localSheetId="0" hidden="1">'Cost Savings - Team'!$A$21:$T$142</definedName>
    <definedName name="Z_5CC7F24E_5745_4750_83B2_EAEB0DED38A1_.wvu.FilterData" localSheetId="6" hidden="1">'Asset Sales'!$A$21:$K$282</definedName>
    <definedName name="Z_5CC7F24E_5745_4750_83B2_EAEB0DED38A1_.wvu.FilterData" localSheetId="7" hidden="1">'Asset Utilization'!$A$21:$M$202</definedName>
    <definedName name="Z_5CC7F24E_5745_4750_83B2_EAEB0DED38A1_.wvu.FilterData" localSheetId="0" hidden="1">'Cost Savings - Team'!$A$21:$T$137</definedName>
    <definedName name="Z_5CC7F24E_5745_4750_83B2_EAEB0DED38A1_.wvu.FilterData" localSheetId="1" hidden="1">'CS - Transferred'!$A$8:$AQ$28</definedName>
    <definedName name="Z_5CC7F24E_5745_4750_83B2_EAEB0DED38A1_.wvu.FilterData" localSheetId="4" hidden="1">'PP RFP'!$A$3:$Z$61</definedName>
    <definedName name="Z_5CC7F24E_5745_4750_83B2_EAEB0DED38A1_.wvu.FilterData" localSheetId="5" hidden="1">'Single Source'!$A$6:$X$35</definedName>
    <definedName name="Z_5D06DB67_68E1_4144_8C06_A0F20F35659B_.wvu.FilterData" localSheetId="6" hidden="1">'Asset Sales'!$A$21:$K$282</definedName>
    <definedName name="Z_5D06DB67_68E1_4144_8C06_A0F20F35659B_.wvu.FilterData" localSheetId="7" hidden="1">'Asset Utilization'!$A$21:$M$202</definedName>
    <definedName name="Z_5D06DB67_68E1_4144_8C06_A0F20F35659B_.wvu.FilterData" localSheetId="0" hidden="1">'Cost Savings - Team'!$A$21:$T$142</definedName>
    <definedName name="Z_5D06DB67_68E1_4144_8C06_A0F20F35659B_.wvu.FilterData" localSheetId="1" hidden="1">'CS - Transferred'!$A$8:$AQ$28</definedName>
    <definedName name="Z_5D06DB67_68E1_4144_8C06_A0F20F35659B_.wvu.FilterData" localSheetId="4" hidden="1">'PP RFP'!$A$3:$Z$61</definedName>
    <definedName name="Z_5D06DB67_68E1_4144_8C06_A0F20F35659B_.wvu.FilterData" localSheetId="5" hidden="1">'Single Source'!$A$6:$X$36</definedName>
    <definedName name="Z_5DED195A_DA8D_4C23_9D7A_0243418C8BE4_.wvu.FilterData" localSheetId="6" hidden="1">'Asset Sales'!$A$21:$K$282</definedName>
    <definedName name="Z_5DED195A_DA8D_4C23_9D7A_0243418C8BE4_.wvu.FilterData" localSheetId="7" hidden="1">'Asset Utilization'!$A$21:$M$202</definedName>
    <definedName name="Z_5DED195A_DA8D_4C23_9D7A_0243418C8BE4_.wvu.FilterData" localSheetId="0" hidden="1">'Cost Savings - Team'!$A$21:$T$142</definedName>
    <definedName name="Z_5DED195A_DA8D_4C23_9D7A_0243418C8BE4_.wvu.FilterData" localSheetId="1" hidden="1">'CS - Transferred'!$A$8:$AQ$28</definedName>
    <definedName name="Z_5DED195A_DA8D_4C23_9D7A_0243418C8BE4_.wvu.FilterData" localSheetId="4" hidden="1">'PP RFP'!$A$3:$Z$61</definedName>
    <definedName name="Z_5DED195A_DA8D_4C23_9D7A_0243418C8BE4_.wvu.FilterData" localSheetId="5" hidden="1">'Single Source'!$A$6:$X$35</definedName>
    <definedName name="Z_5EA6E6C0_0841_4F8A_8BCA_951E383BED28_.wvu.FilterData" localSheetId="6" hidden="1">'Asset Sales'!$A$21:$K$282</definedName>
    <definedName name="Z_5EA6E6C0_0841_4F8A_8BCA_951E383BED28_.wvu.FilterData" localSheetId="7" hidden="1">'Asset Utilization'!$A$21:$M$208</definedName>
    <definedName name="Z_5EA6E6C0_0841_4F8A_8BCA_951E383BED28_.wvu.FilterData" localSheetId="0" hidden="1">'Cost Savings - Team'!$A$21:$T$146</definedName>
    <definedName name="Z_5EA6E6C0_0841_4F8A_8BCA_951E383BED28_.wvu.FilterData" localSheetId="1" hidden="1">'CS - Transferred'!$A$8:$AQ$28</definedName>
    <definedName name="Z_5EA6E6C0_0841_4F8A_8BCA_951E383BED28_.wvu.FilterData" localSheetId="4" hidden="1">'PP RFP'!$A$3:$Z$61</definedName>
    <definedName name="Z_5EA6E6C0_0841_4F8A_8BCA_951E383BED28_.wvu.FilterData" localSheetId="5" hidden="1">'Single Source'!$A$6:$X$37</definedName>
    <definedName name="Z_5ECBD8FB_DD3D_437D_900E_E8643AE6BEE2_.wvu.FilterData" localSheetId="4" hidden="1">'PP RFP'!$A$3:$Z$3</definedName>
    <definedName name="Z_5ECBD8FB_DD3D_437D_900E_E8643AE6BEE2_.wvu.FilterData" localSheetId="5" hidden="1">'Single Source'!$A$6:$J$6</definedName>
    <definedName name="Z_5FF40E5E_F672_4DDD_8A96_B0AB55A80CA7_.wvu.FilterData" localSheetId="6" hidden="1">'Asset Sales'!$A$21:$K$282</definedName>
    <definedName name="Z_60369852_B9C2_4C1F_93E8_D1338DB34FF9_.wvu.FilterData" localSheetId="7" hidden="1">'Asset Utilization'!$B$19:$N$21</definedName>
    <definedName name="Z_60369852_B9C2_4C1F_93E8_D1338DB34FF9_.wvu.FilterData" localSheetId="0" hidden="1">'Cost Savings - Team'!$A$21:$T$21</definedName>
    <definedName name="Z_6300BE0F_E9BB_486A_A23F_E07483971E77_.wvu.FilterData" localSheetId="6" hidden="1">'Asset Sales'!$A$21:$K$282</definedName>
    <definedName name="Z_6300BE0F_E9BB_486A_A23F_E07483971E77_.wvu.FilterData" localSheetId="7" hidden="1">'Asset Utilization'!$A$21:$M$208</definedName>
    <definedName name="Z_6300BE0F_E9BB_486A_A23F_E07483971E77_.wvu.FilterData" localSheetId="0" hidden="1">'Cost Savings - Team'!$A$21:$T$147</definedName>
    <definedName name="Z_6300BE0F_E9BB_486A_A23F_E07483971E77_.wvu.FilterData" localSheetId="1" hidden="1">'CS - Transferred'!$A$8:$AQ$28</definedName>
    <definedName name="Z_6300BE0F_E9BB_486A_A23F_E07483971E77_.wvu.FilterData" localSheetId="4" hidden="1">'PP RFP'!$A$3:$Z$61</definedName>
    <definedName name="Z_6300BE0F_E9BB_486A_A23F_E07483971E77_.wvu.FilterData" localSheetId="5" hidden="1">'Single Source'!$A$6:$X$37</definedName>
    <definedName name="Z_632A2008_E8FB_4558_9398_20029156D742_.wvu.FilterData" localSheetId="6" hidden="1">'Asset Sales'!$A$21:$K$279</definedName>
    <definedName name="Z_639EEE51_A32B_44E4_999D_F5B085FF0807_.wvu.FilterData" localSheetId="0" hidden="1">'Cost Savings - Team'!$A$21:$T$61</definedName>
    <definedName name="Z_639EEE51_A32B_44E4_999D_F5B085FF0807_.wvu.FilterData" localSheetId="4" hidden="1">'PP RFP'!$A$3:$Z$40</definedName>
    <definedName name="Z_63B7F284_CA58_4B1B_ACC3_DD6946843A23_.wvu.FilterData" localSheetId="6" hidden="1">'Asset Sales'!$A$21:$K$282</definedName>
    <definedName name="Z_63B7F284_CA58_4B1B_ACC3_DD6946843A23_.wvu.FilterData" localSheetId="7" hidden="1">'Asset Utilization'!$A$21:$M$208</definedName>
    <definedName name="Z_63B7F284_CA58_4B1B_ACC3_DD6946843A23_.wvu.FilterData" localSheetId="0" hidden="1">'Cost Savings - Team'!$A$21:$T$146</definedName>
    <definedName name="Z_63B7F284_CA58_4B1B_ACC3_DD6946843A23_.wvu.FilterData" localSheetId="1" hidden="1">'CS - Transferred'!$A$8:$AQ$28</definedName>
    <definedName name="Z_63B7F284_CA58_4B1B_ACC3_DD6946843A23_.wvu.FilterData" localSheetId="4" hidden="1">'PP RFP'!$A$3:$Z$61</definedName>
    <definedName name="Z_63B7F284_CA58_4B1B_ACC3_DD6946843A23_.wvu.FilterData" localSheetId="5" hidden="1">'Single Source'!$A$6:$X$37</definedName>
    <definedName name="Z_646DAE27_EBC3_447C_B073_1179CEB9A7C1_.wvu.FilterData" localSheetId="7" hidden="1">'Asset Utilization'!$B$19:$N$21</definedName>
    <definedName name="Z_64EED0AC_500E_4BA8_AAEE_7F7CA09918DA_.wvu.FilterData" localSheetId="4" hidden="1">'PP RFP'!$A$3:$Z$32</definedName>
    <definedName name="Z_64EED0AC_500E_4BA8_AAEE_7F7CA09918DA_.wvu.FilterData" localSheetId="5" hidden="1">'Single Source'!$A$6:$J$6</definedName>
    <definedName name="Z_65239CA8_0527_4B0E_9553_7B9BEB88B9AA_.wvu.FilterData" localSheetId="7" hidden="1">'Asset Utilization'!$B$19:$N$21</definedName>
    <definedName name="Z_6573DE80_6CF5_42B8_BE20_E7687CD51BFD_.wvu.FilterData" localSheetId="6" hidden="1">'Asset Sales'!$A$21:$K$282</definedName>
    <definedName name="Z_659481DE_C313_4178_89F4_AFDBA5463C94_.wvu.FilterData" localSheetId="6" hidden="1">'Asset Sales'!$A$21:$K$279</definedName>
    <definedName name="Z_66B7FA8E_99CF_43EC_8A79_C865D10BA4C0_.wvu.FilterData" localSheetId="6" hidden="1">'Asset Sales'!$A$21:$K$282</definedName>
    <definedName name="Z_66B7FA8E_99CF_43EC_8A79_C865D10BA4C0_.wvu.FilterData" localSheetId="7" hidden="1">'Asset Utilization'!$A$21:$N$185</definedName>
    <definedName name="Z_66B7FA8E_99CF_43EC_8A79_C865D10BA4C0_.wvu.FilterData" localSheetId="0" hidden="1">'Cost Savings - Team'!$A$21:$T$133</definedName>
    <definedName name="Z_66B7FA8E_99CF_43EC_8A79_C865D10BA4C0_.wvu.FilterData" localSheetId="1" hidden="1">'CS - Transferred'!$A$8:$AQ$24</definedName>
    <definedName name="Z_66B7FA8E_99CF_43EC_8A79_C865D10BA4C0_.wvu.FilterData" localSheetId="4" hidden="1">'PP RFP'!$A$3:$Z$58</definedName>
    <definedName name="Z_66B7FA8E_99CF_43EC_8A79_C865D10BA4C0_.wvu.FilterData" localSheetId="5" hidden="1">'Single Source'!$A$6:$X$26</definedName>
    <definedName name="Z_6798BB22_74D9_4A0B_97E7_FB1626E33D98_.wvu.FilterData" localSheetId="7" hidden="1">'Asset Utilization'!$B$19:$N$21</definedName>
    <definedName name="Z_67F13924_A64E_4D5C_B630_AEA702C54E90_.wvu.FilterData" localSheetId="6" hidden="1">'Asset Sales'!$A$21:$K$21</definedName>
    <definedName name="Z_67F13924_A64E_4D5C_B630_AEA702C54E90_.wvu.FilterData" localSheetId="7" hidden="1">'Asset Utilization'!$B$21:$N$21</definedName>
    <definedName name="Z_67F13924_A64E_4D5C_B630_AEA702C54E90_.wvu.FilterData" localSheetId="0" hidden="1">'Cost Savings - Team'!$A$21:$AR$21</definedName>
    <definedName name="Z_67F13924_A64E_4D5C_B630_AEA702C54E90_.wvu.FilterData" localSheetId="4" hidden="1">'PP RFP'!$A$3:$Z$3</definedName>
    <definedName name="Z_67F13924_A64E_4D5C_B630_AEA702C54E90_.wvu.FilterData" localSheetId="5" hidden="1">'Single Source'!$A$6:$J$6</definedName>
    <definedName name="Z_6AAA0DF7_0539_49F6_BC17_0939D4E70D68_.wvu.FilterData" localSheetId="4" hidden="1">'PP RFP'!$A$3:$Z$14</definedName>
    <definedName name="Z_6AAA0DF7_0539_49F6_BC17_0939D4E70D68_.wvu.FilterData" localSheetId="5" hidden="1">'Single Source'!$A$6:$J$6</definedName>
    <definedName name="Z_6E61D048_5253_49A1_820A_7D6EF985CBEC_.wvu.FilterData" localSheetId="4" hidden="1">'PP RFP'!$A$3:$Z$3</definedName>
    <definedName name="Z_6E61D048_5253_49A1_820A_7D6EF985CBEC_.wvu.FilterData" localSheetId="5" hidden="1">'Single Source'!$A$6:$J$6</definedName>
    <definedName name="Z_701C5C11_0B3A_41A5_9E54_53701C6911EC_.wvu.FilterData" localSheetId="4" hidden="1">'PP RFP'!$A$3:$Z$8</definedName>
    <definedName name="Z_701C5C11_0B3A_41A5_9E54_53701C6911EC_.wvu.FilterData" localSheetId="5" hidden="1">'Single Source'!$A$6:$J$6</definedName>
    <definedName name="Z_7131785F_1519_4C17_8D35_FCD2A42EB2AB_.wvu.FilterData" localSheetId="4" hidden="1">'PP RFP'!$A$3:$Z$14</definedName>
    <definedName name="Z_7131785F_1519_4C17_8D35_FCD2A42EB2AB_.wvu.FilterData" localSheetId="5" hidden="1">'Single Source'!$A$6:$J$6</definedName>
    <definedName name="Z_7166F4E0_17F6_4182_B62C_63A4FBD008D2_.wvu.Cols" localSheetId="6" hidden="1">'Asset Sales'!#REF!</definedName>
    <definedName name="Z_7166F4E0_17F6_4182_B62C_63A4FBD008D2_.wvu.Cols" localSheetId="4" hidden="1">'PP RFP'!$E:$H</definedName>
    <definedName name="Z_7166F4E0_17F6_4182_B62C_63A4FBD008D2_.wvu.Cols" localSheetId="5" hidden="1">'Single Source'!$E:$I</definedName>
    <definedName name="Z_7166F4E0_17F6_4182_B62C_63A4FBD008D2_.wvu.FilterData" localSheetId="6" hidden="1">'Asset Sales'!$A$21:$K$218</definedName>
    <definedName name="Z_7166F4E0_17F6_4182_B62C_63A4FBD008D2_.wvu.FilterData" localSheetId="7" hidden="1">'Asset Utilization'!$B$19:$N$21</definedName>
    <definedName name="Z_7166F4E0_17F6_4182_B62C_63A4FBD008D2_.wvu.FilterData" localSheetId="0" hidden="1">'Cost Savings - Team'!$A$21:$T$21</definedName>
    <definedName name="Z_7166F4E0_17F6_4182_B62C_63A4FBD008D2_.wvu.FilterData" localSheetId="1" hidden="1">'CS - Transferred'!$A$8:$AQ$11</definedName>
    <definedName name="Z_7166F4E0_17F6_4182_B62C_63A4FBD008D2_.wvu.FilterData" localSheetId="4" hidden="1">'PP RFP'!$A$3:$Z$14</definedName>
    <definedName name="Z_7166F4E0_17F6_4182_B62C_63A4FBD008D2_.wvu.FilterData" localSheetId="5" hidden="1">'Single Source'!$A$6:$J$6</definedName>
    <definedName name="Z_71807789_5BD2_4070_8F25_5FD64FD1F139_.wvu.FilterData" localSheetId="7" hidden="1">'Asset Utilization'!$B$21:$N$21</definedName>
    <definedName name="Z_71F35E7F_832D_4778_95FF_6680386D65CA_.wvu.FilterData" localSheetId="7" hidden="1">'Asset Utilization'!$B$19:$N$21</definedName>
    <definedName name="Z_725A7EE6_D8C3_4B8D_9DC7_26F7CEBA0BE9_.wvu.FilterData" localSheetId="4" hidden="1">'PP RFP'!$A$3:$Z$3</definedName>
    <definedName name="Z_725A7EE6_D8C3_4B8D_9DC7_26F7CEBA0BE9_.wvu.FilterData" localSheetId="5" hidden="1">'Single Source'!$A$6:$J$6</definedName>
    <definedName name="Z_744F0A97_76B8_430E_BD10_AC51B2362BB5_.wvu.FilterData" localSheetId="7" hidden="1">'Asset Utilization'!$B$21:$J$21</definedName>
    <definedName name="Z_745F2EF0_6FB8_4974_BF5A_FF5A7763F081_.wvu.FilterData" localSheetId="0" hidden="1">'Cost Savings - Team'!$A$21:$T$21</definedName>
    <definedName name="Z_74C981F7_6143_42FB_A38D_118AD85E6FE1_.wvu.FilterData" localSheetId="6" hidden="1">'Asset Sales'!$A$21:$K$282</definedName>
    <definedName name="Z_74C981F7_6143_42FB_A38D_118AD85E6FE1_.wvu.FilterData" localSheetId="7" hidden="1">'Asset Utilization'!$A$21:$N$185</definedName>
    <definedName name="Z_74D65B55_969F_4358_8A7C_BE9D11F9E586_.wvu.FilterData" localSheetId="7" hidden="1">'Asset Utilization'!$A$21:$N$148</definedName>
    <definedName name="Z_75ADC2EA_071C_4402_AE8B_B9039E807B88_.wvu.FilterData" localSheetId="0" hidden="1">'Cost Savings - Team'!$A$21:$T$21</definedName>
    <definedName name="Z_75ADC2EA_071C_4402_AE8B_B9039E807B88_.wvu.FilterData" localSheetId="4" hidden="1">'PP RFP'!$A$3:$Z$3</definedName>
    <definedName name="Z_75ADC2EA_071C_4402_AE8B_B9039E807B88_.wvu.FilterData" localSheetId="5" hidden="1">'Single Source'!$A$6:$J$6</definedName>
    <definedName name="Z_785327E6_131C_44F0_9D50_123DCCA71C75_.wvu.FilterData" localSheetId="6" hidden="1">'Asset Sales'!$A$21:$K$276</definedName>
    <definedName name="Z_785327E6_131C_44F0_9D50_123DCCA71C75_.wvu.FilterData" localSheetId="7" hidden="1">'Asset Utilization'!$B$19:$N$34</definedName>
    <definedName name="Z_7880E3E0_AA7D_4905_9A4B_6EB0014D0F02_.wvu.FilterData" localSheetId="4" hidden="1">'PP RFP'!$A$3:$Z$3</definedName>
    <definedName name="Z_7880E3E0_AA7D_4905_9A4B_6EB0014D0F02_.wvu.FilterData" localSheetId="5" hidden="1">'Single Source'!$A$6:$J$6</definedName>
    <definedName name="Z_78DBA015_C9C5_4FDE_AB1B_7EE238892DF4_.wvu.FilterData" localSheetId="0" hidden="1">'Cost Savings - Team'!$A$21:$T$142</definedName>
    <definedName name="Z_7A05FD07_2964_4A0C_B773_EE63D4550107_.wvu.FilterData" localSheetId="4" hidden="1">'PP RFP'!$A$3:$Z$8</definedName>
    <definedName name="Z_7A05FD07_2964_4A0C_B773_EE63D4550107_.wvu.FilterData" localSheetId="5" hidden="1">'Single Source'!$A$6:$J$6</definedName>
    <definedName name="Z_7A3ACC32_B6EC_463E_9152_3080C4D10B15_.wvu.FilterData" localSheetId="6" hidden="1">'Asset Sales'!$A$19:$K$21</definedName>
    <definedName name="Z_7AB34818_DCF8_4886_B528_253C951EC6BB_.wvu.FilterData" localSheetId="7" hidden="1">'Asset Utilization'!$B$21:$N$21</definedName>
    <definedName name="Z_7D18F430_95FC_4DF5_A5A4_2CB230DBF0E1_.wvu.FilterData" localSheetId="0" hidden="1">'Cost Savings - Team'!$A$21:$T$21</definedName>
    <definedName name="Z_7D5B0B58_6BFC_41E5_B987_C9D1894FD882_.wvu.FilterData" localSheetId="6" hidden="1">'Asset Sales'!$A$21:$K$211</definedName>
    <definedName name="Z_7EE0555A_8399_4C88_8E96_249FBB4D41B4_.wvu.FilterData" localSheetId="7" hidden="1">'Asset Utilization'!$B$19:$N$21</definedName>
    <definedName name="Z_7FA59A93_8290_44BD_A907_8A1BA35236E3_.wvu.FilterData" localSheetId="6" hidden="1">'Asset Sales'!$A$21:$K$218</definedName>
    <definedName name="Z_82846491_0F0E_4B60_87A1_C01ED3FEC6A7_.wvu.FilterData" localSheetId="6" hidden="1">'Asset Sales'!$A$21:$K$282</definedName>
    <definedName name="Z_82846491_0F0E_4B60_87A1_C01ED3FEC6A7_.wvu.FilterData" localSheetId="7" hidden="1">'Asset Utilization'!$A$21:$N$192</definedName>
    <definedName name="Z_82846491_0F0E_4B60_87A1_C01ED3FEC6A7_.wvu.FilterData" localSheetId="0" hidden="1">'Cost Savings - Team'!$A$21:$T$133</definedName>
    <definedName name="Z_82846491_0F0E_4B60_87A1_C01ED3FEC6A7_.wvu.FilterData" localSheetId="1" hidden="1">'CS - Transferred'!$A$8:$AQ$24</definedName>
    <definedName name="Z_82846491_0F0E_4B60_87A1_C01ED3FEC6A7_.wvu.FilterData" localSheetId="4" hidden="1">'PP RFP'!$A$3:$Z$58</definedName>
    <definedName name="Z_82846491_0F0E_4B60_87A1_C01ED3FEC6A7_.wvu.FilterData" localSheetId="5" hidden="1">'Single Source'!$A$6:$X$26</definedName>
    <definedName name="Z_83B41E9C_4D4B_4E64_AF6A_A2F882784B95_.wvu.FilterData" localSheetId="6" hidden="1">'Asset Sales'!$A$21:$K$282</definedName>
    <definedName name="Z_83B41E9C_4D4B_4E64_AF6A_A2F882784B95_.wvu.FilterData" localSheetId="7" hidden="1">'Asset Utilization'!$A$21:$M$203</definedName>
    <definedName name="Z_83B41E9C_4D4B_4E64_AF6A_A2F882784B95_.wvu.FilterData" localSheetId="0" hidden="1">'Cost Savings - Team'!$A$21:$T$145</definedName>
    <definedName name="Z_83B41E9C_4D4B_4E64_AF6A_A2F882784B95_.wvu.FilterData" localSheetId="1" hidden="1">'CS - Transferred'!$A$8:$AQ$28</definedName>
    <definedName name="Z_83B41E9C_4D4B_4E64_AF6A_A2F882784B95_.wvu.FilterData" localSheetId="4" hidden="1">'PP RFP'!$A$3:$Z$61</definedName>
    <definedName name="Z_83B41E9C_4D4B_4E64_AF6A_A2F882784B95_.wvu.FilterData" localSheetId="5" hidden="1">'Single Source'!$A$6:$X$36</definedName>
    <definedName name="Z_848BAB08_0F74_420F_8EBD_F1111362DA62_.wvu.FilterData" localSheetId="0" hidden="1">'Cost Savings - Team'!$A$21:$AR$21</definedName>
    <definedName name="Z_86525734_6267_495F_B8AD_997C6C293ABB_.wvu.FilterData" localSheetId="6" hidden="1">'Asset Sales'!$A$21:$K$262</definedName>
    <definedName name="Z_86EE7A3D_8DCF_4F68_BBD6_5A3212E4A3AE_.wvu.FilterData" localSheetId="0" hidden="1">'Cost Savings - Team'!$A$21:$T$21</definedName>
    <definedName name="Z_86EE7A3D_8DCF_4F68_BBD6_5A3212E4A3AE_.wvu.FilterData" localSheetId="4" hidden="1">'PP RFP'!$A$3:$Z$3</definedName>
    <definedName name="Z_86EE7A3D_8DCF_4F68_BBD6_5A3212E4A3AE_.wvu.FilterData" localSheetId="5" hidden="1">'Single Source'!$A$6:$J$6</definedName>
    <definedName name="Z_896F77EB_83EE_4396_819B_3D31BEB5CD23_.wvu.FilterData" localSheetId="0" hidden="1">'Cost Savings - Team'!$A$21:$AR$21</definedName>
    <definedName name="Z_8AFE82ED_39B8_4356_80FE_5267FF1B5979_.wvu.FilterData" localSheetId="6" hidden="1">'Asset Sales'!$A$19:$K$21</definedName>
    <definedName name="Z_8AFE82ED_39B8_4356_80FE_5267FF1B5979_.wvu.FilterData" localSheetId="7" hidden="1">'Asset Utilization'!$B$21:$J$21</definedName>
    <definedName name="Z_8AFE82ED_39B8_4356_80FE_5267FF1B5979_.wvu.FilterData" localSheetId="0" hidden="1">'Cost Savings - Team'!$A$21:$AR$21</definedName>
    <definedName name="Z_8AFE82ED_39B8_4356_80FE_5267FF1B5979_.wvu.FilterData" localSheetId="4" hidden="1">'PP RFP'!$A$3:$Z$3</definedName>
    <definedName name="Z_8AFE82ED_39B8_4356_80FE_5267FF1B5979_.wvu.FilterData" localSheetId="5" hidden="1">'Single Source'!$A$6:$J$6</definedName>
    <definedName name="Z_8F9932FB_3910_499A_8CF4_FADA288359FD_.wvu.FilterData" localSheetId="0" hidden="1">'Cost Savings - Team'!$A$21:$T$21</definedName>
    <definedName name="Z_8FB007F1_310E_4F31_B05C_CE4F38C36E22_.wvu.FilterData" localSheetId="6" hidden="1">'Asset Sales'!$A$19:$K$21</definedName>
    <definedName name="Z_8FB007F1_310E_4F31_B05C_CE4F38C36E22_.wvu.FilterData" localSheetId="7" hidden="1">'Asset Utilization'!$B$21:$J$21</definedName>
    <definedName name="Z_9074021F_4C86_470A_8289_16F2AB3698D1_.wvu.FilterData" localSheetId="7" hidden="1">'Asset Utilization'!$A$21:$N$148</definedName>
    <definedName name="Z_9179B4B2_27BE_4106_9692_665C169D1E12_.wvu.FilterData" localSheetId="7" hidden="1">'Asset Utilization'!$B$19:$N$21</definedName>
    <definedName name="Z_91CBB290_4716_4ABB_9A56_F9B7268AF4C6_.wvu.FilterData" localSheetId="0" hidden="1">'Cost Savings - Team'!$A$21:$T$142</definedName>
    <definedName name="Z_91CBB290_4716_4ABB_9A56_F9B7268AF4C6_.wvu.FilterData" localSheetId="4" hidden="1">'PP RFP'!$A$3:$Z$61</definedName>
    <definedName name="Z_91CBB290_4716_4ABB_9A56_F9B7268AF4C6_.wvu.FilterData" localSheetId="5" hidden="1">'Single Source'!$A$6:$X$36</definedName>
    <definedName name="Z_93A393F9_D51A_4912_AB0A_BF75F22E060E_.wvu.FilterData" localSheetId="7" hidden="1">'Asset Utilization'!$A$21:$N$21</definedName>
    <definedName name="Z_94F3C286_D5E1_4D51_9A1D_0362E3426C36_.wvu.FilterData" localSheetId="4" hidden="1">'PP RFP'!$A$3:$Z$10</definedName>
    <definedName name="Z_94F3C286_D5E1_4D51_9A1D_0362E3426C36_.wvu.FilterData" localSheetId="5" hidden="1">'Single Source'!$A$6:$J$6</definedName>
    <definedName name="Z_9683E5FA_A532_4107_9B4E_A3D093821981_.wvu.FilterData" localSheetId="6" hidden="1">'Asset Sales'!$A$21:$K$279</definedName>
    <definedName name="Z_9754D0E2_A004_447E_B415_9A0A1D31E725_.wvu.FilterData" localSheetId="0" hidden="1">'Cost Savings - Team'!$A$21:$T$146</definedName>
    <definedName name="Z_9762D373_14F0_4DCD_8DFE_B5BA405BDA48_.wvu.FilterData" localSheetId="6" hidden="1">'Asset Sales'!$A$21:$K$280</definedName>
    <definedName name="Z_97865541_A35E_4922_B49A_598821E26425_.wvu.FilterData" localSheetId="6" hidden="1">'Asset Sales'!$A$21:$K$21</definedName>
    <definedName name="Z_97FAA7D7_3C90_4C98_A145_2D66B25BDDDC_.wvu.FilterData" localSheetId="6" hidden="1">'Asset Sales'!$A$21:$K$21</definedName>
    <definedName name="Z_97FAA7D7_3C90_4C98_A145_2D66B25BDDDC_.wvu.FilterData" localSheetId="7" hidden="1">'Asset Utilization'!$B$21:$N$21</definedName>
    <definedName name="Z_97FAA7D7_3C90_4C98_A145_2D66B25BDDDC_.wvu.FilterData" localSheetId="0" hidden="1">'Cost Savings - Team'!$A$21:$AR$21</definedName>
    <definedName name="Z_97FAA7D7_3C90_4C98_A145_2D66B25BDDDC_.wvu.FilterData" localSheetId="4" hidden="1">'PP RFP'!$A$3:$Z$3</definedName>
    <definedName name="Z_97FAA7D7_3C90_4C98_A145_2D66B25BDDDC_.wvu.FilterData" localSheetId="5" hidden="1">'Single Source'!$A$6:$J$6</definedName>
    <definedName name="Z_98425E52_17A7_4D76_ACDF_EA80CCAEAAA1_.wvu.FilterData" localSheetId="7" hidden="1">'Asset Utilization'!$B$21:$J$21</definedName>
    <definedName name="Z_98EA361B_57B0_485B_B47C_8B83FA0665DB_.wvu.FilterData" localSheetId="7" hidden="1">'Asset Utilization'!$B$21:$J$21</definedName>
    <definedName name="Z_9959133C_A5A3_402F_8DC7_F9D4E3403F71_.wvu.FilterData" localSheetId="4" hidden="1">'PP RFP'!$A$3:$Z$46</definedName>
    <definedName name="Z_99791FD2_19DE_425B_8A82_C2FD142551A3_.wvu.FilterData" localSheetId="6" hidden="1">'Asset Sales'!$A$21:$K$124</definedName>
    <definedName name="Z_9B762001_78A8_4541_81ED_F42FC2CF0517_.wvu.FilterData" localSheetId="7" hidden="1">'Asset Utilization'!$A$21:$M$203</definedName>
    <definedName name="Z_9CB56FA5_88F9_4FB6_B0F1_54F872296EAA_.wvu.FilterData" localSheetId="7" hidden="1">'Asset Utilization'!$B$19:$N$107</definedName>
    <definedName name="Z_9CB56FA5_88F9_4FB6_B0F1_54F872296EAA_.wvu.FilterData" localSheetId="0" hidden="1">'Cost Savings - Team'!$A$21:$T$92</definedName>
    <definedName name="Z_9D9AA01B_DADE_4A0A_AF56_5CAC57E3276C_.wvu.FilterData" localSheetId="4" hidden="1">'PP RFP'!$A$3:$Z$28</definedName>
    <definedName name="Z_9F8F171E_1153_4C54_AD0C_C84BC239096C_.wvu.FilterData" localSheetId="7" hidden="1">'Asset Utilization'!$B$19:$N$54</definedName>
    <definedName name="Z_9FB275E7_2296_443B_AB01_71CD5F708220_.wvu.FilterData" localSheetId="0" hidden="1">'Cost Savings - Team'!$A$21:$AR$21</definedName>
    <definedName name="Z_A0186C2D_1A3E_4241_B06D_460C8FBD0B7D_.wvu.FilterData" localSheetId="4" hidden="1">'PP RFP'!$A$3:$Z$3</definedName>
    <definedName name="Z_A0186C2D_1A3E_4241_B06D_460C8FBD0B7D_.wvu.FilterData" localSheetId="5" hidden="1">'Single Source'!$A$6:$J$6</definedName>
    <definedName name="Z_A1191FAC_7E0B_4673_A2B4_3A77D81A304B_.wvu.FilterData" localSheetId="7" hidden="1">'Asset Utilization'!$B$21:$N$21</definedName>
    <definedName name="Z_A13EFAB9_7447_4BA0_AFBF_A01BD236AC4B_.wvu.FilterData" localSheetId="4" hidden="1">'PP RFP'!$A$3:$Z$40</definedName>
    <definedName name="Z_A31CE97B_226A_4920_AE47_C17C35BC8B61_.wvu.FilterData" localSheetId="6" hidden="1">'Asset Sales'!$A$21:$K$282</definedName>
    <definedName name="Z_A4BDE9E2_830E_4485_B6E1_708190EC31A4_.wvu.FilterData" localSheetId="6" hidden="1">'Asset Sales'!$A$21:$K$280</definedName>
    <definedName name="Z_A4BDE9E2_830E_4485_B6E1_708190EC31A4_.wvu.FilterData" localSheetId="7" hidden="1">'Asset Utilization'!$A$21:$N$122</definedName>
    <definedName name="Z_A4BDE9E2_830E_4485_B6E1_708190EC31A4_.wvu.FilterData" localSheetId="0" hidden="1">'Cost Savings - Team'!$A$21:$T$103</definedName>
    <definedName name="Z_A4BDE9E2_830E_4485_B6E1_708190EC31A4_.wvu.FilterData" localSheetId="1" hidden="1">'CS - Transferred'!$A$8:$AQ$24</definedName>
    <definedName name="Z_A4BDE9E2_830E_4485_B6E1_708190EC31A4_.wvu.FilterData" localSheetId="4" hidden="1">'PP RFP'!$A$3:$Z$52</definedName>
    <definedName name="Z_A4BDE9E2_830E_4485_B6E1_708190EC31A4_.wvu.FilterData" localSheetId="5" hidden="1">'Single Source'!$A$6:$X$26</definedName>
    <definedName name="Z_A51E57B4_061A_446C_BDF4_BA530F57C54E_.wvu.FilterData" localSheetId="0" hidden="1">'Cost Savings - Team'!$A$21:$T$132</definedName>
    <definedName name="Z_A55F202C_2A18_4848_9595_73EF8855D7D7_.wvu.FilterData" localSheetId="0" hidden="1">'Cost Savings - Team'!$A$21:$T$61</definedName>
    <definedName name="Z_A55F202C_2A18_4848_9595_73EF8855D7D7_.wvu.FilterData" localSheetId="4" hidden="1">'PP RFP'!$A$3:$Z$42</definedName>
    <definedName name="Z_A6E3811C_60AB_4F70_9E4D_A2930F5FF0F7_.wvu.FilterData" localSheetId="0" hidden="1">'Cost Savings - Team'!$A$21:$T$103</definedName>
    <definedName name="Z_A6E7922E_AAA0_402B_A290_FBA0E5AD00FA_.wvu.FilterData" localSheetId="0" hidden="1">'Cost Savings - Team'!$A$21:$T$21</definedName>
    <definedName name="Z_A6E7922E_AAA0_402B_A290_FBA0E5AD00FA_.wvu.FilterData" localSheetId="4" hidden="1">'PP RFP'!$A$3:$Z$18</definedName>
    <definedName name="Z_A6E7922E_AAA0_402B_A290_FBA0E5AD00FA_.wvu.FilterData" localSheetId="5" hidden="1">'Single Source'!$A$6:$J$6</definedName>
    <definedName name="Z_A6ECA945_A1A1_44DC_94DD_41A87D72ADC8_.wvu.FilterData" localSheetId="6" hidden="1">'Asset Sales'!$A$21:$K$21</definedName>
    <definedName name="Z_A6ECA945_A1A1_44DC_94DD_41A87D72ADC8_.wvu.FilterData" localSheetId="7" hidden="1">'Asset Utilization'!$B$21:$N$21</definedName>
    <definedName name="Z_A7B31E32_44B5_46B2_8074_367309A13581_.wvu.FilterData" localSheetId="0" hidden="1">'Cost Savings - Team'!$A$21:$T$21</definedName>
    <definedName name="Z_A81AFEF3_ED1A_49EB_AFA5_F6EEF24B0CAE_.wvu.FilterData" localSheetId="7" hidden="1">'Asset Utilization'!$A$21:$M$208</definedName>
    <definedName name="Z_A81AFEF3_ED1A_49EB_AFA5_F6EEF24B0CAE_.wvu.FilterData" localSheetId="4" hidden="1">'PP RFP'!$A$3:$Z$61</definedName>
    <definedName name="Z_A9893E37_8C7B_4003_B96A_BBFE349BFE64_.wvu.FilterData" localSheetId="7" hidden="1">'Asset Utilization'!$B$21:$J$21</definedName>
    <definedName name="Z_A9893E37_8C7B_4003_B96A_BBFE349BFE64_.wvu.FilterData" localSheetId="4" hidden="1">'PP RFP'!$A$3:$Z$3</definedName>
    <definedName name="Z_A9893E37_8C7B_4003_B96A_BBFE349BFE64_.wvu.FilterData" localSheetId="5" hidden="1">'Single Source'!$A$6:$J$6</definedName>
    <definedName name="Z_A98E930F_2EC8_4B33_8009_5C2DAAFFE5B4_.wvu.FilterData" localSheetId="0" hidden="1">'Cost Savings - Team'!$A$21:$T$61</definedName>
    <definedName name="Z_A9C43ED1_1B4B_4294_A440_3583ACD9A3A8_.wvu.FilterData" localSheetId="4" hidden="1">'PP RFP'!$A$3:$Z$46</definedName>
    <definedName name="Z_ABB3D79B_2694_4426_90CA_28B4CD6FE980_.wvu.FilterData" localSheetId="7" hidden="1">'Asset Utilization'!$B$19:$N$21</definedName>
    <definedName name="Z_ABEDA6FB_4149_47C4_B996_42C8F59471D5_.wvu.FilterData" localSheetId="6" hidden="1">'Asset Sales'!$A$21:$K$282</definedName>
    <definedName name="Z_AC7FF016_5649_4C12_8931_311A1F3853BE_.wvu.FilterData" localSheetId="6" hidden="1">'Asset Sales'!$A$19:$K$21</definedName>
    <definedName name="Z_AC7FF016_5649_4C12_8931_311A1F3853BE_.wvu.FilterData" localSheetId="7" hidden="1">'Asset Utilization'!$B$21:$J$21</definedName>
    <definedName name="Z_ACEFFF69_460B_4FD9_847F_D949F1221620_.wvu.FilterData" localSheetId="7" hidden="1">'Asset Utilization'!$B$21:$J$21</definedName>
    <definedName name="Z_AD279BF9_BAD5_446C_847A_56C4A1D1E1EA_.wvu.FilterData" localSheetId="4" hidden="1">'PP RFP'!$A$3:$Z$3</definedName>
    <definedName name="Z_AD279BF9_BAD5_446C_847A_56C4A1D1E1EA_.wvu.FilterData" localSheetId="5" hidden="1">'Single Source'!$A$6:$J$6</definedName>
    <definedName name="Z_ADC54327_0160_4DE3_B520_A70A95C03179_.wvu.FilterData" localSheetId="4" hidden="1">'PP RFP'!$A$3:$Z$40</definedName>
    <definedName name="Z_ADC54327_0160_4DE3_B520_A70A95C03179_.wvu.FilterData" localSheetId="5" hidden="1">'Single Source'!$A$6:$J$30</definedName>
    <definedName name="Z_AE07C99D_7772_4982_BEBB_16B5D6FA0794_.wvu.FilterData" localSheetId="6" hidden="1">'Asset Sales'!$A$21:$K$276</definedName>
    <definedName name="Z_AE07C99D_7772_4982_BEBB_16B5D6FA0794_.wvu.FilterData" localSheetId="7" hidden="1">'Asset Utilization'!$B$19:$N$62</definedName>
    <definedName name="Z_AE07C99D_7772_4982_BEBB_16B5D6FA0794_.wvu.FilterData" localSheetId="0" hidden="1">'Cost Savings - Team'!$A$21:$T$61</definedName>
    <definedName name="Z_AE07C99D_7772_4982_BEBB_16B5D6FA0794_.wvu.FilterData" localSheetId="1" hidden="1">'CS - Transferred'!$A$8:$AQ$17</definedName>
    <definedName name="Z_AE07C99D_7772_4982_BEBB_16B5D6FA0794_.wvu.FilterData" localSheetId="4" hidden="1">'PP RFP'!$A$3:$Z$40</definedName>
    <definedName name="Z_AE07C99D_7772_4982_BEBB_16B5D6FA0794_.wvu.FilterData" localSheetId="5" hidden="1">'Single Source'!$A$6:$X$31</definedName>
    <definedName name="Z_AE498BC0_3958_4E27_9401_4DE96723C6A5_.wvu.FilterData" localSheetId="5" hidden="1">'Single Source'!$A$6:$X$31</definedName>
    <definedName name="Z_B0CF0743_F570_485F_9DEE_76603455C03E_.wvu.FilterData" localSheetId="0" hidden="1">'Cost Savings - Team'!$A$21:$T$21</definedName>
    <definedName name="Z_B135C5C1_55C7_463C_A7CC_08E651D251FE_.wvu.FilterData" localSheetId="0" hidden="1">'Cost Savings - Team'!$A$21:$T$29</definedName>
    <definedName name="Z_B1BFE9EC_7C23_48B0_ACDD_6786CE3E9C92_.wvu.FilterData" localSheetId="6" hidden="1">'Asset Sales'!$A$21:$K$57</definedName>
    <definedName name="Z_B1BFE9EC_7C23_48B0_ACDD_6786CE3E9C92_.wvu.FilterData" localSheetId="7" hidden="1">'Asset Utilization'!$B$21:$N$21</definedName>
    <definedName name="Z_B1BFE9EC_7C23_48B0_ACDD_6786CE3E9C92_.wvu.FilterData" localSheetId="0" hidden="1">'Cost Savings - Team'!$A$21:$AR$21</definedName>
    <definedName name="Z_B1BFE9EC_7C23_48B0_ACDD_6786CE3E9C92_.wvu.FilterData" localSheetId="4" hidden="1">'PP RFP'!$A$3:$Z$3</definedName>
    <definedName name="Z_B1BFE9EC_7C23_48B0_ACDD_6786CE3E9C92_.wvu.FilterData" localSheetId="5" hidden="1">'Single Source'!$A$6:$J$6</definedName>
    <definedName name="Z_B2EA61AA_5854_4572_80EF_544B83B5E6BB_.wvu.FilterData" localSheetId="6" hidden="1">'Asset Sales'!$A$19:$K$21</definedName>
    <definedName name="Z_B35AFA3F_A2E3_406F_B208_8B0A221A535D_.wvu.FilterData" localSheetId="4" hidden="1">'PP RFP'!$A$3:$Z$14</definedName>
    <definedName name="Z_B35AFA3F_A2E3_406F_B208_8B0A221A535D_.wvu.FilterData" localSheetId="5" hidden="1">'Single Source'!$A$6:$J$6</definedName>
    <definedName name="Z_B38E7AE4_F812_4BCE_A826_668F7D7AA774_.wvu.FilterData" localSheetId="4" hidden="1">'PP RFP'!$A$3:$Z$47</definedName>
    <definedName name="Z_B3BBEA5E_6D18_476E_B42D_04E1EF062EAE_.wvu.FilterData" localSheetId="6" hidden="1">'Asset Sales'!$A$21:$K$276</definedName>
    <definedName name="Z_B3BBEA5E_6D18_476E_B42D_04E1EF062EAE_.wvu.FilterData" localSheetId="7" hidden="1">'Asset Utilization'!$B$19:$N$62</definedName>
    <definedName name="Z_B3BBEA5E_6D18_476E_B42D_04E1EF062EAE_.wvu.FilterData" localSheetId="0" hidden="1">'Cost Savings - Team'!$A$21:$T$61</definedName>
    <definedName name="Z_B3BBEA5E_6D18_476E_B42D_04E1EF062EAE_.wvu.FilterData" localSheetId="1" hidden="1">'CS - Transferred'!$A$8:$AQ$17</definedName>
    <definedName name="Z_B3BBEA5E_6D18_476E_B42D_04E1EF062EAE_.wvu.FilterData" localSheetId="4" hidden="1">'PP RFP'!$A$3:$Z$40</definedName>
    <definedName name="Z_B3BBEA5E_6D18_476E_B42D_04E1EF062EAE_.wvu.FilterData" localSheetId="5" hidden="1">'Single Source'!$A$6:$X$31</definedName>
    <definedName name="Z_B4424351_930C_4911_B4D4_409EA0FB1C6F_.wvu.FilterData" localSheetId="0" hidden="1">'Cost Savings - Team'!$A$21:$T$21</definedName>
    <definedName name="Z_B54E5BE5_F1F1_4596_AD77_37FC9996338C_.wvu.FilterData" localSheetId="0" hidden="1">'Cost Savings - Team'!$A$21:$T$92</definedName>
    <definedName name="Z_B56E8030_46FD_4CDA_8942_4C9BDE30D7B3_.wvu.FilterData" localSheetId="6" hidden="1">'Asset Sales'!$A$21:$K$279</definedName>
    <definedName name="Z_B5B12FFC_D39B_4DE6_A557_59D752765222_.wvu.FilterData" localSheetId="0" hidden="1">'Cost Savings - Team'!$A$21:$T$29</definedName>
    <definedName name="Z_B5B12FFC_D39B_4DE6_A557_59D752765222_.wvu.FilterData" localSheetId="4" hidden="1">'PP RFP'!$A$3:$Z$33</definedName>
    <definedName name="Z_B6290D93_588D_4065_8F9B_E3C7A9CCD1C6_.wvu.FilterData" localSheetId="0" hidden="1">'Cost Savings - Team'!$A$21:$AR$21</definedName>
    <definedName name="Z_B680DFF2_94E3_4DC8_9A8F_7BEF1E43E7B7_.wvu.FilterData" localSheetId="7" hidden="1">'Asset Utilization'!$A$21:$N$176</definedName>
    <definedName name="Z_B691D6E8_43CE_4403_B689_66F49AA4E1E0_.wvu.FilterData" localSheetId="6" hidden="1">'Asset Sales'!$A$21:$K$276</definedName>
    <definedName name="Z_B75BEF51_F81D_4CE3_81C0_873269F0938D_.wvu.FilterData" localSheetId="0" hidden="1">'Cost Savings - Team'!$A$21:$T$97</definedName>
    <definedName name="Z_B77F4C72_974B_4BAF_A18C_81BBB5419F82_.wvu.FilterData" localSheetId="7" hidden="1">'Asset Utilization'!$B$21:$N$21</definedName>
    <definedName name="Z_B7C64184_0DDB_465A_8527_4ACD1058833A_.wvu.FilterData" localSheetId="7" hidden="1">'Asset Utilization'!$B$19:$N$24</definedName>
    <definedName name="Z_B7C64184_0DDB_465A_8527_4ACD1058833A_.wvu.FilterData" localSheetId="0" hidden="1">'Cost Savings - Team'!$A$21:$T$29</definedName>
    <definedName name="Z_B9AD66C2_902A_4C86_86CA_6F81E255DA2C_.wvu.FilterData" localSheetId="7" hidden="1">'Asset Utilization'!$B$19:$N$21</definedName>
    <definedName name="Z_BA7303E9_5CBD_46D1_80A9_AC33979879F0_.wvu.FilterData" localSheetId="7" hidden="1">'Asset Utilization'!$B$19:$N$22</definedName>
    <definedName name="Z_BA7303E9_5CBD_46D1_80A9_AC33979879F0_.wvu.FilterData" localSheetId="4" hidden="1">'PP RFP'!$A$3:$Z$32</definedName>
    <definedName name="Z_BA8B8B56_1C8A_4416_8781_20A711032C2B_.wvu.FilterData" localSheetId="0" hidden="1">'Cost Savings - Team'!$A$21:$T$29</definedName>
    <definedName name="Z_BB77A103_B810_4A33_8504_B50E74A400D8_.wvu.FilterData" localSheetId="0" hidden="1">'Cost Savings - Team'!$A$21:$AR$21</definedName>
    <definedName name="Z_BD37DC41_0ADD_45C3_B650_0D8CBE9564DB_.wvu.FilterData" localSheetId="5" hidden="1">'Single Source'!$A$6:$X$26</definedName>
    <definedName name="Z_BE96A1B9_55D8_4124_ACCD_C4FB839E718E_.wvu.FilterData" localSheetId="4" hidden="1">'PP RFP'!$A$3:$Z$3</definedName>
    <definedName name="Z_BE96A1B9_55D8_4124_ACCD_C4FB839E718E_.wvu.FilterData" localSheetId="5" hidden="1">'Single Source'!$A$6:$J$6</definedName>
    <definedName name="Z_BEF2FAC8_7D50_401B_ACCF_B5E63EEA157B_.wvu.FilterData" localSheetId="0" hidden="1">'Cost Savings - Team'!$A$21:$T$133</definedName>
    <definedName name="Z_C08B606A_B490_4700_85E8_8783DEC2ACA5_.wvu.FilterData" localSheetId="7" hidden="1">'Asset Utilization'!$B$19:$N$90</definedName>
    <definedName name="Z_C0B8B1B4_B23D_4481_A7D2_9BD937D220E1_.wvu.FilterData" localSheetId="6" hidden="1">'Asset Sales'!$A$21:$K$262</definedName>
    <definedName name="Z_C0D307E2_7625_456B_B777_F8326CE18B5F_.wvu.FilterData" localSheetId="0" hidden="1">'Cost Savings - Team'!$A$21:$T$142</definedName>
    <definedName name="Z_C1547F3C_C572_46BC_9435_4A6EF18185F5_.wvu.FilterData" localSheetId="6" hidden="1">'Asset Sales'!$A$21:$K$282</definedName>
    <definedName name="Z_C1547F3C_C572_46BC_9435_4A6EF18185F5_.wvu.FilterData" localSheetId="7" hidden="1">'Asset Utilization'!$A$21:$M$195</definedName>
    <definedName name="Z_C1547F3C_C572_46BC_9435_4A6EF18185F5_.wvu.FilterData" localSheetId="0" hidden="1">'Cost Savings - Team'!$A$21:$T$134</definedName>
    <definedName name="Z_C1547F3C_C572_46BC_9435_4A6EF18185F5_.wvu.FilterData" localSheetId="1" hidden="1">'CS - Transferred'!$A$8:$AQ$24</definedName>
    <definedName name="Z_C1547F3C_C572_46BC_9435_4A6EF18185F5_.wvu.FilterData" localSheetId="4" hidden="1">'PP RFP'!$A$3:$Z$58</definedName>
    <definedName name="Z_C1547F3C_C572_46BC_9435_4A6EF18185F5_.wvu.FilterData" localSheetId="5" hidden="1">'Single Source'!$A$6:$X$26</definedName>
    <definedName name="Z_C4B79E50_FCC3_48F7_9CA9_92981EE16F39_.wvu.FilterData" localSheetId="6" hidden="1">'Asset Sales'!$A$21:$K$21</definedName>
    <definedName name="Z_C4B79E50_FCC3_48F7_9CA9_92981EE16F39_.wvu.FilterData" localSheetId="7" hidden="1">'Asset Utilization'!$B$21:$N$21</definedName>
    <definedName name="Z_C575216D_29FC_48BB_BD6A_1D81AE445EAC_.wvu.FilterData" localSheetId="6" hidden="1">'Asset Sales'!$A$21:$K$280</definedName>
    <definedName name="Z_C575216D_29FC_48BB_BD6A_1D81AE445EAC_.wvu.FilterData" localSheetId="7" hidden="1">'Asset Utilization'!$B$19:$N$110</definedName>
    <definedName name="Z_C575216D_29FC_48BB_BD6A_1D81AE445EAC_.wvu.FilterData" localSheetId="0" hidden="1">'Cost Savings - Team'!$A$21:$T$97</definedName>
    <definedName name="Z_C575216D_29FC_48BB_BD6A_1D81AE445EAC_.wvu.FilterData" localSheetId="1" hidden="1">'CS - Transferred'!$A$8:$AQ$17</definedName>
    <definedName name="Z_C575216D_29FC_48BB_BD6A_1D81AE445EAC_.wvu.FilterData" localSheetId="4" hidden="1">'PP RFP'!$A$3:$Z$52</definedName>
    <definedName name="Z_C575216D_29FC_48BB_BD6A_1D81AE445EAC_.wvu.FilterData" localSheetId="5" hidden="1">'Single Source'!$A$6:$X$26</definedName>
    <definedName name="Z_C6379F5E_53B5_464A_A12D_628953E5045A_.wvu.FilterData" localSheetId="7" hidden="1">'Asset Utilization'!$B$19:$N$102</definedName>
    <definedName name="Z_C6379F5E_53B5_464A_A12D_628953E5045A_.wvu.FilterData" localSheetId="0" hidden="1">'Cost Savings - Team'!$A$21:$T$86</definedName>
    <definedName name="Z_C6379F5E_53B5_464A_A12D_628953E5045A_.wvu.FilterData" localSheetId="4" hidden="1">'PP RFP'!$A$3:$Z$52</definedName>
    <definedName name="Z_C7387D18_6E85_4C9A_8C52_239868ECD8A9_.wvu.FilterData" localSheetId="6" hidden="1">'Asset Sales'!$A$21:$K$280</definedName>
    <definedName name="Z_C8535C45_B99F_4B6C_9D98_5EB04DC32957_.wvu.FilterData" localSheetId="6" hidden="1">'Asset Sales'!$A$21:$K$282</definedName>
    <definedName name="Z_C8535C45_B99F_4B6C_9D98_5EB04DC32957_.wvu.FilterData" localSheetId="7" hidden="1">'Asset Utilization'!$A$21:$M$208</definedName>
    <definedName name="Z_C8535C45_B99F_4B6C_9D98_5EB04DC32957_.wvu.FilterData" localSheetId="0" hidden="1">'Cost Savings - Team'!$A$21:$T$146</definedName>
    <definedName name="Z_C8535C45_B99F_4B6C_9D98_5EB04DC32957_.wvu.FilterData" localSheetId="1" hidden="1">'CS - Transferred'!$A$8:$AQ$28</definedName>
    <definedName name="Z_C8535C45_B99F_4B6C_9D98_5EB04DC32957_.wvu.FilterData" localSheetId="4" hidden="1">'PP RFP'!$A$3:$Z$61</definedName>
    <definedName name="Z_C8535C45_B99F_4B6C_9D98_5EB04DC32957_.wvu.FilterData" localSheetId="5" hidden="1">'Single Source'!$A$6:$X$36</definedName>
    <definedName name="Z_CA7026C4_E7C1_4246_A131_6852284E68AD_.wvu.FilterData" localSheetId="7" hidden="1">'Asset Utilization'!$B$21:$N$21</definedName>
    <definedName name="Z_CAEEB175_FAEA_40F0_8D97_18EF6345389F_.wvu.FilterData" localSheetId="4" hidden="1">'PP RFP'!$A$3:$Z$3</definedName>
    <definedName name="Z_CAEEB175_FAEA_40F0_8D97_18EF6345389F_.wvu.FilterData" localSheetId="5" hidden="1">'Single Source'!$A$6:$J$6</definedName>
    <definedName name="Z_CB6E70ED_C911_48BD_9403_D776A95649C9_.wvu.FilterData" localSheetId="6" hidden="1">'Asset Sales'!$A$21:$K$282</definedName>
    <definedName name="Z_CB6E70ED_C911_48BD_9403_D776A95649C9_.wvu.FilterData" localSheetId="7" hidden="1">'Asset Utilization'!$A$21:$M$203</definedName>
    <definedName name="Z_CB6E70ED_C911_48BD_9403_D776A95649C9_.wvu.FilterData" localSheetId="0" hidden="1">'Cost Savings - Team'!$A$21:$T$142</definedName>
    <definedName name="Z_CB6E70ED_C911_48BD_9403_D776A95649C9_.wvu.FilterData" localSheetId="1" hidden="1">'CS - Transferred'!$A$8:$AQ$28</definedName>
    <definedName name="Z_CB6E70ED_C911_48BD_9403_D776A95649C9_.wvu.FilterData" localSheetId="4" hidden="1">'PP RFP'!$A$3:$Z$61</definedName>
    <definedName name="Z_CB6E70ED_C911_48BD_9403_D776A95649C9_.wvu.FilterData" localSheetId="5" hidden="1">'Single Source'!$A$6:$X$36</definedName>
    <definedName name="Z_CC3AA44E_1413_4479_91AB_F496F7B17A07_.wvu.FilterData" localSheetId="0" hidden="1">'Cost Savings - Team'!$A$21:$AR$21</definedName>
    <definedName name="Z_CD2BFA3C_BD81_44DE_8AEF_2FBA09C91A2C_.wvu.FilterData" localSheetId="0" hidden="1">'Cost Savings - Team'!$A$21:$T$98</definedName>
    <definedName name="Z_D1E44938_69A3_4E28_946D_C667B403FF9D_.wvu.FilterData" localSheetId="7" hidden="1">'Asset Utilization'!$B$19:$N$21</definedName>
    <definedName name="Z_D3E325E3_2D93_4DD5_8CAA_9FD32E6B4810_.wvu.FilterData" localSheetId="4" hidden="1">'PP RFP'!$A$3:$Z$35</definedName>
    <definedName name="Z_D3E325E3_2D93_4DD5_8CAA_9FD32E6B4810_.wvu.FilterData" localSheetId="5" hidden="1">'Single Source'!$A$6:$J$30</definedName>
    <definedName name="Z_D48599E7_855E_4D9C_92C9_482B94983073_.wvu.FilterData" localSheetId="7" hidden="1">'Asset Utilization'!$A$21:$N$127</definedName>
    <definedName name="Z_D4DEE591_A02B_4BE9_AC14_346064D4B0AC_.wvu.FilterData" localSheetId="4" hidden="1">'PP RFP'!$A$3:$Z$3</definedName>
    <definedName name="Z_D4DEE591_A02B_4BE9_AC14_346064D4B0AC_.wvu.FilterData" localSheetId="5" hidden="1">'Single Source'!$A$6:$J$6</definedName>
    <definedName name="Z_D4FF8D05_FFB8_4FDC_B6E5_4CBFBA51A579_.wvu.FilterData" localSheetId="0" hidden="1">'Cost Savings - Team'!$A$21:$AR$21</definedName>
    <definedName name="Z_D5317C66_48D0_4B3D_A608_68876B0250F0_.wvu.FilterData" localSheetId="6" hidden="1">'Asset Sales'!$A$19:$K$21</definedName>
    <definedName name="Z_D5317C66_48D0_4B3D_A608_68876B0250F0_.wvu.FilterData" localSheetId="0" hidden="1">'Cost Savings - Team'!$A$21:$AR$21</definedName>
    <definedName name="Z_D5669DAE_2F80_4A05_A27D_41F98A1AC0CC_.wvu.FilterData" localSheetId="4" hidden="1">'PP RFP'!$A$3:$Z$37</definedName>
    <definedName name="Z_D6CE6DAE_9C58_4DEE_9A10_9609E208CFF8_.wvu.FilterData" localSheetId="7" hidden="1">'Asset Utilization'!$B$21:$N$21</definedName>
    <definedName name="Z_D6F50115_B703_4627_B205_DF80F7094FEB_.wvu.FilterData" localSheetId="6" hidden="1">'Asset Sales'!$A$21:$K$279</definedName>
    <definedName name="Z_D6F50115_B703_4627_B205_DF80F7094FEB_.wvu.FilterData" localSheetId="7" hidden="1">'Asset Utilization'!$B$19:$N$83</definedName>
    <definedName name="Z_D6F50115_B703_4627_B205_DF80F7094FEB_.wvu.FilterData" localSheetId="0" hidden="1">'Cost Savings - Team'!$A$21:$T$61</definedName>
    <definedName name="Z_D6F50115_B703_4627_B205_DF80F7094FEB_.wvu.FilterData" localSheetId="1" hidden="1">'CS - Transferred'!$A$8:$AQ$17</definedName>
    <definedName name="Z_D6F50115_B703_4627_B205_DF80F7094FEB_.wvu.FilterData" localSheetId="4" hidden="1">'PP RFP'!$A$3:$Z$42</definedName>
    <definedName name="Z_D6F50115_B703_4627_B205_DF80F7094FEB_.wvu.FilterData" localSheetId="5" hidden="1">'Single Source'!$A$6:$X$31</definedName>
    <definedName name="Z_D782DF0E_9D4A_4080_B65B_103035559967_.wvu.FilterData" localSheetId="6" hidden="1">'Asset Sales'!$A$21:$K$282</definedName>
    <definedName name="Z_D782DF0E_9D4A_4080_B65B_103035559967_.wvu.FilterData" localSheetId="7" hidden="1">'Asset Utilization'!$A$21:$N$148</definedName>
    <definedName name="Z_D782DF0E_9D4A_4080_B65B_103035559967_.wvu.FilterData" localSheetId="0" hidden="1">'Cost Savings - Team'!$A$21:$T$103</definedName>
    <definedName name="Z_D782DF0E_9D4A_4080_B65B_103035559967_.wvu.FilterData" localSheetId="1" hidden="1">'CS - Transferred'!$A$8:$AQ$24</definedName>
    <definedName name="Z_D782DF0E_9D4A_4080_B65B_103035559967_.wvu.FilterData" localSheetId="4" hidden="1">'PP RFP'!$A$3:$Z$52</definedName>
    <definedName name="Z_D782DF0E_9D4A_4080_B65B_103035559967_.wvu.FilterData" localSheetId="5" hidden="1">'Single Source'!$A$6:$X$26</definedName>
    <definedName name="Z_D7A0163B_A420_49D6_B4DD_34AF69816EDC_.wvu.FilterData" localSheetId="6" hidden="1">'Asset Sales'!$A$21:$K$65</definedName>
    <definedName name="Z_D83C320D_1E69_45DA_9F09_BEF5EECB081E_.wvu.FilterData" localSheetId="4" hidden="1">'PP RFP'!$A$3:$Z$61</definedName>
    <definedName name="Z_D958522E_10A0_4BA4_9955_3EB5F4C70362_.wvu.FilterData" localSheetId="6" hidden="1">'Asset Sales'!$A$21:$K$279</definedName>
    <definedName name="Z_D958522E_10A0_4BA4_9955_3EB5F4C70362_.wvu.FilterData" localSheetId="7" hidden="1">'Asset Utilization'!$B$19:$N$83</definedName>
    <definedName name="Z_D958522E_10A0_4BA4_9955_3EB5F4C70362_.wvu.FilterData" localSheetId="0" hidden="1">'Cost Savings - Team'!$A$21:$T$61</definedName>
    <definedName name="Z_D958522E_10A0_4BA4_9955_3EB5F4C70362_.wvu.FilterData" localSheetId="1" hidden="1">'CS - Transferred'!$A$8:$AQ$17</definedName>
    <definedName name="Z_D958522E_10A0_4BA4_9955_3EB5F4C70362_.wvu.FilterData" localSheetId="4" hidden="1">'PP RFP'!$A$3:$Z$42</definedName>
    <definedName name="Z_D958522E_10A0_4BA4_9955_3EB5F4C70362_.wvu.FilterData" localSheetId="5" hidden="1">'Single Source'!$A$6:$X$31</definedName>
    <definedName name="Z_D971BCE8_FC55_4AAF_A7EE_527ED6899A9F_.wvu.FilterData" localSheetId="6" hidden="1">'Asset Sales'!$A$21:$K$276</definedName>
    <definedName name="Z_D971BCE8_FC55_4AAF_A7EE_527ED6899A9F_.wvu.FilterData" localSheetId="7" hidden="1">'Asset Utilization'!$B$19:$N$34</definedName>
    <definedName name="Z_D971BCE8_FC55_4AAF_A7EE_527ED6899A9F_.wvu.FilterData" localSheetId="0" hidden="1">'Cost Savings - Team'!$A$21:$T$46</definedName>
    <definedName name="Z_D971BCE8_FC55_4AAF_A7EE_527ED6899A9F_.wvu.FilterData" localSheetId="1" hidden="1">'CS - Transferred'!$A$8:$AQ$17</definedName>
    <definedName name="Z_D971BCE8_FC55_4AAF_A7EE_527ED6899A9F_.wvu.FilterData" localSheetId="4" hidden="1">'PP RFP'!$A$3:$Z$40</definedName>
    <definedName name="Z_D971BCE8_FC55_4AAF_A7EE_527ED6899A9F_.wvu.FilterData" localSheetId="5" hidden="1">'Single Source'!$A$6:$J$30</definedName>
    <definedName name="Z_DACDA543_588E_40FD_93AE_ECDBAFA47C88_.wvu.FilterData" localSheetId="6" hidden="1">'Asset Sales'!$A$19:$K$21</definedName>
    <definedName name="Z_DAD5030A_F359_4F6C_B438_60019CE5C21D_.wvu.FilterData" localSheetId="6" hidden="1">'Asset Sales'!$A$21:$K$282</definedName>
    <definedName name="Z_DAD5030A_F359_4F6C_B438_60019CE5C21D_.wvu.FilterData" localSheetId="7" hidden="1">'Asset Utilization'!$A$21:$M$202</definedName>
    <definedName name="Z_DAD5030A_F359_4F6C_B438_60019CE5C21D_.wvu.FilterData" localSheetId="0" hidden="1">'Cost Savings - Team'!$A$21:$T$142</definedName>
    <definedName name="Z_DAD5030A_F359_4F6C_B438_60019CE5C21D_.wvu.FilterData" localSheetId="1" hidden="1">'CS - Transferred'!$A$8:$AQ$28</definedName>
    <definedName name="Z_DAD5030A_F359_4F6C_B438_60019CE5C21D_.wvu.FilterData" localSheetId="4" hidden="1">'PP RFP'!$A$3:$Z$61</definedName>
    <definedName name="Z_DAD5030A_F359_4F6C_B438_60019CE5C21D_.wvu.FilterData" localSheetId="5" hidden="1">'Single Source'!$A$6:$X$35</definedName>
    <definedName name="Z_DC4CE8AE_6A19_45A2_84AF_CB0860BE007A_.wvu.Cols" localSheetId="6" hidden="1">'Asset Sales'!#REF!</definedName>
    <definedName name="Z_DC4CE8AE_6A19_45A2_84AF_CB0860BE007A_.wvu.FilterData" localSheetId="6" hidden="1">'Asset Sales'!$A$21:$K$235</definedName>
    <definedName name="Z_DC4CE8AE_6A19_45A2_84AF_CB0860BE007A_.wvu.FilterData" localSheetId="7" hidden="1">'Asset Utilization'!$B$19:$N$21</definedName>
    <definedName name="Z_DC4CE8AE_6A19_45A2_84AF_CB0860BE007A_.wvu.FilterData" localSheetId="0" hidden="1">'Cost Savings - Team'!$A$21:$T$21</definedName>
    <definedName name="Z_DC4CE8AE_6A19_45A2_84AF_CB0860BE007A_.wvu.FilterData" localSheetId="1" hidden="1">'CS - Transferred'!$A$8:$AQ$11</definedName>
    <definedName name="Z_DC4CE8AE_6A19_45A2_84AF_CB0860BE007A_.wvu.FilterData" localSheetId="4" hidden="1">'PP RFP'!$A$3:$Z$18</definedName>
    <definedName name="Z_DC4CE8AE_6A19_45A2_84AF_CB0860BE007A_.wvu.FilterData" localSheetId="5" hidden="1">'Single Source'!$A$6:$J$6</definedName>
    <definedName name="Z_DCDEF08E_9A10_4266_8775_11A704869E1A_.wvu.FilterData" localSheetId="6" hidden="1">'Asset Sales'!$A$21:$K$282</definedName>
    <definedName name="Z_DCDEF08E_9A10_4266_8775_11A704869E1A_.wvu.FilterData" localSheetId="7" hidden="1">'Asset Utilization'!$A$21:$M$196</definedName>
    <definedName name="Z_DCDEF08E_9A10_4266_8775_11A704869E1A_.wvu.FilterData" localSheetId="0" hidden="1">'Cost Savings - Team'!$A$21:$T$142</definedName>
    <definedName name="Z_DCDEF08E_9A10_4266_8775_11A704869E1A_.wvu.FilterData" localSheetId="1" hidden="1">'CS - Transferred'!$A$8:$AQ$24</definedName>
    <definedName name="Z_DCDEF08E_9A10_4266_8775_11A704869E1A_.wvu.FilterData" localSheetId="4" hidden="1">'PP RFP'!$A$3:$Z$61</definedName>
    <definedName name="Z_DCDEF08E_9A10_4266_8775_11A704869E1A_.wvu.FilterData" localSheetId="5" hidden="1">'Single Source'!$A$6:$X$26</definedName>
    <definedName name="Z_DE9A2098_B95F_4CDA_9D42_82395BA84E10_.wvu.FilterData" localSheetId="0" hidden="1">'Cost Savings - Team'!$A$21:$T$21</definedName>
    <definedName name="Z_DFD65C73_0760_446F_8610_12F625D9A4D5_.wvu.Cols" localSheetId="6" hidden="1">'Asset Sales'!#REF!</definedName>
    <definedName name="Z_DFD65C73_0760_446F_8610_12F625D9A4D5_.wvu.FilterData" localSheetId="6" hidden="1">'Asset Sales'!$A$21:$K$227</definedName>
    <definedName name="Z_DFD65C73_0760_446F_8610_12F625D9A4D5_.wvu.FilterData" localSheetId="7" hidden="1">'Asset Utilization'!$B$19:$N$21</definedName>
    <definedName name="Z_DFD65C73_0760_446F_8610_12F625D9A4D5_.wvu.FilterData" localSheetId="0" hidden="1">'Cost Savings - Team'!$A$21:$T$21</definedName>
    <definedName name="Z_DFD65C73_0760_446F_8610_12F625D9A4D5_.wvu.FilterData" localSheetId="1" hidden="1">'CS - Transferred'!$A$8:$AQ$11</definedName>
    <definedName name="Z_DFD65C73_0760_446F_8610_12F625D9A4D5_.wvu.FilterData" localSheetId="4" hidden="1">'PP RFP'!$A$3:$Z$14</definedName>
    <definedName name="Z_DFD65C73_0760_446F_8610_12F625D9A4D5_.wvu.FilterData" localSheetId="5" hidden="1">'Single Source'!$A$6:$J$6</definedName>
    <definedName name="Z_E01A36D8_6BC3_4539_8B73_1315E0FF4CA3_.wvu.FilterData" localSheetId="4" hidden="1">'PP RFP'!$A$3:$Z$18</definedName>
    <definedName name="Z_E01B596F_4125_4376_967C_8CBE69849BFB_.wvu.FilterData" localSheetId="4" hidden="1">'PP RFP'!$A$3:$Z$40</definedName>
    <definedName name="Z_E0527AE6_0E64_40BA_9E77_37B3F18F6394_.wvu.FilterData" localSheetId="0" hidden="1">'Cost Savings - Team'!$A$21:$T$21</definedName>
    <definedName name="Z_E222EF1B_A141_4442_9124_750BF157EC99_.wvu.FilterData" localSheetId="7" hidden="1">'Asset Utilization'!$B$19:$N$21</definedName>
    <definedName name="Z_E43FB2BD_052F_41AE_BA51_19754EC02F58_.wvu.FilterData" localSheetId="7" hidden="1">'Asset Utilization'!$B$19:$N$110</definedName>
    <definedName name="Z_E43FB2BD_052F_41AE_BA51_19754EC02F58_.wvu.FilterData" localSheetId="0" hidden="1">'Cost Savings - Team'!$A$21:$T$98</definedName>
    <definedName name="Z_E496B79C_12C5_49D4_B724_2978565BEBBB_.wvu.FilterData" localSheetId="6" hidden="1">'Asset Sales'!$A$19:$K$19</definedName>
    <definedName name="Z_E58E3197_BB59_49E6_B577_07692D6960E7_.wvu.FilterData" localSheetId="0" hidden="1">'Cost Savings - Team'!$A$21:$AR$21</definedName>
    <definedName name="Z_E69B63E1_2011_4D0C_BF84_903892BA02B9_.wvu.FilterData" localSheetId="4" hidden="1">'PP RFP'!$A$3:$Z$3</definedName>
    <definedName name="Z_E69B63E1_2011_4D0C_BF84_903892BA02B9_.wvu.FilterData" localSheetId="5" hidden="1">'Single Source'!$A$6:$J$6</definedName>
    <definedName name="Z_E6C16890_96D8_4524_B8BE_4CE432C2555E_.wvu.FilterData" localSheetId="0" hidden="1">'Cost Savings - Team'!$A$21:$T$21</definedName>
    <definedName name="Z_E7E05468_BA10_4299_8447_84921B606F3C_.wvu.FilterData" localSheetId="4" hidden="1">'PP RFP'!$A$3:$Z$3</definedName>
    <definedName name="Z_E7E05468_BA10_4299_8447_84921B606F3C_.wvu.FilterData" localSheetId="5" hidden="1">'Single Source'!$A$6:$J$6</definedName>
    <definedName name="Z_E84285F8_111D_4482_8172_10FB4B38E0E3_.wvu.FilterData" localSheetId="4" hidden="1">'PP RFP'!$A$3:$Z$3</definedName>
    <definedName name="Z_E84285F8_111D_4482_8172_10FB4B38E0E3_.wvu.FilterData" localSheetId="5" hidden="1">'Single Source'!$A$6:$J$6</definedName>
    <definedName name="Z_E97CBB0D_8F7A_459F_BC5A_4955845AB826_.wvu.FilterData" localSheetId="7" hidden="1">'Asset Utilization'!$B$19:$N$21</definedName>
    <definedName name="Z_EA3763BE_2DD1_415E_BAAD_11B4D51779F8_.wvu.FilterData" localSheetId="0" hidden="1">'Cost Savings - Team'!$A$21:$T$71</definedName>
    <definedName name="Z_EB4290FA_6900_4BA3_9807_6777BDF95E77_.wvu.FilterData" localSheetId="6" hidden="1">'Asset Sales'!$A$21:$K$282</definedName>
    <definedName name="Z_EB4290FA_6900_4BA3_9807_6777BDF95E77_.wvu.FilterData" localSheetId="7" hidden="1">'Asset Utilization'!$A$21:$M$202</definedName>
    <definedName name="Z_EB4290FA_6900_4BA3_9807_6777BDF95E77_.wvu.FilterData" localSheetId="0" hidden="1">'Cost Savings - Team'!$A$21:$T$142</definedName>
    <definedName name="Z_EB4290FA_6900_4BA3_9807_6777BDF95E77_.wvu.FilterData" localSheetId="1" hidden="1">'CS - Transferred'!$A$8:$AQ$28</definedName>
    <definedName name="Z_EB4290FA_6900_4BA3_9807_6777BDF95E77_.wvu.FilterData" localSheetId="4" hidden="1">'PP RFP'!$A$3:$Z$61</definedName>
    <definedName name="Z_EB4290FA_6900_4BA3_9807_6777BDF95E77_.wvu.FilterData" localSheetId="5" hidden="1">'Single Source'!$A$6:$X$36</definedName>
    <definedName name="Z_EDE694B4_9653_4B30_860D_E5A3F88C7467_.wvu.FilterData" localSheetId="7" hidden="1">'Asset Utilization'!$B$21:$N$21</definedName>
    <definedName name="Z_EF5BFC00_A4FE_44EE_A619_F3DAA0DC1B4E_.wvu.FilterData" localSheetId="7" hidden="1">'Asset Utilization'!$B$21:$J$21</definedName>
    <definedName name="Z_EFF8E6E4_7674_48BB_9005_DF32227D0643_.wvu.FilterData" localSheetId="0" hidden="1">'Cost Savings - Team'!$A$21:$T$21</definedName>
    <definedName name="Z_F2F85906_A5D1_4750_B9F7_DE1F22847B98_.wvu.FilterData" localSheetId="4" hidden="1">'PP RFP'!$A$3:$Z$18</definedName>
    <definedName name="Z_F2F85906_A5D1_4750_B9F7_DE1F22847B98_.wvu.FilterData" localSheetId="5" hidden="1">'Single Source'!$A$6:$J$6</definedName>
    <definedName name="Z_F3214DD3_7AF0_495B_A0AA_7CB7CF6F4F26_.wvu.FilterData" localSheetId="6" hidden="1">'Asset Sales'!$A$21:$K$279</definedName>
    <definedName name="Z_F3214DD3_7AF0_495B_A0AA_7CB7CF6F4F26_.wvu.FilterData" localSheetId="7" hidden="1">'Asset Utilization'!$B$19:$N$100</definedName>
    <definedName name="Z_F3843D68_1033_499F_B87C_3649DA706E27_.wvu.FilterData" localSheetId="6" hidden="1">'Asset Sales'!$A$21:$K$176</definedName>
    <definedName name="Z_F3843D68_1033_499F_B87C_3649DA706E27_.wvu.FilterData" localSheetId="0" hidden="1">'Cost Savings - Team'!$A$21:$T$21</definedName>
    <definedName name="Z_F5258E89_B4AE_4A25_A8B4_3758ACE8785F_.wvu.FilterData" localSheetId="4" hidden="1">'PP RFP'!$A$3:$Z$3</definedName>
    <definedName name="Z_F5258E89_B4AE_4A25_A8B4_3758ACE8785F_.wvu.FilterData" localSheetId="5" hidden="1">'Single Source'!$A$6:$J$6</definedName>
    <definedName name="Z_F5C35185_B159_45F8_A16A_B3C09B6C0ED0_.wvu.FilterData" localSheetId="6" hidden="1">'Asset Sales'!$A$21:$K$276</definedName>
    <definedName name="Z_F5C35185_B159_45F8_A16A_B3C09B6C0ED0_.wvu.FilterData" localSheetId="7" hidden="1">'Asset Utilization'!$B$19:$N$24</definedName>
    <definedName name="Z_F5C35185_B159_45F8_A16A_B3C09B6C0ED0_.wvu.FilterData" localSheetId="0" hidden="1">'Cost Savings - Team'!$A$21:$T$29</definedName>
    <definedName name="Z_F5C35185_B159_45F8_A16A_B3C09B6C0ED0_.wvu.FilterData" localSheetId="1" hidden="1">'CS - Transferred'!$A$8:$AQ$17</definedName>
    <definedName name="Z_F5C35185_B159_45F8_A16A_B3C09B6C0ED0_.wvu.FilterData" localSheetId="4" hidden="1">'PP RFP'!$A$3:$Z$32</definedName>
    <definedName name="Z_F5C35185_B159_45F8_A16A_B3C09B6C0ED0_.wvu.FilterData" localSheetId="5" hidden="1">'Single Source'!$A$6:$J$6</definedName>
    <definedName name="Z_F78A2CA1_ED2E_4A3B_A150_D59D68965194_.wvu.FilterData" localSheetId="4" hidden="1">'PP RFP'!$A$3:$Z$42</definedName>
    <definedName name="Z_F80B715F_E356_4D43_804F_70B596C34466_.wvu.FilterData" localSheetId="0" hidden="1">'Cost Savings - Team'!$A$21:$T$147</definedName>
    <definedName name="Z_FA4B7E38_A838_43D4_8C00_F7BA9D3090A3_.wvu.FilterData" localSheetId="5" hidden="1">'Single Source'!$A$6:$X$35</definedName>
    <definedName name="Z_FB4385A8_C20F_4152_8B50_1DAB6B4C9266_.wvu.FilterData" localSheetId="6" hidden="1">'Asset Sales'!$A$19:$K$21</definedName>
    <definedName name="Z_FB4385A8_C20F_4152_8B50_1DAB6B4C9266_.wvu.FilterData" localSheetId="7" hidden="1">'Asset Utilization'!$B$21:$J$21</definedName>
    <definedName name="Z_FB577709_688D_459D_B16A_5A9DC0001E6B_.wvu.FilterData" localSheetId="0" hidden="1">'Cost Savings - Team'!$A$21:$T$21</definedName>
    <definedName name="Z_FB577709_688D_459D_B16A_5A9DC0001E6B_.wvu.FilterData" localSheetId="4" hidden="1">'PP RFP'!$A$3:$Z$18</definedName>
    <definedName name="Z_FB577709_688D_459D_B16A_5A9DC0001E6B_.wvu.FilterData" localSheetId="5" hidden="1">'Single Source'!$A$6:$J$6</definedName>
    <definedName name="Z_FCE93219_CAE2_42E9_A35B_6412A3B70AEA_.wvu.FilterData" localSheetId="0" hidden="1">'Cost Savings - Team'!$A$21:$AR$21</definedName>
    <definedName name="Z_FD8197C2_C3AB_4E9A_843F_535215E97664_.wvu.FilterData" localSheetId="4" hidden="1">'PP RFP'!$A$3:$Z$8</definedName>
    <definedName name="Z_FD8197C2_C3AB_4E9A_843F_535215E97664_.wvu.FilterData" localSheetId="5" hidden="1">'Single Source'!$A$6:$J$6</definedName>
    <definedName name="Z_FDC65E5E_E387_4872_A153_32420BA45C8D_.wvu.FilterData" localSheetId="6" hidden="1">'Asset Sales'!$A$21:$K$282</definedName>
    <definedName name="Z_FDC65E5E_E387_4872_A153_32420BA45C8D_.wvu.FilterData" localSheetId="7" hidden="1">'Asset Utilization'!$A$21:$M$196</definedName>
    <definedName name="Z_FDC65E5E_E387_4872_A153_32420BA45C8D_.wvu.FilterData" localSheetId="0" hidden="1">'Cost Savings - Team'!$A$21:$T$142</definedName>
    <definedName name="Z_FDC65E5E_E387_4872_A153_32420BA45C8D_.wvu.FilterData" localSheetId="1" hidden="1">'CS - Transferred'!$A$8:$AQ$24</definedName>
    <definedName name="Z_FDC65E5E_E387_4872_A153_32420BA45C8D_.wvu.FilterData" localSheetId="4" hidden="1">'PP RFP'!$A$3:$Z$61</definedName>
    <definedName name="Z_FDC65E5E_E387_4872_A153_32420BA45C8D_.wvu.FilterData" localSheetId="5" hidden="1">'Single Source'!$A$6:$X$35</definedName>
    <definedName name="Z_FDE8C99B_3226_49D4_986D_C2C259B1E563_.wvu.FilterData" localSheetId="4" hidden="1">'PP RFP'!$A$3:$Z$3</definedName>
    <definedName name="Z_FDE8C99B_3226_49D4_986D_C2C259B1E563_.wvu.FilterData" localSheetId="5" hidden="1">'Single Source'!$A$6:$J$6</definedName>
    <definedName name="Z_FF88DB8A_4324_44E4_97BC_0FF8DD7340FB_.wvu.FilterData" localSheetId="7" hidden="1">'Asset Utilization'!$B$19:$N$93</definedName>
    <definedName name="Z_FF929947_72C2_4EBD_A98F_EA301F117F6F_.wvu.FilterData" localSheetId="6" hidden="1">'Asset Sales'!$A$21:$K$263</definedName>
  </definedNames>
  <calcPr calcId="162913"/>
  <customWorkbookViews>
    <customWorkbookView name="Sunny Singh - Personal View" guid="{46CCC2A8-61C4-4F21-94BB-8249E3858509}" mergeInterval="0" personalView="1" maximized="1" xWindow="1592" yWindow="-8" windowWidth="1936" windowHeight="1096" tabRatio="872" activeSheetId="5"/>
    <customWorkbookView name="Trevan Williams - Personal View" guid="{6300BE0F-E9BB-486A-A23F-E07483971E77}" mergeInterval="0" personalView="1" maximized="1" xWindow="-8" yWindow="-8" windowWidth="1616" windowHeight="876" tabRatio="872" activeSheetId="7"/>
    <customWorkbookView name="Dorian Sinclair - Personal View" guid="{5679BCAC-750A-4C6F-BB01-FA4AB01B4DBC}" mergeInterval="0" personalView="1" maximized="1" xWindow="-8" yWindow="-8" windowWidth="1936" windowHeight="1056" tabRatio="872" activeSheetId="5"/>
    <customWorkbookView name="Greg Haberlin - Personal View" guid="{0FD2BC38-3FA8-44B4-8B18-C03888FDBC75}" mergeInterval="0" personalView="1" maximized="1" xWindow="-8" yWindow="-8" windowWidth="1616" windowHeight="876" tabRatio="872" activeSheetId="1"/>
    <customWorkbookView name="Ross Kirkpatrick - Personal View" guid="{83B41E9C-4D4B-4E64-AF6A-A2F882784B95}" mergeInterval="0" personalView="1" maximized="1" xWindow="-1929" yWindow="-9" windowWidth="1938" windowHeight="1098" tabRatio="872" activeSheetId="8"/>
    <customWorkbookView name="Mark Kyluik - Personal View" guid="{CB6E70ED-C911-48BD-9403-D776A95649C9}" mergeInterval="0" personalView="1" maximized="1" xWindow="-8" yWindow="-8" windowWidth="1616" windowHeight="876" tabRatio="872" activeSheetId="5"/>
    <customWorkbookView name="Susan Steele - Personal View" guid="{5D06DB67-68E1-4144-8C06-A0F20F35659B}" mergeInterval="0" personalView="1" maximized="1" xWindow="-9" yWindow="-9" windowWidth="1938" windowHeight="1048" tabRatio="872" activeSheetId="5"/>
    <customWorkbookView name="Angy Pinerua Petit - Personal View" guid="{1378F465-E419-4093-882F-9820B4762B7E}" mergeInterval="0" personalView="1" maximized="1" xWindow="-8" yWindow="-8" windowWidth="1296" windowHeight="1000" tabRatio="872" activeSheetId="8"/>
    <customWorkbookView name="Matt Stobart - Personal View" guid="{5DED195A-DA8D-4C23-9D7A-0243418C8BE4}" mergeInterval="0" personalView="1" maximized="1" xWindow="-8" yWindow="-8" windowWidth="1296" windowHeight="1000" tabRatio="872" activeSheetId="6"/>
    <customWorkbookView name="Jennifer Kim - Personal View" guid="{DAD5030A-F359-4F6C-B438-60019CE5C21D}" mergeInterval="0" personalView="1" maximized="1" xWindow="-8" yWindow="-8" windowWidth="1616" windowHeight="876" tabRatio="872" activeSheetId="1"/>
    <customWorkbookView name="Camila Fernandez - Personal View" guid="{66B7FA8E-99CF-43EC-8A79-C865D10BA4C0}" mergeInterval="0" personalView="1" maximized="1" xWindow="-8" yWindow="-8" windowWidth="1296" windowHeight="1000" tabRatio="872" activeSheetId="5"/>
    <customWorkbookView name="Indrajit Siddhanta - Personal View" guid="{28F38C72-10A9-427F-BFBF-B226545CB488}" mergeInterval="0" personalView="1" maximized="1" xWindow="-8" yWindow="-8" windowWidth="1296" windowHeight="1000" tabRatio="872" activeSheetId="1"/>
    <customWorkbookView name="Devin Matheson - Personal View" guid="{D782DF0E-9D4A-4080-B65B-103035559967}" mergeInterval="0" personalView="1" maximized="1" xWindow="-8" yWindow="-8" windowWidth="1936" windowHeight="1056" tabRatio="872" activeSheetId="1"/>
    <customWorkbookView name="Sarah Slater - Personal View" guid="{A4BDE9E2-830E-4485-B6E1-708190EC31A4}" mergeInterval="0" personalView="1" maximized="1" xWindow="1272" yWindow="-8" windowWidth="1296" windowHeight="1040" tabRatio="872" activeSheetId="3"/>
    <customWorkbookView name="Renato Lanfranchi - Personal View" guid="{C575216D-29FC-48BB-BD6A-1D81AE445EAC}" mergeInterval="0" personalView="1" maximized="1" xWindow="-8" yWindow="-8" windowWidth="1296" windowHeight="1000" tabRatio="872" activeSheetId="5"/>
    <customWorkbookView name="Arlen Wang - Personal View" guid="{2301D7D6-570C-4899-83E5-79B284247839}" mergeInterval="0" personalView="1" maximized="1" xWindow="-8" yWindow="-8" windowWidth="1936" windowHeight="1056" tabRatio="872" activeSheetId="1"/>
    <customWorkbookView name="Taylor Potter - Personal View" guid="{D6F50115-B703-4627-B205-DF80F7094FEB}" mergeInterval="0" personalView="1" xWindow="1766" yWindow="138" windowWidth="1364" windowHeight="728" tabRatio="872" activeSheetId="5"/>
    <customWorkbookView name="Jessica Lok - Personal View" guid="{AE07C99D-7772-4982-BEBB-16B5D6FA0794}" mergeInterval="0" personalView="1" maximized="1" xWindow="-8" yWindow="-8" windowWidth="2576" windowHeight="1294" tabRatio="872" activeSheetId="1"/>
    <customWorkbookView name="June Mo - Personal View" guid="{B3BBEA5E-6D18-476E-B42D-04E1EF062EAE}" mergeInterval="0" personalView="1" maximized="1" xWindow="1358" yWindow="-8" windowWidth="1296" windowHeight="1040" tabRatio="872" activeSheetId="3"/>
    <customWorkbookView name="Harold Lopez - Personal View" guid="{D971BCE8-FC55-4AAF-A7EE-527ED6899A9F}" mergeInterval="0" personalView="1" maximized="1" xWindow="-8" yWindow="-8" windowWidth="1792" windowHeight="976" tabRatio="872" activeSheetId="1"/>
    <customWorkbookView name="Vlad Goryachev - Personal View" guid="{2682D879-1CE1-4C49-A737-54F2881CBCB0}" mergeInterval="0" personalView="1" maximized="1" xWindow="-8" yWindow="-8" windowWidth="2576" windowHeight="1056" tabRatio="872" activeSheetId="1"/>
    <customWorkbookView name="Troy McGregor - Personal View" guid="{F5C35185-B159-45F8-A16A-B3C09B6C0ED0}" mergeInterval="0" personalView="1" maximized="1" xWindow="1358" yWindow="-8" windowWidth="1296" windowHeight="1040" tabRatio="872" activeSheetId="1"/>
    <customWorkbookView name="Jake Wilson - Personal View" guid="{7166F4E0-17F6-4182-B62C-63A4FBD008D2}" mergeInterval="0" personalView="1" maximized="1" xWindow="1272" yWindow="-8" windowWidth="1296" windowHeight="1040" tabRatio="872" activeSheetId="7"/>
    <customWorkbookView name="Monica Jay-Rivas - Personal View" guid="{15B8AF7B-5FBC-414B-9C1F-05BCB1D32ADB}" mergeInterval="0" personalView="1" maximized="1" xWindow="-8" yWindow="-8" windowWidth="1296" windowHeight="1000" tabRatio="872" activeSheetId="9"/>
    <customWorkbookView name="Julie Easthope - Personal View" guid="{B1BFE9EC-7C23-48B0-ACDD-6786CE3E9C92}" mergeInterval="0" personalView="1" maximized="1" xWindow="-8" yWindow="-8" windowWidth="1168" windowHeight="696" tabRatio="872" activeSheetId="9"/>
    <customWorkbookView name="Candice MacLean - Personal View" guid="{AC7FF016-5649-4C12-8931-311A1F3853BE}" mergeInterval="0" personalView="1" maximized="1" xWindow="-8" yWindow="-8" windowWidth="1616" windowHeight="876" tabRatio="872" activeSheetId="5"/>
    <customWorkbookView name="Michella Pritchard - Personal View" guid="{8AFE82ED-39B8-4356-80FE-5267FF1B5979}" mergeInterval="0" personalView="1" xWindow="54" windowWidth="844" windowHeight="944" tabRatio="872" activeSheetId="5"/>
    <customWorkbookView name="Kyle Vernon - Personal View" guid="{67F13924-A64E-4D5C-B630-AEA702C54E90}" mergeInterval="0" personalView="1" maximized="1" xWindow="-8" yWindow="-8" windowWidth="1616" windowHeight="876" tabRatio="872" activeSheetId="5"/>
    <customWorkbookView name="Naomi Withers - Personal View" guid="{39D26A3C-48BC-4AC3-B396-D187FB877F87}" mergeInterval="0" personalView="1" maximized="1" xWindow="-8" yWindow="-8" windowWidth="1552" windowHeight="840" tabRatio="872" activeSheetId="1"/>
    <customWorkbookView name="Astrid Abramyan - Personal View" guid="{97FAA7D7-3C90-4C98-A145-2D66B25BDDDC}" mergeInterval="0" personalView="1" maximized="1" xWindow="-8" yWindow="-8" windowWidth="1382" windowHeight="744" tabRatio="872" activeSheetId="1"/>
    <customWorkbookView name="Hoa Lien - Personal View" guid="{2BED645F-D25A-4AB4-8A10-28429739BB11}" mergeInterval="0" personalView="1" maximized="1" xWindow="-8" yWindow="-8" windowWidth="2576" windowHeight="1416" tabRatio="872" activeSheetId="1"/>
    <customWorkbookView name="Bassam Mohammed - Personal View" guid="{DFD65C73-0760-446F-8610-12F625D9A4D5}" mergeInterval="0" personalView="1" maximized="1" xWindow="-8" yWindow="-8" windowWidth="1552" windowHeight="840" tabRatio="872" activeSheetId="5"/>
    <customWorkbookView name="Taylor Conroy - Personal View" guid="{DC4CE8AE-6A19-45A2-84AF-CB0860BE007A}" mergeInterval="0" personalView="1" maximized="1" xWindow="-8" yWindow="-8" windowWidth="1456" windowHeight="876" tabRatio="872" activeSheetId="5"/>
    <customWorkbookView name="Nohora Barragan - Personal View" guid="{1D80CBB5-069A-412E-A566-C5B720F78854}" mergeInterval="0" personalView="1" maximized="1" xWindow="-8" yWindow="-8" windowWidth="1936" windowHeight="1056" tabRatio="872" activeSheetId="5"/>
    <customWorkbookView name="Kevin Ritter - Personal View" guid="{1C6A4DCF-944B-4E98-8B15-8896A3B072B0}" mergeInterval="0" personalView="1" maximized="1" xWindow="-8" yWindow="-8" windowWidth="1082" windowHeight="576" tabRatio="872" activeSheetId="1"/>
    <customWorkbookView name="David Robinson - Personal View" guid="{D958522E-10A0-4BA4-9955-3EB5F4C70362}" mergeInterval="0" personalView="1" maximized="1" xWindow="-8" yWindow="-8" windowWidth="1936" windowHeight="1056" tabRatio="872" activeSheetId="7"/>
    <customWorkbookView name="Kevin Newton - Personal View" guid="{3BB41223-AB36-4FE3-8823-D288420F8842}" mergeInterval="0" personalView="1" maximized="1" xWindow="-8" yWindow="-8" windowWidth="1936" windowHeight="1056" tabRatio="703" activeSheetId="8"/>
    <customWorkbookView name="Justin Sangha - Personal View" guid="{41F32FFD-755E-411C-9EBF-00C7F0C94089}" mergeInterval="0" personalView="1" maximized="1" xWindow="1912" yWindow="-8" windowWidth="1936" windowHeight="1096" tabRatio="872" activeSheetId="5"/>
    <customWorkbookView name="20180320 - Personal View" guid="{3C8EF251-F6BA-45DC-9203-2AF616E66369}" mergeInterval="0" personalView="1" maximized="1" xWindow="-8" yWindow="-8" windowWidth="1296" windowHeight="1000" tabRatio="872" activeSheetId="5"/>
    <customWorkbookView name="Reeti Sudan - Personal View" guid="{0609F2A9-A095-402C-B79E-06D415E59CAD}" mergeInterval="0" personalView="1" maximized="1" xWindow="-8" yWindow="-8" windowWidth="1936" windowHeight="1176" tabRatio="872" activeSheetId="5"/>
    <customWorkbookView name="Mostafa Hassan - Personal View" guid="{82846491-0F0E-4B60-87A1-C01ED3FEC6A7}" mergeInterval="0" personalView="1" maximized="1" xWindow="-8" yWindow="-8" windowWidth="1936" windowHeight="1056" tabRatio="872" activeSheetId="7"/>
    <customWorkbookView name="Matthew Walsh - Personal View" guid="{5CC7F24E-5745-4750-83B2-EAEB0DED38A1}" mergeInterval="0" personalView="1" maximized="1" xWindow="1912" yWindow="-8" windowWidth="1936" windowHeight="1096" tabRatio="872" activeSheetId="5"/>
    <customWorkbookView name="Erika Larm - Personal View" guid="{11FB0069-AFDC-4803-9139-81358242151A}" mergeInterval="0" personalView="1" maximized="1" xWindow="-8" yWindow="-8" windowWidth="1296" windowHeight="1000" tabRatio="872" activeSheetId="1"/>
    <customWorkbookView name="Paul Payne - Personal View" guid="{DCDEF08E-9A10-4266-8775-11A704869E1A}" mergeInterval="0" personalView="1" maximized="1" xWindow="1272" yWindow="-8" windowWidth="1296" windowHeight="1040" tabRatio="872" activeSheetId="1"/>
    <customWorkbookView name="Matt MacDonald - Personal View" guid="{C1547F3C-C572-46BC-9435-4A6EF18185F5}" mergeInterval="0" personalView="1" maximized="1" xWindow="-8" yWindow="-8" windowWidth="1456" windowHeight="876" tabRatio="872" activeSheetId="5"/>
    <customWorkbookView name="Cathy Spykerman - Personal View" guid="{02365CEF-9EE4-4700-80AF-E708C0E9172C}" mergeInterval="0" personalView="1" maximized="1" xWindow="1912" yWindow="-8" windowWidth="1936" windowHeight="1096" tabRatio="872" activeSheetId="5"/>
    <customWorkbookView name="Clint Shackleton - Personal View" guid="{EB4290FA-6900-4BA3-9807-6777BDF95E77}" mergeInterval="0" personalView="1" xWindow="-1503" yWindow="263" windowWidth="1440" windowHeight="758" tabRatio="872" activeSheetId="8"/>
    <customWorkbookView name="Chasity France - Personal View" guid="{C8535C45-B99F-4B6C-9D98-5EB04DC32957}" mergeInterval="0" personalView="1" maximized="1" xWindow="-8" yWindow="-8" windowWidth="1936" windowHeight="1056" tabRatio="872" activeSheetId="1"/>
    <customWorkbookView name="Kevin Finnerty - Personal View" guid="{3299CEC9-C1AA-4B4C-8A4F-7816F7DE2376}" mergeInterval="0" personalView="1" maximized="1" xWindow="-8" yWindow="-8" windowWidth="1296" windowHeight="1000" tabRatio="872" activeSheetId="1"/>
    <customWorkbookView name="Vincent Jiang - Personal View" guid="{63B7F284-CA58-4B1B-ACC3-DD6946843A23}" mergeInterval="0" personalView="1" maximized="1" xWindow="-1608" yWindow="-8" windowWidth="1616" windowHeight="916" tabRatio="872" activeSheetId="5"/>
    <customWorkbookView name="William DeBona - Personal View" guid="{13C8D82B-9300-447F-8856-608FBD6FA6A1}" mergeInterval="0" personalView="1" maximized="1" xWindow="1272" yWindow="-8" windowWidth="1296" windowHeight="1040" tabRatio="872" activeSheetId="6"/>
    <customWorkbookView name="Colleen Gibson - Personal View" guid="{5EA6E6C0-0841-4F8A-8BCA-951E383BED28}" mergeInterval="0" personalView="1" maximized="1" xWindow="-8" yWindow="-8" windowWidth="1296" windowHeight="1000" tabRatio="872" activeSheetId="5"/>
    <customWorkbookView name="Kelly Johnson - Personal View" guid="{091B35B7-6B09-4364-8B4D-11A7F8E6FBD2}" mergeInterval="0" personalView="1" maximized="1" xWindow="1912" yWindow="-8" windowWidth="1936" windowHeight="1096" tabRatio="87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8" l="1"/>
  <c r="B11" i="8"/>
  <c r="F17" i="7"/>
  <c r="B11" i="7"/>
  <c r="B10" i="1" l="1"/>
  <c r="B10" i="8" l="1"/>
  <c r="B10" i="7"/>
  <c r="F19" i="3"/>
  <c r="B11" i="3"/>
  <c r="B10" i="3" l="1"/>
  <c r="D140" i="1" l="1"/>
  <c r="B9" i="7" l="1"/>
  <c r="C113" i="1" l="1"/>
  <c r="D113" i="1"/>
  <c r="B9" i="1" s="1"/>
  <c r="B9" i="3" l="1"/>
  <c r="D37" i="3" l="1"/>
  <c r="G113" i="8" l="1"/>
  <c r="B9" i="8" l="1"/>
  <c r="B8" i="8"/>
  <c r="B8" i="7"/>
  <c r="B8" i="3" l="1"/>
  <c r="C92" i="1" l="1"/>
  <c r="D92" i="1"/>
  <c r="D79" i="1" l="1"/>
  <c r="B7" i="3"/>
  <c r="B8" i="1" l="1"/>
  <c r="B7" i="8"/>
  <c r="B7" i="7"/>
  <c r="D71" i="1" l="1"/>
  <c r="B6" i="8" l="1"/>
  <c r="B6" i="7"/>
  <c r="C70" i="1" l="1"/>
  <c r="D70" i="1" s="1"/>
  <c r="D9" i="1" s="1"/>
  <c r="B7" i="1" l="1"/>
  <c r="D59" i="1"/>
  <c r="D58" i="1"/>
  <c r="B6" i="1" l="1"/>
  <c r="B6" i="3"/>
  <c r="B5" i="3"/>
  <c r="D55" i="1" l="1"/>
  <c r="B5" i="1" l="1"/>
  <c r="B5" i="8" l="1"/>
  <c r="B5" i="7"/>
  <c r="D17" i="5"/>
  <c r="Q16" i="5" l="1"/>
  <c r="D24" i="3" l="1"/>
  <c r="B4" i="3" s="1"/>
  <c r="B4" i="1" l="1"/>
  <c r="B4" i="8" l="1"/>
  <c r="B4" i="7"/>
  <c r="H2" i="1" l="1"/>
  <c r="G2" i="4"/>
  <c r="D1" i="1" s="1"/>
  <c r="F15" i="3" l="1"/>
  <c r="D5" i="1"/>
  <c r="F20" i="10"/>
  <c r="D7" i="1" s="1"/>
  <c r="B3" i="7"/>
  <c r="B3" i="8"/>
  <c r="D3" i="1" l="1"/>
  <c r="F3" i="8"/>
  <c r="F2" i="8"/>
  <c r="D31" i="10" l="1"/>
  <c r="B4" i="10" s="1"/>
  <c r="C31" i="10"/>
  <c r="F18" i="10" l="1"/>
  <c r="F2" i="2"/>
  <c r="G4" i="4"/>
  <c r="F16" i="10" l="1"/>
  <c r="F15" i="7"/>
  <c r="F15" i="8"/>
</calcChain>
</file>

<file path=xl/comments1.xml><?xml version="1.0" encoding="utf-8"?>
<comments xmlns="http://schemas.openxmlformats.org/spreadsheetml/2006/main">
  <authors>
    <author>Trevan Williams</author>
    <author>Colleen Gibson</author>
    <author>Mark Kyluik</author>
  </authors>
  <commentList>
    <comment ref="Q12" authorId="0" guid="{963D083B-6B66-43C8-85DD-F1F48FE4774F}" shapeId="0">
      <text>
        <r>
          <rPr>
            <b/>
            <sz val="9"/>
            <color indexed="81"/>
            <rFont val="Tahoma"/>
            <family val="2"/>
          </rPr>
          <t>Trevan Williams:</t>
        </r>
        <r>
          <rPr>
            <sz val="9"/>
            <color indexed="81"/>
            <rFont val="Tahoma"/>
            <family val="2"/>
          </rPr>
          <t xml:space="preserve">
Jan 4, 2022: trevan updated to Feb 15, 2022 as agreed to with Julie Easthope
</t>
        </r>
      </text>
    </comment>
    <comment ref="X23" authorId="1" guid="{FE4040E4-11D0-404F-B81A-25472398F0A2}" shapeId="0">
      <text>
        <r>
          <rPr>
            <b/>
            <sz val="9"/>
            <color indexed="81"/>
            <rFont val="Tahoma"/>
            <family val="2"/>
          </rPr>
          <t>Colleen Gibson:</t>
        </r>
        <r>
          <rPr>
            <sz val="9"/>
            <color indexed="81"/>
            <rFont val="Tahoma"/>
            <family val="2"/>
          </rPr>
          <t xml:space="preserve">
Entered into spreadsheet April 22</t>
        </r>
      </text>
    </comment>
    <comment ref="X24" authorId="1" guid="{6E6A69AC-4DEF-4E66-A2FA-809F1B1B012F}" shapeId="0">
      <text>
        <r>
          <rPr>
            <b/>
            <sz val="9"/>
            <color indexed="81"/>
            <rFont val="Tahoma"/>
            <family val="2"/>
          </rPr>
          <t>Colleen Gibson:</t>
        </r>
        <r>
          <rPr>
            <sz val="9"/>
            <color indexed="81"/>
            <rFont val="Tahoma"/>
            <family val="2"/>
          </rPr>
          <t xml:space="preserve">
Entered into spreadsheet April 22</t>
        </r>
      </text>
    </comment>
    <comment ref="D42" authorId="2" guid="{BC314521-DE23-4F36-A7F6-88C73710342A}" shapeId="0">
      <text>
        <r>
          <rPr>
            <b/>
            <sz val="9"/>
            <color indexed="81"/>
            <rFont val="Tahoma"/>
            <family val="2"/>
          </rPr>
          <t xml:space="preserve">Changed from $3.3 based on official AFE approval.
</t>
        </r>
      </text>
    </comment>
    <comment ref="Q42" authorId="2" guid="{D853FFC2-0A62-49E0-9FD3-A4E56C8FB901}" shapeId="0">
      <text>
        <r>
          <rPr>
            <b/>
            <sz val="9"/>
            <color indexed="81"/>
            <rFont val="Tahoma"/>
            <family val="2"/>
          </rPr>
          <t xml:space="preserve">Delayed to July 13, pending MC approval.
</t>
        </r>
      </text>
    </comment>
    <comment ref="X48" authorId="1" guid="{F26AF542-2DD5-4EA8-9852-06CB2F84D0E9}" shapeId="0">
      <text>
        <r>
          <rPr>
            <b/>
            <sz val="9"/>
            <color indexed="81"/>
            <rFont val="Tahoma"/>
            <family val="2"/>
          </rPr>
          <t>Colleen Gibson:</t>
        </r>
        <r>
          <rPr>
            <sz val="9"/>
            <color indexed="81"/>
            <rFont val="Tahoma"/>
            <family val="2"/>
          </rPr>
          <t xml:space="preserve">
Entered into spreadsheet week of Aug 8
</t>
        </r>
      </text>
    </comment>
    <comment ref="X50" authorId="1" guid="{7DDD7C31-B2DD-4F33-A09C-D1F90DD6DCCA}" shapeId="0">
      <text>
        <r>
          <rPr>
            <b/>
            <sz val="9"/>
            <color indexed="81"/>
            <rFont val="Tahoma"/>
            <family val="2"/>
          </rPr>
          <t>Colleen Gibson:</t>
        </r>
        <r>
          <rPr>
            <sz val="9"/>
            <color indexed="81"/>
            <rFont val="Tahoma"/>
            <family val="2"/>
          </rPr>
          <t xml:space="preserve">
Entered into spreadsheet April 22</t>
        </r>
      </text>
    </comment>
    <comment ref="X53" authorId="1" guid="{569248E2-7DB6-420C-A0A5-758459C7C7FE}" shapeId="0">
      <text>
        <r>
          <rPr>
            <b/>
            <sz val="9"/>
            <color indexed="81"/>
            <rFont val="Tahoma"/>
            <family val="2"/>
          </rPr>
          <t>Colleen Gibson:</t>
        </r>
        <r>
          <rPr>
            <sz val="9"/>
            <color indexed="81"/>
            <rFont val="Tahoma"/>
            <family val="2"/>
          </rPr>
          <t xml:space="preserve">
Entered into spreadsheet week of Aug 8
</t>
        </r>
      </text>
    </comment>
    <comment ref="X59" authorId="1" guid="{9AB726BD-D19F-4849-A484-73761AC8E3F8}" shapeId="0">
      <text>
        <r>
          <rPr>
            <b/>
            <sz val="9"/>
            <color indexed="81"/>
            <rFont val="Tahoma"/>
            <family val="2"/>
          </rPr>
          <t>Colleen Gibson:</t>
        </r>
        <r>
          <rPr>
            <sz val="9"/>
            <color indexed="81"/>
            <rFont val="Tahoma"/>
            <family val="2"/>
          </rPr>
          <t xml:space="preserve">
Entered into spreadsheet week of Aug 8
</t>
        </r>
      </text>
    </comment>
    <comment ref="X61" authorId="1" guid="{031024D0-E84E-4996-BA2B-1537C5B2D091}" shapeId="0">
      <text>
        <r>
          <rPr>
            <b/>
            <sz val="9"/>
            <color indexed="81"/>
            <rFont val="Tahoma"/>
            <family val="2"/>
          </rPr>
          <t>Colleen Gibson:</t>
        </r>
        <r>
          <rPr>
            <sz val="9"/>
            <color indexed="81"/>
            <rFont val="Tahoma"/>
            <family val="2"/>
          </rPr>
          <t xml:space="preserve">
Entered into spreadsheet week of Aug 8
</t>
        </r>
      </text>
    </comment>
  </commentList>
</comments>
</file>

<file path=xl/sharedStrings.xml><?xml version="1.0" encoding="utf-8"?>
<sst xmlns="http://schemas.openxmlformats.org/spreadsheetml/2006/main" count="5892" uniqueCount="1856">
  <si>
    <t>Cost Recovery (reported in the monthly report only - Not in the weekly report)</t>
  </si>
  <si>
    <t>Laurence</t>
  </si>
  <si>
    <t>Cost Avoidance</t>
  </si>
  <si>
    <t>Hamilton</t>
  </si>
  <si>
    <t>Savings / Rebate</t>
  </si>
  <si>
    <t>SMA/SMP</t>
  </si>
  <si>
    <t>Contractor</t>
  </si>
  <si>
    <t>Scope of Work</t>
  </si>
  <si>
    <t>Scope of Work Value</t>
  </si>
  <si>
    <t>Contract #</t>
  </si>
  <si>
    <t>Type</t>
  </si>
  <si>
    <t>Control Value</t>
  </si>
  <si>
    <t>Information</t>
  </si>
  <si>
    <t>Year</t>
  </si>
  <si>
    <t>Month</t>
  </si>
  <si>
    <t>Date Entered</t>
  </si>
  <si>
    <t>Week</t>
  </si>
  <si>
    <t>Business Unit</t>
  </si>
  <si>
    <t>Reviewed by</t>
  </si>
  <si>
    <t>Approved by</t>
  </si>
  <si>
    <t>Comment for rejection</t>
  </si>
  <si>
    <t>Julie</t>
  </si>
  <si>
    <t>Asset Utilisation</t>
  </si>
  <si>
    <t>Kara</t>
  </si>
  <si>
    <t>EXAMPLE ONLY</t>
  </si>
  <si>
    <t>Lyreco</t>
  </si>
  <si>
    <t>Stationery</t>
  </si>
  <si>
    <t>Cost Recovery</t>
  </si>
  <si>
    <t>Invoicing Discrepancies - Credited back to CNRL - November 2015- March 2016</t>
  </si>
  <si>
    <t>January</t>
  </si>
  <si>
    <t>Wk 2</t>
  </si>
  <si>
    <t>Corp Services</t>
  </si>
  <si>
    <t>General</t>
  </si>
  <si>
    <t>PROCUREMENT PLAN</t>
  </si>
  <si>
    <t>RFP / RFQ</t>
  </si>
  <si>
    <t>Monthly Reporting</t>
  </si>
  <si>
    <t>Business Area</t>
  </si>
  <si>
    <t>PP Required (Yes/No)</t>
  </si>
  <si>
    <t>PP Signed Off (Yes/No)</t>
  </si>
  <si>
    <t>Executed PP Circulated to Business Areas</t>
  </si>
  <si>
    <t>Sourcing Mechanism Recommendation</t>
  </si>
  <si>
    <t>RFP #</t>
  </si>
  <si>
    <t>Working with SM Circulated to Business Area</t>
  </si>
  <si>
    <t>Notification of RFP/RFQ to Business Area prior to Issuing to Market (Yes/No)</t>
  </si>
  <si>
    <t>Notification of RFP/RFQ to Other Business Stakeholders prior to Issuing to Market (Yes/No)</t>
  </si>
  <si>
    <t># of Proponents</t>
  </si>
  <si>
    <t>Proponents Invited</t>
  </si>
  <si>
    <t>RFP Issue Date</t>
  </si>
  <si>
    <t>RFP Close Date</t>
  </si>
  <si>
    <t>RFP Award Date</t>
  </si>
  <si>
    <t>Awarded to:</t>
  </si>
  <si>
    <t>Added to Preferred Vendors List</t>
  </si>
  <si>
    <t>Award Recommendation (Yes/No)</t>
  </si>
  <si>
    <t>Award Rec Signed Off (Yes/No)</t>
  </si>
  <si>
    <t>Executed Award Rec Circulated to Business Areas And other Stakeholders</t>
  </si>
  <si>
    <t>Major Bid Package</t>
  </si>
  <si>
    <t>Major Contract Award</t>
  </si>
  <si>
    <t>Savings</t>
  </si>
  <si>
    <t>Yes</t>
  </si>
  <si>
    <t>No</t>
  </si>
  <si>
    <t>RFP</t>
  </si>
  <si>
    <t>Candice MacLean</t>
  </si>
  <si>
    <t>Bill of Sale #</t>
  </si>
  <si>
    <t>Bill of Sale Date</t>
  </si>
  <si>
    <t>Sold To</t>
  </si>
  <si>
    <t>Asset Description</t>
  </si>
  <si>
    <t>Cond.</t>
  </si>
  <si>
    <t>Total Proceeds (pre-tax)</t>
  </si>
  <si>
    <t>Location / Delivery Point</t>
  </si>
  <si>
    <t>Supply Management Contact</t>
  </si>
  <si>
    <t>AB10 Req'd (Y/N)</t>
  </si>
  <si>
    <t xml:space="preserve">Month </t>
  </si>
  <si>
    <t>February</t>
  </si>
  <si>
    <t>March</t>
  </si>
  <si>
    <t xml:space="preserve"> </t>
  </si>
  <si>
    <t>For Monthly Report</t>
  </si>
  <si>
    <t>April</t>
  </si>
  <si>
    <t>May</t>
  </si>
  <si>
    <t>June</t>
  </si>
  <si>
    <t>July</t>
  </si>
  <si>
    <t>August</t>
  </si>
  <si>
    <t>September</t>
  </si>
  <si>
    <t>October</t>
  </si>
  <si>
    <t>November</t>
  </si>
  <si>
    <t>December</t>
  </si>
  <si>
    <t>MT #</t>
  </si>
  <si>
    <t>MT Transfer Value</t>
  </si>
  <si>
    <t>Cost Recovery (Reported quarterly in the monthly report only)</t>
  </si>
  <si>
    <t>TEAM UPDATES - BLUE FIELDS</t>
  </si>
  <si>
    <t>MNGT UPDATES - RED FIELDS</t>
  </si>
  <si>
    <t>OPERATIONS CONVENTIONAL Financial/Cost Control</t>
  </si>
  <si>
    <t>Scope Value</t>
  </si>
  <si>
    <t>Total Savings/ Cost Avoidance</t>
  </si>
  <si>
    <t>Cost Control Type (Cost Savings or Cost Avoidance)</t>
  </si>
  <si>
    <t>Supplement #</t>
  </si>
  <si>
    <t>Reporting Week</t>
  </si>
  <si>
    <t>Reporting Month</t>
  </si>
  <si>
    <t>Reporting Year</t>
  </si>
  <si>
    <t>SMP/SMA</t>
  </si>
  <si>
    <t>Entry Date</t>
  </si>
  <si>
    <t>Comments</t>
  </si>
  <si>
    <t>Amount rejected</t>
  </si>
  <si>
    <t>Cost Savings</t>
  </si>
  <si>
    <t>2020 TEAM GOAL:</t>
  </si>
  <si>
    <t>Control Values - Cost Savings Devon</t>
  </si>
  <si>
    <t>Transferred to Which Team</t>
  </si>
  <si>
    <t>Paragon Soil &amp; Enviro.</t>
  </si>
  <si>
    <t>Albian Soil Survey</t>
  </si>
  <si>
    <t>Paragon provided a quote of $504,343.00 to complete the MRM winter soil survey work; however we negotiated the cost and did not accept their first quote. Paragon then came back with a quote of $275,623.00 which we accepted.</t>
  </si>
  <si>
    <t>Albian MRM</t>
  </si>
  <si>
    <t>EG:  Carla Salazar - Horizon</t>
  </si>
  <si>
    <t>Monthly Totals</t>
  </si>
  <si>
    <t>SM Weekly Report</t>
  </si>
  <si>
    <t>v</t>
  </si>
  <si>
    <t>Location From</t>
  </si>
  <si>
    <t>Location To</t>
  </si>
  <si>
    <t>SM Contact</t>
  </si>
  <si>
    <t>Conventional</t>
  </si>
  <si>
    <t>Chasity France</t>
  </si>
  <si>
    <t>TBD</t>
  </si>
  <si>
    <t>Issue to be addresses</t>
  </si>
  <si>
    <t>Start Date</t>
  </si>
  <si>
    <t>Vendor / BU / Area</t>
  </si>
  <si>
    <t>Status</t>
  </si>
  <si>
    <t>Mitigation Plan / Next Steps</t>
  </si>
  <si>
    <t>Reported</t>
  </si>
  <si>
    <t>Camila Fernandez</t>
  </si>
  <si>
    <t>Horizon BP</t>
  </si>
  <si>
    <t>ADD NEW INFORMATION TO THE BOTTOM OF THE LIST PLEASE</t>
  </si>
  <si>
    <t>2021 YTD Sales Total</t>
  </si>
  <si>
    <t>2021 YTD Asset Utilization Total:</t>
  </si>
  <si>
    <t>Thermal</t>
  </si>
  <si>
    <t>N/A</t>
  </si>
  <si>
    <t>Trevan Williams</t>
  </si>
  <si>
    <t>Corporate Services</t>
  </si>
  <si>
    <t>Kevin Newton</t>
  </si>
  <si>
    <t>Kelly Johnson</t>
  </si>
  <si>
    <t>Renato Lanfranchi</t>
  </si>
  <si>
    <t>Fort St John</t>
  </si>
  <si>
    <t>Dorian Sinclair</t>
  </si>
  <si>
    <t>NA</t>
  </si>
  <si>
    <t>Marketing</t>
  </si>
  <si>
    <t>Susan Steele</t>
  </si>
  <si>
    <t>Conventional/Thermal</t>
  </si>
  <si>
    <t>Reeti Sudan</t>
  </si>
  <si>
    <t>Mark Kyluik</t>
  </si>
  <si>
    <t>Helicopter Services</t>
  </si>
  <si>
    <t>CTR005642</t>
  </si>
  <si>
    <t>Synergy Aviation Ltd</t>
  </si>
  <si>
    <t>yes</t>
  </si>
  <si>
    <t>Arlen Wang</t>
  </si>
  <si>
    <t xml:space="preserve">Invoicing Discrepancies - Credited back to CNRL - All of 2020 - We were charged landing fees and per diems when they shouldn’t have been charged. </t>
  </si>
  <si>
    <t>Reported Q2</t>
  </si>
  <si>
    <t>Matthew Walsh</t>
  </si>
  <si>
    <t>Crew Truck &amp; Welding Services for the Fairview, Manning Karr Creek, Wapiti and Wembley Locations</t>
  </si>
  <si>
    <t>Production Well Test and Monitoring Instruments</t>
  </si>
  <si>
    <t xml:space="preserve">902534 Alberta Ltd. O/A Solstice Production
Coral Oilfield Services
Demon Oilfield Services Inc.
Elite Well Testing
Ideal Completion Services
Lochend Energy Services
Lyons Production Services
 S&amp;T Production Testing
Skyline Well Testing
Strataflo Energy Testing
Tara Energy Services
TC Mobile Vessels
Teeko Testing &amp; Services
Wesco Testing and Wireline
</t>
  </si>
  <si>
    <t>Wellhead Supply &amp; Service</t>
  </si>
  <si>
    <t>Wellsite Inspections</t>
  </si>
  <si>
    <t>2022 CS Line Pipe</t>
  </si>
  <si>
    <t>Conventional/ Thermal</t>
  </si>
  <si>
    <t>Site Safety Services</t>
  </si>
  <si>
    <t>Stainless Steel Line Pipe</t>
  </si>
  <si>
    <t>Journey Engineering</t>
  </si>
  <si>
    <t>All CNRL</t>
  </si>
  <si>
    <t>Vendor Audit</t>
  </si>
  <si>
    <t>COST SAVINGS AS A RESULT OF THE SASOL ACQUISTION</t>
  </si>
  <si>
    <t>Cost Savings - Sasol</t>
  </si>
  <si>
    <t>SM - Procurement</t>
  </si>
  <si>
    <t>Attacama, WinShuttle, IMA, Informatica, Ivalua, Magnitude, Oracle, Profisee, Prometheus, Riversand, Reltio, Tibco and Semarchy</t>
  </si>
  <si>
    <t>Indrajit Siddhanta</t>
  </si>
  <si>
    <t>Dnow, Swift Supply, PM Piping, Sumitomo, Comco, Continental</t>
  </si>
  <si>
    <t>Horizon / Albian</t>
  </si>
  <si>
    <t>Coffee Services</t>
  </si>
  <si>
    <t>Rig Ratz Ltd.</t>
  </si>
  <si>
    <t>Covid Rapid Testing</t>
  </si>
  <si>
    <t>CTR021513</t>
  </si>
  <si>
    <r>
      <rPr>
        <b/>
        <sz val="8"/>
        <color theme="1"/>
        <rFont val="Calibri"/>
        <family val="2"/>
        <scheme val="minor"/>
      </rPr>
      <t>RFI</t>
    </r>
    <r>
      <rPr>
        <sz val="8"/>
        <color theme="1"/>
        <rFont val="Calibri"/>
        <family val="2"/>
        <scheme val="minor"/>
      </rPr>
      <t xml:space="preserve"> for Item master management solution(s)</t>
    </r>
  </si>
  <si>
    <t>Savings - Add to Team Savings Sheet</t>
  </si>
  <si>
    <t>Is the CONTRACT (or Schedules) EXECUTED in IVALUA?</t>
  </si>
  <si>
    <t>STEP 1</t>
  </si>
  <si>
    <t>STEP 2</t>
  </si>
  <si>
    <t>Vendor - FULL LEGAL NAME</t>
  </si>
  <si>
    <t>Ivalua Contract Number</t>
  </si>
  <si>
    <r>
      <rPr>
        <b/>
        <sz val="8"/>
        <color rgb="FFFF0000"/>
        <rFont val="Calibri"/>
        <family val="2"/>
        <scheme val="minor"/>
      </rPr>
      <t>SINGLE</t>
    </r>
    <r>
      <rPr>
        <b/>
        <sz val="8"/>
        <color theme="1"/>
        <rFont val="Calibri"/>
        <family val="2"/>
        <scheme val="minor"/>
      </rPr>
      <t xml:space="preserve"> SOURCE </t>
    </r>
  </si>
  <si>
    <r>
      <rPr>
        <b/>
        <sz val="8"/>
        <color rgb="FFFF0000"/>
        <rFont val="Calibri"/>
        <family val="2"/>
        <scheme val="minor"/>
      </rPr>
      <t xml:space="preserve">SOLE </t>
    </r>
    <r>
      <rPr>
        <b/>
        <sz val="8"/>
        <color theme="1"/>
        <rFont val="Calibri"/>
        <family val="2"/>
        <scheme val="minor"/>
      </rPr>
      <t xml:space="preserve">SOURCE </t>
    </r>
  </si>
  <si>
    <t>Form Required</t>
  </si>
  <si>
    <t>Sent Form to Colleen</t>
  </si>
  <si>
    <t>Award Rec Sent to Colleen (Yes/No)</t>
  </si>
  <si>
    <r>
      <t xml:space="preserve">INFORMATION WILL ONLY BE REPORTED WHEN </t>
    </r>
    <r>
      <rPr>
        <b/>
        <u/>
        <sz val="16"/>
        <color rgb="FFFF0000"/>
        <rFont val="Calibri"/>
        <family val="2"/>
        <scheme val="minor"/>
      </rPr>
      <t>STEP 2 Information</t>
    </r>
    <r>
      <rPr>
        <b/>
        <sz val="16"/>
        <color rgb="FFFF0000"/>
        <rFont val="Calibri"/>
        <family val="2"/>
        <scheme val="minor"/>
      </rPr>
      <t xml:space="preserve"> is Entered and Contract is Executed</t>
    </r>
  </si>
  <si>
    <t>Ricoh Canada Inc.</t>
  </si>
  <si>
    <t xml:space="preserve">Peter the Plantman Inc. </t>
  </si>
  <si>
    <t>Lease of Plants and Planters</t>
  </si>
  <si>
    <t>Printer Leases</t>
  </si>
  <si>
    <t>Daily Oil Bulletin (DOB)</t>
  </si>
  <si>
    <t xml:space="preserve">DOB Subscription - Sasol </t>
  </si>
  <si>
    <t>Sasol Canada had a subscription to DOB which duplicated Canadian Natural's existing corporate subscription to DOB. After negotiation, DOB agreed to cancel the Sasol subscription at no cost, immediately, and credit the unused portion of Sasol Canada's subscription against Canadian Natural corporate's next year subscription to DOB. The cost avoidance is calculated as the credit received of $1995.84.</t>
  </si>
  <si>
    <t>Arctic Air Mechanical</t>
  </si>
  <si>
    <t>West Unified Communications (now Intrado)</t>
  </si>
  <si>
    <t>Ad hoc conference call facilities</t>
  </si>
  <si>
    <t xml:space="preserve">AC maintenance for the server room </t>
  </si>
  <si>
    <t>Sasol Canada had previously leased plants and planters from Peter the Plantman Inc. at a total cost of $393 per month. After negotiation, Peter agreed to waive the contract notice period and September 2021 invoice, and accept the return of all equipment and plants. 
Cost Avoidance:
$393 per month x 12 months  = $4,716 per year cost avoidance (cancelled evergreen contract)</t>
  </si>
  <si>
    <t>Sasol Canada had previously leased two Ricoh printers at a total cost of $3,654 per quarter. After review &amp; negotiation, Ricoh agreed to accept the return of these printers and the business relationship with Ricoh was terminated without incurring further charges. 
Cost Avoidance:
$3,654 per quarter  x4 quarters  = $14,616 per year cost avoidance (cancelled evergreen contract)</t>
  </si>
  <si>
    <t>Confirmed with Business Unit and cancelled this contract as it was no longer necessary. Cost Avoidance of $527 per month x 12 = $6,324 (cancelled evergreen contract)</t>
  </si>
  <si>
    <t>Confirmed with Business Unit and cancelled this contract as it was no longer necessary. Cost Avoidance of $165.50 per quarter x 4 = $662 (cancelled evergreen contract)</t>
  </si>
  <si>
    <t>Horizon/Albian</t>
  </si>
  <si>
    <t>Posco
Swift
Butting
PM Piping
SeaH
Sumitomo</t>
  </si>
  <si>
    <t>COLLEEN ONLY</t>
  </si>
  <si>
    <t xml:space="preserve">1683995 Alberta Ltd o/a Campbell Business Furniture (CBF), Contemporary Office Interiors Ltd (COI), Element Integrated Workplace Solutions Ltd, Grand &amp; Toy Ltd , Gunnar Office Furnishings, HBI-Heritage Business Interiors Inc, McCrum's Office Furnishings , Office Concepts Incorporated, RGO Products Ltd. (RGO), Premiere Van Lines Inc.
</t>
  </si>
  <si>
    <t>Office Furniture</t>
  </si>
  <si>
    <t>Wildlife Mitigation &amp; Monitoring</t>
  </si>
  <si>
    <t>Vertex, Millennium, Omnia, Matrix, Golder</t>
  </si>
  <si>
    <t xml:space="preserve">CTR017085 </t>
  </si>
  <si>
    <t xml:space="preserve">While reviewing Sasol Canada's active vendor list for contracts to be terminated and outstanding invoices, Canadian Natural determined that Sasol Canada had two credit notes totalling $52.75 outstanding with Van Houtte, for returns of unsold coffee products. Since Canadian Natural also contracts with Van Houtte under CTR017085 for supply of coffee services, we negotiated with Van Houtte's representative to apply these credits on a future invoice for our ongoing work under that Agreement. </t>
  </si>
  <si>
    <t>Industrial Cleaning &amp; Trucking</t>
  </si>
  <si>
    <t>CTR022174</t>
  </si>
  <si>
    <t>Inuvialuit Regional Corporation</t>
  </si>
  <si>
    <t>Tuk-M18 Well Remediation</t>
  </si>
  <si>
    <t xml:space="preserve">Little Smokey Forestry Services Ltd.
Shakti Reforestation Ltd.
Tree Time Services Inc.
Acden Vertex
Outland (Dexterra)
Summit Reforestation
</t>
  </si>
  <si>
    <t xml:space="preserve">Van Houtte Coffee Services Inc.  </t>
  </si>
  <si>
    <t xml:space="preserve">Shaw Business </t>
  </si>
  <si>
    <t xml:space="preserve">Cable TV Package </t>
  </si>
  <si>
    <t>Sasol Canada had previously contracted with Shaw for cable TV services at their Calgary offices. After confirming with Business Unit that this was no longer required, Supply Management terminated these services and arranged for the return of Shaw's hardware. 
Cost Avoidance:
$97.50 x 12 months = $1,170 per year cost avoidance (cancelled evergreen contract)</t>
  </si>
  <si>
    <t>Tree Planting (3 year term)</t>
  </si>
  <si>
    <t>2021 Year End total</t>
  </si>
  <si>
    <t>2021 Dec Monthly total</t>
  </si>
  <si>
    <t>2022 YTD Asset Utilization Total:</t>
  </si>
  <si>
    <t>2021 Put under yellow</t>
  </si>
  <si>
    <t>2022 Put under blue</t>
  </si>
  <si>
    <t>2021 December</t>
  </si>
  <si>
    <t>2021 Year End</t>
  </si>
  <si>
    <t>Hoa Lien  EXAMPLE</t>
  </si>
  <si>
    <t>2021 Year End Cost Savings - Sasol</t>
  </si>
  <si>
    <t>2022 Cost Savings - Sasol</t>
  </si>
  <si>
    <t>Overall Total</t>
  </si>
  <si>
    <t>Finning</t>
  </si>
  <si>
    <t>Compression</t>
  </si>
  <si>
    <t>Conventionals (AB, BC): As a result of working with our Business Area, Legal, T&amp;I, and IS colleagues, we have now transferred our Dedicated Maintenance agreements for specific larger Compression Units from Finning Paper, to Canadian Natural paper. In this process, we negotiated lower rates with Finning. Specifically for Unit 2319 (Serial Number 3XF00346), a Cost Savings of $201,180 was realized as a result of the per-running hour rate reduction. 
Previous cost per running hour on Finning paper = $11.19/hour
Revised cost per running hour on Canadian Natural paper = $6.40/hour. 
Run time contracted is 42,000 hours. 
Total Savings = 42,000 hours x ($11.19/hour - $6.40/hour) = $201,180</t>
  </si>
  <si>
    <t>Field Operations - Grande Prairie</t>
  </si>
  <si>
    <t>CTR022162</t>
  </si>
  <si>
    <t>Conventionals (AB, BC): As a result of working with our Business Area, Legal, T&amp;I, and IS colleagues, we have now transferred our Dedicated Maintenance agreements for specific larger Compression Units from Finning Paper, to Canadian Natural paper. In this process, we negotiated lower rates with Finning. Specifically for Unit 2332 (Serial Number 3XF00339), a Cost Savings of $118,860 was realized as a result of the per-running hour rate reduction. 
Previous cost per running hour on Finning paper = $10.19/hour
Revised cost per running hour on Canadian Natural paper = $7.36/hour. 
Run time contracted is 42,000 hours. 
Total Savings = 42,000 hours x ($10.19/hour - $7.36/hour) = $118,860</t>
  </si>
  <si>
    <t>CTR022163</t>
  </si>
  <si>
    <t>Conventionals (AB, BC): As a result of working with our Business Area, Legal, T&amp;I, and IS colleagues, we have now transferred our Dedicated Maintenance agreements for specific larger Compression Units from Finning Paper, to Canadian Natural paper. In this process, we negotiated lower rates with Finning. Specifically for Unit 3754 (Serial Number BLB00661), a Cost Savings of $152,040 was realized as a result of the per-running hour rate reduction. 
Cost Savings = ($16.55 - $12.93) x 42,000 hours = $152,040
                Current cost per running hour (including Top-end Overhaul) = $19.53/hour
                                Current costs over Term including Top-end Overhaul = $19.53/hour x 42,000 hours = $820,260
                                                Less costs of Top-end Overhaul (approximate) of $125,000
                                = Current costs over Term excluding Top-end Overhaul = $695,260 = $820,260 - $125,000
Current cost per running hour (excluding Top-end Overhaul) = $16.55/hour = $695,260 / 42,000  
New cost per running hour (excluding Top-End Overhaul) = $12.93/hour
Run time contracted is 42,000 hours. 
Total Savings = 42,000 hours x ($16.55/hour - $12.93/hour) = $152,040</t>
  </si>
  <si>
    <t>CTR022164</t>
  </si>
  <si>
    <t>KPMG, Ernst &amp; Young, Revenew, Deloitte, MNP, PWC</t>
  </si>
  <si>
    <t>Weatherford, Lifting Solutions Inc., Schlumberger Lift Solutions (Kudu), Lufkin</t>
  </si>
  <si>
    <t>Progressive Cavity Pumps (PCP)</t>
  </si>
  <si>
    <t>Conventional/Thermal Operations</t>
  </si>
  <si>
    <t xml:space="preserve">CTR010844
CTR010845
CTR010846
CTR010847
</t>
  </si>
  <si>
    <t>Matt Stobart</t>
  </si>
  <si>
    <t>Weatherford, Lufkin, Q2, DNOW</t>
  </si>
  <si>
    <t>Rod Pumps</t>
  </si>
  <si>
    <t>CTR003896
CTR000813
CTR004447</t>
  </si>
  <si>
    <t>Asset Utilization savings for Reciprocating Rod Pumps for the month of November.  Pumps and components are utilized from CNRL inventory instead of purchasing new pumps from vendors.
Weatherford:  $82,940.84 (Components on 13 Pumps)
Lufkin: $41,337.54 (Components on 13 pumps)
Q2: $81,835.93 (Components on 23 Pumps)
DNOW: $4,405 ( Components on 6 pumps)</t>
  </si>
  <si>
    <t xml:space="preserve">Asset Utilization savings for Progressive Cavity Pumps for November.  Pumps are utilized from CNRL inventory instead of purchasing new pumps from vendors.
Weatherford: $2,260 (1 rotor, 1 Stator) 
Lifting Solutions:  $14,624  (6 rotors, 3 stators)
Kudu: $1,850 ( 1 Rotor, 0 Stators)
Lufkin: $2,340 (1 rotor, 1 Stator)
</t>
  </si>
  <si>
    <t>COST SAVINGS AS A RESULT OF THE STORM ACQUISTION</t>
  </si>
  <si>
    <t>2022 Cost Savings - Storm</t>
  </si>
  <si>
    <t>2021 Year End Cost Savings - Storm</t>
  </si>
  <si>
    <t>Cost Savings - Storm</t>
  </si>
  <si>
    <t>Total Reported</t>
  </si>
  <si>
    <t>2022 Early Pay</t>
  </si>
  <si>
    <t>Q4 2021</t>
  </si>
  <si>
    <t>Q2 2022</t>
  </si>
  <si>
    <t>Q1 2022</t>
  </si>
  <si>
    <t>Q3 2022</t>
  </si>
  <si>
    <t>Reported When?</t>
  </si>
  <si>
    <t>Includes savings/avoid + early pay and Cost Recovery</t>
  </si>
  <si>
    <t xml:space="preserve">Weekly Report </t>
  </si>
  <si>
    <t>2022 TEAM GOAL:</t>
  </si>
  <si>
    <t>OCTG (Tubing and Casing)</t>
  </si>
  <si>
    <t>Multiple Locations</t>
  </si>
  <si>
    <t>B</t>
  </si>
  <si>
    <t>Clint S.</t>
  </si>
  <si>
    <t>Calroc Industries</t>
  </si>
  <si>
    <t>Equipment Removal - Trucking</t>
  </si>
  <si>
    <t xml:space="preserve">Tank Removal and Hauling Services at no cost to CNRL - Removal of 26 tanks </t>
  </si>
  <si>
    <t>Bonnyville</t>
  </si>
  <si>
    <t>CTR023358</t>
  </si>
  <si>
    <t>Kevin Ritter</t>
  </si>
  <si>
    <t>Comco
Swift</t>
  </si>
  <si>
    <t>Reporting Date (MM-DD-YY)</t>
  </si>
  <si>
    <t>2022 YTD Sales Total</t>
  </si>
  <si>
    <t>Total Proceeds          (pre-tax)</t>
  </si>
  <si>
    <t>CTR023163</t>
  </si>
  <si>
    <t>Brian Feist</t>
  </si>
  <si>
    <t>Surplus Gym Equipment</t>
  </si>
  <si>
    <t>Kirby North</t>
  </si>
  <si>
    <t>Ross Kirkpatrick</t>
  </si>
  <si>
    <t>CTR022902</t>
  </si>
  <si>
    <t>Wendell Brown</t>
  </si>
  <si>
    <t>Battery Pack</t>
  </si>
  <si>
    <t>N</t>
  </si>
  <si>
    <t>CTR023141</t>
  </si>
  <si>
    <t>Black Iron Energy</t>
  </si>
  <si>
    <t>2 - Coolers</t>
  </si>
  <si>
    <t>CTR023162</t>
  </si>
  <si>
    <t>JT Refridgeration Skid</t>
  </si>
  <si>
    <t>Montana Dakota Services</t>
  </si>
  <si>
    <t>Grande Prairie</t>
  </si>
  <si>
    <t>Albian</t>
  </si>
  <si>
    <t>GIW</t>
  </si>
  <si>
    <t>CWI Scrap Material MRM</t>
  </si>
  <si>
    <t>Paul P.</t>
  </si>
  <si>
    <t>CWI Scrap Material JPM</t>
  </si>
  <si>
    <t>Horizon</t>
  </si>
  <si>
    <t>CWI Scrap Material BP Horizon</t>
  </si>
  <si>
    <t>CTR023084</t>
  </si>
  <si>
    <t>Vibrant International Ltd.</t>
  </si>
  <si>
    <t>55 Joints of Miscellaneous Leftover Specialty Casing at Variperm</t>
  </si>
  <si>
    <t>Vincent Jiang</t>
  </si>
  <si>
    <t>Edmonton, Alberta</t>
  </si>
  <si>
    <t>Erika Larm</t>
  </si>
  <si>
    <t>Attack Oilfield 
Loon River Trucking
Spilak Tank Truck</t>
  </si>
  <si>
    <t>Jan</t>
  </si>
  <si>
    <t>Landfill Engineering and Design</t>
  </si>
  <si>
    <t>CTR021216</t>
  </si>
  <si>
    <t>Tenaris</t>
  </si>
  <si>
    <t>Purchase of OCTG</t>
  </si>
  <si>
    <t>Tenaris had a surplus of casing in stock so it was offered to CNRL to purchase at Q4 pricing prior to the Q1/2022 price increase. 8,341.31m of 139.7mm casing was purchased at $94.31/m vs $106.57 for an avoidance of $102,266.96. 12,982.58 of 114.3mm casing was purchased at $63.24/m vs $71.46/m for an avoidance of $106,732.42.</t>
  </si>
  <si>
    <t>Conventional Operations</t>
  </si>
  <si>
    <t>Akita Drilling</t>
  </si>
  <si>
    <t>Drill Rig</t>
  </si>
  <si>
    <t>Origianl rig proporsal negoatiated down $850 / day ( x 159 days planned)</t>
  </si>
  <si>
    <t>CTR023797</t>
  </si>
  <si>
    <t>RFQ</t>
  </si>
  <si>
    <t>Aqua Flow Trucking Limited
Energetic Services
Energi Transport
Green Energy Services Inc, o/a Fraction Energy Services
Oculus Transport
Peaceland Oilfield Services
Reliance Ventures
Troyer Ventures</t>
  </si>
  <si>
    <t>NGL Trucking - Kirby N/S, Jackfish, Wolf Lake, Fox Creek</t>
  </si>
  <si>
    <t xml:space="preserve">Trimac Energy Services Ltd.
BAMSS Contracting Inc.
Northwest Tank Lines Inc.
RBS Bulk Systems Inc.
Oculus Transport Ltd.
Plains Midstream Canada ULC.
Mach Energy Services Ltd.
Reliance Ventures Inc.
</t>
  </si>
  <si>
    <t xml:space="preserve">Trimac Energy Services Ltd.
BAMSS Contracting Inc.
Northwest Tank Lines Inc.
RBS Bulk Systems Inc.
Oculus Transport Ltd.
Plains Midstream Canada ULC.
Mach Energy Services Ltd.
Reliance Ventures Inc.
Oilking Services Inc.
Seaboard Transport
</t>
  </si>
  <si>
    <t>CTR023601</t>
  </si>
  <si>
    <t>The Patchwork Group Inc.</t>
  </si>
  <si>
    <t>Sale of Lined Redband Tubing (428 jts)</t>
  </si>
  <si>
    <t>Lloydminster, Alberta</t>
  </si>
  <si>
    <t>1000 bbl tank</t>
  </si>
  <si>
    <t>15b-2-56-4w4</t>
  </si>
  <si>
    <t>15-35-49-27w3</t>
  </si>
  <si>
    <t>Ross K.</t>
  </si>
  <si>
    <t>Comp unit 2531, 400 hp Recip, Wauk F18GL /w Ariel JGJ/2</t>
  </si>
  <si>
    <t>12-8-80-1w5</t>
  </si>
  <si>
    <t>9-13-73-25w4</t>
  </si>
  <si>
    <t>D</t>
  </si>
  <si>
    <t>2 - 500 bbl tanks</t>
  </si>
  <si>
    <t>Meeks yard - FSJ</t>
  </si>
  <si>
    <t>a-64-J/93-P-4</t>
  </si>
  <si>
    <t>Water Injection skid, /w Cat 3306NA engine</t>
  </si>
  <si>
    <t>b-65-B/93-P-5</t>
  </si>
  <si>
    <t>a-64-J/93-P4</t>
  </si>
  <si>
    <t>Vertical sand Cyclone Separator</t>
  </si>
  <si>
    <t>2-23-66-6w6</t>
  </si>
  <si>
    <t>4-31-67-4w6</t>
  </si>
  <si>
    <t>C</t>
  </si>
  <si>
    <t>Scavenger Tower and Sep Pkg</t>
  </si>
  <si>
    <t>7-18-69-2w5</t>
  </si>
  <si>
    <t>13-36-66-27w4</t>
  </si>
  <si>
    <t>9-31-48-26w3</t>
  </si>
  <si>
    <t>5-11-47-27w3</t>
  </si>
  <si>
    <t>Lufkin 456-256-144 pumpjack</t>
  </si>
  <si>
    <t>15-31-68-21w5</t>
  </si>
  <si>
    <t>8-16-79-12w6</t>
  </si>
  <si>
    <t>Sukunka</t>
  </si>
  <si>
    <t>Ross K. / Kevin F.</t>
  </si>
  <si>
    <t>CTR022904</t>
  </si>
  <si>
    <t>Brad Farnsworth</t>
  </si>
  <si>
    <t>500 gal propane tank</t>
  </si>
  <si>
    <t>CTR022903</t>
  </si>
  <si>
    <t>1000 gal propane tank</t>
  </si>
  <si>
    <t>CTR021368-01</t>
  </si>
  <si>
    <t>Lenmark Ind.</t>
  </si>
  <si>
    <t>Various consignment parts</t>
  </si>
  <si>
    <t>Asset Recovery</t>
  </si>
  <si>
    <t>CTR022309</t>
  </si>
  <si>
    <t>B&amp;E Matthews Constr.</t>
  </si>
  <si>
    <t>junk skids/drives/engines</t>
  </si>
  <si>
    <t>Ross K. / Kevin R.</t>
  </si>
  <si>
    <t>Alcor, CP Services, Atco Frontec, Aramark, Horizon North Camp &amp; Catering, Civeo, Sodexo, Compass-ESS</t>
  </si>
  <si>
    <t>Pumpjack Maintenance &amp; Picker Truck Service</t>
  </si>
  <si>
    <t>Single Source</t>
  </si>
  <si>
    <t>Pumpjack Maintenance</t>
  </si>
  <si>
    <t>MPI Oilfield LP</t>
  </si>
  <si>
    <t>Well Servicing</t>
  </si>
  <si>
    <t>Picker Truck Services</t>
  </si>
  <si>
    <t>Housekeeping and Catering - Jackfish Lodge</t>
  </si>
  <si>
    <t>Primco Dene-Royal Camp Services LP</t>
  </si>
  <si>
    <t>CTR020454</t>
  </si>
  <si>
    <t>Richmond Steel</t>
  </si>
  <si>
    <t>Carmen Creek</t>
  </si>
  <si>
    <t>Vince J / Devin M/ Kevin F</t>
  </si>
  <si>
    <t>Progress Payment For HRSG Scrapping Project - Nov 18</t>
  </si>
  <si>
    <t>Progress Payment For HRSG Scrapping Project - Nov 26</t>
  </si>
  <si>
    <t>Progress Payment For HRSG Scrapping Project - Dec 3</t>
  </si>
  <si>
    <t>Progress Payment For HRSG Scrapping Project - Dec 24</t>
  </si>
  <si>
    <t>Progress Payment For HRSG Scrapping Project - Jan 21</t>
  </si>
  <si>
    <t>Asset Utilization savings for Reciprocating Rod Pumps for the month of December 2021.  Pumps and components are utilized from CNRL inventory instead of purchasing new pumps from vendors.
Weatherford:  $115,954.30 (Components on 13 Pumps)
Lufkin: $65,036.79 (Components on 20 pumps)
Q2: $68,464.16 (Components on 19 Pumps)
DNOW: $2,620.56 ( Components on 6 pumps)</t>
  </si>
  <si>
    <t xml:space="preserve">Asset Utilization savings for Progressive Cavity Pumps for December 2021.  Pumps are utilized from CNRL inventory instead of purchasing new pumps from vendors.
Weatherford: $5,714 (2 rotors, 1 Stator) 
Lifting Solutions:  $65,288  (15 rotors, 16 stators)
Kudu: $5,925 ( 2 Rotor, 3 Stators)
Lufkin: $3,029 (1 rotor, 0 Stators)
</t>
  </si>
  <si>
    <t>Talmek Energy Services LTD.</t>
  </si>
  <si>
    <t>Field Mechanics</t>
  </si>
  <si>
    <t>Troy McGregor</t>
  </si>
  <si>
    <t>Field Operations - Slave Lake</t>
  </si>
  <si>
    <t>Talmek requested a 17.28% average price increase equating to a $530,038 annual increase for their services. This was negotiated down to 10% equating to a cost savings of $223,373. Talkemk rates are charged hourly.</t>
  </si>
  <si>
    <t>All</t>
  </si>
  <si>
    <t>Due to global supply chain issues, COVID, Floading in BC and current market conditions, the price of general hauling and logistics has significantly increases, more than doubling the cost to haul from the Port of Vancouver to Alberta. 
Historically, hauling from the Port of Vancouver has cost around $4,500 per load but now we are seeing prices in and around $9,000 per load which is causing significant overall cost increases and delays while trying to mitigate the potential for excessive cost and the trying to find additional driver due to staff shortages.</t>
  </si>
  <si>
    <t>ongoing</t>
  </si>
  <si>
    <t>CNRL / the Transportation group and the BU are closely monitoring and trying to find alternatives and additional transportation companies who can support the pipe transportation in a timely manner.</t>
  </si>
  <si>
    <t>CTR019797</t>
  </si>
  <si>
    <t>Trevan Williams / Arlen Wang</t>
  </si>
  <si>
    <t>Bidell Gas Compression</t>
  </si>
  <si>
    <t>CTR016137-02</t>
  </si>
  <si>
    <t>Eagle Oilfield</t>
  </si>
  <si>
    <t>Lufkin 114 pumpjack</t>
  </si>
  <si>
    <t>Estevan</t>
  </si>
  <si>
    <t>CTR010421-07</t>
  </si>
  <si>
    <t>Lufkin 80 pumpjack</t>
  </si>
  <si>
    <t>CTR009275-04</t>
  </si>
  <si>
    <t>CTR023694</t>
  </si>
  <si>
    <t>William Maurer</t>
  </si>
  <si>
    <t>3 old buildings</t>
  </si>
  <si>
    <t>CTR022873-01</t>
  </si>
  <si>
    <t>Lenmark Industries</t>
  </si>
  <si>
    <t>structrual steel</t>
  </si>
  <si>
    <t>CDC - Nisku</t>
  </si>
  <si>
    <t>comp unit 3683 - Cat 3516 engine/Gemini E602 Comp</t>
  </si>
  <si>
    <t>8-36-68-9w6</t>
  </si>
  <si>
    <t>1-34-65-3w6</t>
  </si>
  <si>
    <t>RFI</t>
  </si>
  <si>
    <t>NA - Demo with 6 short listed participants held on the week of Jan 11 2022. None of the solutions attend our expectations or impressed the teams,the team decided to spend extra time exploring what IBM can offer based on our relationship and being bolted to use maximo for the procurement activities.</t>
  </si>
  <si>
    <t>na</t>
  </si>
  <si>
    <t>CGI Information Systems and Management Consultants Inc.</t>
  </si>
  <si>
    <t>Software Packaging Services for IS</t>
  </si>
  <si>
    <t xml:space="preserve">Cost Savings </t>
  </si>
  <si>
    <t xml:space="preserve">IS </t>
  </si>
  <si>
    <t>CTR 22515</t>
  </si>
  <si>
    <t xml:space="preserve">Worked with IS on software packaging services agreement for 2022. Previous contractor's rate is $160 per hour and CGI's hourly rate are $ 31.39, $28.69 and $ 76.20. The estimated hours per month is 330 hours and the total for 2022 (12 months terms) is 3,960 hours. </t>
  </si>
  <si>
    <t>Rebate</t>
  </si>
  <si>
    <t>Environment</t>
  </si>
  <si>
    <t>TBD - I will bring up this potential impact to our business unit representatives, and evaluate short and long term risk.</t>
  </si>
  <si>
    <t>The Biden administration has made $1.15 Billion available to states to clean up abandoned oil and gas wells.  This is only a portion of the $4.7 Billion allocated in the infrastructure law passed in 2021 for this work.
Canadian environmental contractors are already having a difficult time securing the labour required for current and upcoming projects, and this may add further strain to the recruitment process.
Environmental contractors have proposed 2022 rate increases, and we could see further increases, as Canada will be competing with the US for talent.</t>
  </si>
  <si>
    <t>Alan Adam</t>
  </si>
  <si>
    <t xml:space="preserve">00/11-30-031-23W4 Wellsite </t>
  </si>
  <si>
    <t xml:space="preserve">Vincent Jiang </t>
  </si>
  <si>
    <t>CTR023829</t>
  </si>
  <si>
    <t>CTR023931</t>
  </si>
  <si>
    <t xml:space="preserve">Sale of 325 Joints of 1.9" Aged, TBI Tubing </t>
  </si>
  <si>
    <t>16 Joints of Miscellaneous Devon Canada Leftover Casing &amp; Accessories</t>
  </si>
  <si>
    <t>93,000 meters of 48.3mm Tubing for Kirby South Pad Completion</t>
  </si>
  <si>
    <t>Global Steel, Moore Pipe, Trimark, Mertex
Moore Pipe
Trimark
Mertex</t>
  </si>
  <si>
    <t>Moore Pipe</t>
  </si>
  <si>
    <t>Grimshaw Trucking L.P.</t>
  </si>
  <si>
    <t xml:space="preserve">Provide shuttle and LTL services supporting Fort McMurray area and Peace River Complex. </t>
  </si>
  <si>
    <t xml:space="preserve">Savings of $41,792 over a 3 year-long period were realized by awarding Grimshaw Trucking LP the Freight Shuttle Services for the Peace River Complex.  The savings resulted from a competitive RFP and are relative to rates from the previous contract with Manitoulin.  </t>
  </si>
  <si>
    <t>CTR3052</t>
  </si>
  <si>
    <t>Diana Lam</t>
  </si>
  <si>
    <t xml:space="preserve">CTR021707 </t>
  </si>
  <si>
    <t>CTR021524</t>
  </si>
  <si>
    <t>Supply OD 273.1mm x WT 6.4mm Linepipe, UBRA Coating</t>
  </si>
  <si>
    <t>Supply OD 273.1mm x WT 6.4mm Linepipe, YJ Coating</t>
  </si>
  <si>
    <t>Due to Tenaris inability to supply Linepipe in Q1/Q2 2022 due to Tenaris Algoma mill construction delays, and, a revision to the linepipe forecast,  Pipe Desk inquired with known linepipe suppliers to cover a small upward revision in required 273mm x 6.4WT linepipe.  Gateway was able to supply 897.38 meters of 273mm with aged coating. The material was reviewed by the Business Unit, and, the risk of using this material was deemed acceptable. The following cost savings are being realized:
Cost Savings Vs Tenaris January 2022 Price List:
• 897.38m of OD 273mm x WT 6.4mm, YJ (Tenaris Price List of $183.70/m vs special offer $100/m) 
• Total Cost Savings of $75,110.71 on this PO.</t>
  </si>
  <si>
    <t>Vincent J./Kevin F.</t>
  </si>
  <si>
    <t>Due to Tenaris inability to supply Linepipe in Q1/Q2 2022 due to Tenaris Algoma mill construction delays, and, a revision to the linepipe forecast,  Pipe Desk inquired with known linepipe suppliers to cover a small upward revision in required 273mm x 6.4WT linepipe.  Trimark was able to supply 925 meters of 273mm. The following cost savings are being realized:
Cost Savings Vs Tenaris January 2022 Price List:
• 925m of OD 273mm x WT 6.4mm, UBRA (Tenaris Price List of $180.82/m vs offer of $114.89/m) 
• Total Cost Savings of $60,985.25 on this PO.</t>
  </si>
  <si>
    <t>Supply 219.1 x WT 6.4mm, YJ/YJ2K Coatings</t>
  </si>
  <si>
    <t>CTR022064</t>
  </si>
  <si>
    <t>MRC Global (Canada) Ltd.</t>
  </si>
  <si>
    <t>Gateway Tubulars Ltd.</t>
  </si>
  <si>
    <t>TriMark Tubulars Ltd.</t>
  </si>
  <si>
    <t>Spartan Controls</t>
  </si>
  <si>
    <t>Due to Tenaris inability to supply Linepipe in Q1/Q2 2022 due to Tenaris Algoma mill construction delays, and, revisions to the linepipe forecast,  Pipe Desk inquired with known linepipe suppliers to cover an increase to required quantities of 219mm x 6.4WT YJ and YJ2k coated linepipe for Q1 2022 requirements. MRC was able to supply 3718 meters from their inventory in Alberta in time for Q1 projects. The following cost savings are being realized:
Cost Savings Vs Tenaris January 2022 Price List:
• 1700m of OD 219.1mm x WT 6.4mm, YJ (Tenaris Price List of $126.87/m vs MRC price $67.42/m) 
• 2018m of OD 219.1mm x WT 6.4mm, YJ2K (Tenaris Price List of $135.61/m vs MRC price $88.06/m) 
• Total Cost Savings of $197,020.90 on this PO.</t>
  </si>
  <si>
    <t>Energetic Services</t>
  </si>
  <si>
    <t>Mach Energy Services Ltd.</t>
  </si>
  <si>
    <t>Water Hauling - Farrell Creek (1 year term)</t>
  </si>
  <si>
    <t>Claresholm Fluid Hauling (2 year term)</t>
  </si>
  <si>
    <t>NGL Trucking - Elk Point (3 Year)</t>
  </si>
  <si>
    <t>DCS Hardware</t>
  </si>
  <si>
    <t xml:space="preserve">B&amp;E Matthews </t>
  </si>
  <si>
    <t>CTR023911</t>
  </si>
  <si>
    <t xml:space="preserve">February </t>
  </si>
  <si>
    <t>Removal of surface equipment from 22 leases on Rivercourse Abandonment at no cost to CNRL - Equipment removal and transportation costs offset by scrap steel recovery.</t>
  </si>
  <si>
    <t>Drill Rig - Farrel Creek, BC</t>
  </si>
  <si>
    <t>Akita, Beaver Drilling, CWC Ironhand, Ensing, Horizon, Jomax, Precision, Savanna</t>
  </si>
  <si>
    <t>Secure Energy</t>
  </si>
  <si>
    <t>July-December Scrap Steel (Horizon)</t>
  </si>
  <si>
    <t>July-December Scrap Steel (Albian)</t>
  </si>
  <si>
    <t>Dorian S./Paul P.</t>
  </si>
  <si>
    <t>Posco</t>
  </si>
  <si>
    <t>3 Bids &amp; Buy</t>
  </si>
  <si>
    <t>Supply 219mm x 6.4 UBIIISE/YJ2K Linepipe (2000m)</t>
  </si>
  <si>
    <t xml:space="preserve"> Alberta Tubular Products Ltd., Gateway Tubulars Ltd,  MRC Global (Canada) Ltd, Tenaris Global Services (Canada) Inc,  TriMark Tubulars Ltd.</t>
  </si>
  <si>
    <t>Progressive Cavity Pumps (PCPS)</t>
  </si>
  <si>
    <t>Direct Negotiation</t>
  </si>
  <si>
    <t>Picker Truck Services - PAW</t>
  </si>
  <si>
    <t>CTR024216</t>
  </si>
  <si>
    <t>ENT Oilfield Inc.</t>
  </si>
  <si>
    <t>Moved to Ss Tab</t>
  </si>
  <si>
    <t>Ideal Completions, Lochend Enrgy, S&amp;T, Skyline, Solstice, Stack, Strataflo, Tara, Wesco</t>
  </si>
  <si>
    <t xml:space="preserve">No </t>
  </si>
  <si>
    <t>Production Testing</t>
  </si>
  <si>
    <t>Various</t>
  </si>
  <si>
    <t>Feb</t>
  </si>
  <si>
    <t>Conventionals (AB, BC): As a result of annual rebate program in placed during contract negotiation. With 13,565,973.94 rebate eligiable spend in 2021, we will receive 3.5%, 474,809.09 in cheque/EFT in March, 2022
Total rebate eligibale spend = $13,5665,973.94
Rebate amount in % = 3.5% 
Total Rebate savings in $= $474,809.09</t>
  </si>
  <si>
    <t>Plains Midstream Canada ULC</t>
  </si>
  <si>
    <t>NGL Trucking (Kirby/Jackfish)</t>
  </si>
  <si>
    <t>CTR024774</t>
  </si>
  <si>
    <t>Outcome of RFP001272 for NGL Trucking Services.  Jackfish/Kirby transportation of NGL trucking rate is reduced to $29.53/m3 from $30.59/m3.  A savings of $1.06/m3 x 131,884m3 annual volume = $139,797.04 in cost savings.</t>
  </si>
  <si>
    <t>Northwest Tank Lines Ltd. (Fox Creek - 2 YR)
Plains Midstream Canada ULC (Kirby/Jackfish - 1 YR)
Oculus Transport Ltd. (Wolf Lake - 3 YR)</t>
  </si>
  <si>
    <t>Vortex Energy Services Ltd</t>
  </si>
  <si>
    <t>A one-time 2% discount was approved by Kara Slemko in exchange for 30 day payment terms. ($5,470,800 x 0.02 = $109,416)</t>
  </si>
  <si>
    <t>Lease Construction</t>
  </si>
  <si>
    <t>CTR023602</t>
  </si>
  <si>
    <t>Matting supply and delivery</t>
  </si>
  <si>
    <t>Deloitte LLP</t>
  </si>
  <si>
    <t>Alberta Tubular Products Ltd., Gateway Tubulars Ltd,  MRC Global (Canada) Ltd, Tenaris Global Services (Canada) Inc,  TriMark Tubulars Ltd.</t>
  </si>
  <si>
    <t>CTR024746</t>
  </si>
  <si>
    <t>Torq Trucking (2015) Ltd</t>
  </si>
  <si>
    <t>Progress Payment For HRSG Scrapping Project - Oct 29</t>
  </si>
  <si>
    <t>Progress Payment For HRSG Scrapping Project - Nov 5</t>
  </si>
  <si>
    <t>Progress Payment For HRSG Scrapping Project - Jan 31</t>
  </si>
  <si>
    <t>Progress Payment For HRSG Scrapping Project - Feb 4</t>
  </si>
  <si>
    <t>CTR023932</t>
  </si>
  <si>
    <t>Spur Petroleum</t>
  </si>
  <si>
    <t>2 header pkgs</t>
  </si>
  <si>
    <t>Slave Lake</t>
  </si>
  <si>
    <t>CTR024203</t>
  </si>
  <si>
    <t>truck-in mteter pkg, centrifuge and flare stack</t>
  </si>
  <si>
    <t>St Albert</t>
  </si>
  <si>
    <t>CTR024339</t>
  </si>
  <si>
    <t>Stojan's Motor Sports</t>
  </si>
  <si>
    <t>2011 SkiDoo Snowmobile</t>
  </si>
  <si>
    <t>CTR024211</t>
  </si>
  <si>
    <t>Redhead Artificial Lift</t>
  </si>
  <si>
    <t>17 pumpjacks</t>
  </si>
  <si>
    <t>Medicine Hat</t>
  </si>
  <si>
    <t>Tim Michaelis</t>
  </si>
  <si>
    <t>Group separator pkg</t>
  </si>
  <si>
    <t>a-13-F/94-B-16</t>
  </si>
  <si>
    <t>b-74-F/94-B-16</t>
  </si>
  <si>
    <t>JNE Sand Separator</t>
  </si>
  <si>
    <t>c-9-F/94-B-16</t>
  </si>
  <si>
    <t>JNE Sand Separator - 1072</t>
  </si>
  <si>
    <t>b-F74-F/94-B-16</t>
  </si>
  <si>
    <t>JNE Sand Separator - 1076</t>
  </si>
  <si>
    <t>b-G74-F/94-B-16</t>
  </si>
  <si>
    <t>JNE Sand Separator - 1077</t>
  </si>
  <si>
    <t>b-I74-F/94-B-16</t>
  </si>
  <si>
    <t xml:space="preserve">Secure Energy (Drilling Services) </t>
  </si>
  <si>
    <t>drilling fluid</t>
  </si>
  <si>
    <t>CTR014728</t>
  </si>
  <si>
    <t>ComplyWorks</t>
  </si>
  <si>
    <t xml:space="preserve">vendor compliance </t>
  </si>
  <si>
    <t xml:space="preserve">Storm’s vendors will move over to Canadian Natural’s account without having to pay a cancellation fee or being subject to an annual subscription increase.  </t>
  </si>
  <si>
    <t>Bonnie Lind</t>
  </si>
  <si>
    <t>No (not required to due to award value)</t>
  </si>
  <si>
    <t xml:space="preserve">RD Scan Inc. 
Inspectrite Services Inc.
Spearhead Oilfield Services Inc.
Force Inspection Services Inc.
Stealth Oilfield Inspections Ltd.
NOV Canada ULC
CJ-CSM Inspection Ltd. 
Stimtech Tubing Inspection Ltd.
</t>
  </si>
  <si>
    <t>Erika Larm / Justin Sangha</t>
  </si>
  <si>
    <t xml:space="preserve">Albian </t>
  </si>
  <si>
    <t>Wildlife Monitoring</t>
  </si>
  <si>
    <t>CTR023761</t>
  </si>
  <si>
    <t>LGL Limited</t>
  </si>
  <si>
    <t>CTR023764</t>
  </si>
  <si>
    <t>Bird Deterrent Services</t>
  </si>
  <si>
    <t>CTR024002</t>
  </si>
  <si>
    <t>CTR022649</t>
  </si>
  <si>
    <t>SGS Canada Inc</t>
  </si>
  <si>
    <t>Triton Env. Services</t>
  </si>
  <si>
    <t>Golder Assocaites Ltd.</t>
  </si>
  <si>
    <t>Mining</t>
  </si>
  <si>
    <t>On-site Trailers Jackfish 2 TA 2022</t>
  </si>
  <si>
    <t>Acto Frontec Ltd., Black Diamond Nehiyawak LP, Horizon North Camp</t>
  </si>
  <si>
    <t>Red Earth/Ogston Fluid Hauling ( 2 year term)</t>
  </si>
  <si>
    <t>Camp Maintenance (3 year term)</t>
  </si>
  <si>
    <t>Upgrade Emerson Valve Automation Control System</t>
  </si>
  <si>
    <t>CTR024819</t>
  </si>
  <si>
    <t xml:space="preserve">Spartan Controls Ltd. </t>
  </si>
  <si>
    <t>Reclamation</t>
  </si>
  <si>
    <t xml:space="preserve">In December 2021, Buffalo Lake Limited Partnership (BLLP) issued a formal letter to CNRL pausing all work related to the Alberta SRP that was scheduled to be performed on their land. CNRL’s mandatory COVID-19 vaccination policy is the concern.  
As at February 18, 2022, Canadian Natural’s Reclamation Business Area continues to endeavour work with BLLP. However, BLLP further communicated that CNRL is not welcome onto their land until the CNRL COVID policy has changed. 21 direct contracts to BLLP have since beeen on hold with an approximate value of $1.74MM.  6 additional contracts where BLLP has been listed as a Subcontractor will be cancelled, worth approximately $100k.
</t>
  </si>
  <si>
    <t>Canadian Natural’s Reclamation Business Area has communicated that they will continue to endeavor work with BLLP.  Next steps for Supply Management action will likely need to be communicated from appropriate internal stakeholders.</t>
  </si>
  <si>
    <t>Trevan/Will</t>
  </si>
  <si>
    <t xml:space="preserve">Conventional </t>
  </si>
  <si>
    <t>CNRL-INV-007113</t>
  </si>
  <si>
    <t>Albian Sands</t>
  </si>
  <si>
    <t>10 screw compressors from Conventional Oil</t>
  </si>
  <si>
    <t>Various locations</t>
  </si>
  <si>
    <t>CTR024687</t>
  </si>
  <si>
    <t>CTR024165</t>
  </si>
  <si>
    <t>CTR024938</t>
  </si>
  <si>
    <t>CTR024894</t>
  </si>
  <si>
    <t>CTR024686</t>
  </si>
  <si>
    <t>Eyehill Exploration</t>
  </si>
  <si>
    <t>Venator Ranches</t>
  </si>
  <si>
    <t>TG Cattle Inc</t>
  </si>
  <si>
    <t>CSM Compressor Inc</t>
  </si>
  <si>
    <t>MANTL Artificial Lift</t>
  </si>
  <si>
    <t>National J-60 triplex pump</t>
  </si>
  <si>
    <t>yard cleanup items - pipe, steel, buildings, etc</t>
  </si>
  <si>
    <t>barrel dock</t>
  </si>
  <si>
    <t>3 - Gemini D6004 compressor frames</t>
  </si>
  <si>
    <t>30 Weatherford top drives</t>
  </si>
  <si>
    <t>Red Deer</t>
  </si>
  <si>
    <t>Toshiba 250 hp Elec motor</t>
  </si>
  <si>
    <t>4-1-13-13w4</t>
  </si>
  <si>
    <t>2-12-10-17w4</t>
  </si>
  <si>
    <t>Tom Holmes</t>
  </si>
  <si>
    <t>Compressor Panel</t>
  </si>
  <si>
    <t>12-18-76-25w4</t>
  </si>
  <si>
    <t>Calling Lake</t>
  </si>
  <si>
    <t>4-3-63-11w6</t>
  </si>
  <si>
    <t>Comp unit 3706 - Waukesha L7044GSI engine /w Ariel JGK/4 compressor</t>
  </si>
  <si>
    <t>4-23-66-8w6</t>
  </si>
  <si>
    <t>WHP41</t>
  </si>
  <si>
    <t>13-27-84-25w4</t>
  </si>
  <si>
    <t>WHP17</t>
  </si>
  <si>
    <t>10-27-84-25w4</t>
  </si>
  <si>
    <t>5-26-84-25w4</t>
  </si>
  <si>
    <t>CTR023837</t>
  </si>
  <si>
    <t>Moore Pipe (2015) Inc.</t>
  </si>
  <si>
    <t>Sale of 60.3mm Redband (2890 Joints)</t>
  </si>
  <si>
    <t>Production testing -2 year award: 70%/30% splitpf top 2 proponents / district/BU=1.1% savings x $22M x 2 years</t>
  </si>
  <si>
    <t>Albian / Horizon</t>
  </si>
  <si>
    <t>Carbon Steel Line pipe for Horizon BP, Albian Overland and 2 Albian Projects</t>
  </si>
  <si>
    <t>Dnow, MRC, Swift, Comco, PM Piping, Tenaris, Sumitomo, Trilad, Baosteel, Van Leeuwen</t>
  </si>
  <si>
    <t>CTR024390</t>
  </si>
  <si>
    <t>Morganick Blending</t>
  </si>
  <si>
    <t>drilling cementing services</t>
  </si>
  <si>
    <t>9.5% rate increaase deffered two months ($5M x 9.5%) / 12months x 2 months</t>
  </si>
  <si>
    <t>CTR018957</t>
  </si>
  <si>
    <t>CTR018957-1</t>
  </si>
  <si>
    <t>Supply 219mm x 5.6 (6200m), Insul-8 &amp; 6.4, UBIIISE/YJ2K Linepipe (1100m)</t>
  </si>
  <si>
    <t>Supply 323mm x 6.4 UBIIISE/YJ2K Linepipe (700m)</t>
  </si>
  <si>
    <t xml:space="preserve">Tenaris </t>
  </si>
  <si>
    <t>Alberta Tubular Products Ltd.</t>
  </si>
  <si>
    <t>Supply 168.3mm x 4.8WT, UBRA (3000m)</t>
  </si>
  <si>
    <t>Supply 168.3mm x 7.9WT Linepipe, YJ &amp; YJ2K (2813m)</t>
  </si>
  <si>
    <t>Supply 219mm x 5.6 WT, YJ Linepipe (6055m - Q2 2022)</t>
  </si>
  <si>
    <t>CTR023238</t>
  </si>
  <si>
    <t>CTR022114</t>
  </si>
  <si>
    <t>CTR023520</t>
  </si>
  <si>
    <t>CTR023444</t>
  </si>
  <si>
    <t>Supply 88.9mm x 4.8 WT Linepipe, YJ (3,200m)</t>
  </si>
  <si>
    <t>After consulting Tenaris, Pipe Desk conducted "3 Bids and a Buy" to purchase 168mm x 7.9 WT linepipe for Q1/Q2 requirements.  Though Tenaris is unable to supply Linepipe in Q1/Q2 2022 from their Algoma mill,  they were able to submit an offer for material sourced from their TAMSA mill for this particular scope. While Tenaris did not submit the lowest offer, the Business Unit reviewed and approved awarding this scope to Tenaris in recognition of the business relationship. Because of the situation, Tenaris offered a discount to their list price, therefore the following cost savings are being realized:
Cost Savings Vs Tenaris January 2022 Price List:
• 2529m of OD 168.3mm x WT 7.9mm, YJ (Tenaris Price List of $108.03/m vs offer of $96.17/m) 
• 284m of OD 168.3mm x WT 7.9mm, YJ2K (Tenaris Price List of $129.07/m vs offer of $117.21/m) 
• Reduced by one-time set-up fee of $1,545
• Total Cost Savings of $31,818.54 on this PO.</t>
  </si>
  <si>
    <t>Due to Tenaris inability to supply Linepipe in Q1/Q2 2022 due to Tenaris Algoma mill construction delays, and, a revision to the linepipe forecast,  Pipe Desk conducted "3 Bids and a Buy" to purchase 88.9mm x 4.8WT linepipe.  MRC submitted the lowest acceptable offer received. The following cost savings are being realized:
Cost Savings Vs Tenaris January 2022 Price List:
• 3200m of OD 88.9mm x WT 4.8mm, YJ (Tenaris Price List of $40.75/m vs MRC offer of $26.14/m) 
• Total Cost Savings of $46,752 on this PO.</t>
  </si>
  <si>
    <t>Due to Tenaris inability to supply Linepipe in Q1/Q2 2022 due to Tenaris Algoma mill construction delays, and, a revision to the linepipe forecast,  Pipe Desk conducted "3 Bids and a Buy" to purchase 219mm x 5.6WT, YJ linepipe.  Gateway submitted the lowest acceptable offer received. The following cost savings are being realized:
Cost Savings Vs Tenaris January 2022 Price List:
• 6055m of OD 219mm x 5.6WT, YJ (Tenaris Price List of $113.27/m vs offer of $90.87/m) 
• Total Cost Savings of $135,632 on this PO.</t>
  </si>
  <si>
    <t>Due to Tenaris inability to supply Linepipe in Q1/Q2 2022 due to Tenaris Algoma mill construction delays, and, a revision to the linepipe forecast,  Pipe Desk conducted "3 Bids and a Buy" to purchase 168.3mm x 4.8WT, UBRA linepipe.  ATP submitted the lowest acceptable offer received. The following cost savings are being realized:
Cost Savings Vs Tenaris January 2022 Price List:
• 3000m of OD 168.3mm x 4.8WT, UBRA (Tenaris Price List of $75.72/m vs offer of $61.50/m) 
• Total Cost Savings of $42,660 on this PO.</t>
  </si>
  <si>
    <t>CTR025055</t>
  </si>
  <si>
    <t>CTR024897</t>
  </si>
  <si>
    <t>Ted Plouffe</t>
  </si>
  <si>
    <t>Lenmark Ind</t>
  </si>
  <si>
    <t>Stacy Street</t>
  </si>
  <si>
    <t>flat deck trailer</t>
  </si>
  <si>
    <t>13 header pkgs</t>
  </si>
  <si>
    <t>shop building</t>
  </si>
  <si>
    <t>CTR024742</t>
  </si>
  <si>
    <t>CTR023920</t>
  </si>
  <si>
    <t>MPI Oilfield LP - Procurement Plan - MGSA</t>
  </si>
  <si>
    <t>CTR011290-3</t>
  </si>
  <si>
    <t xml:space="preserve">B&amp;B Anderson Contracting Ltd
Capital Pressure Ltd.
Cascade Energy Services LP
Emelson Oilfield Hauling Ltd
Iron Horse  Four Enterprises Ltd.
</t>
  </si>
  <si>
    <t>CTR0025230</t>
  </si>
  <si>
    <t>Oculus Transport Ltd.</t>
  </si>
  <si>
    <t>Cabay's Dirtworks Ltd</t>
  </si>
  <si>
    <t>Heavy Equipment</t>
  </si>
  <si>
    <t>Abandonment of Wellsites Project - Conventionals - Through working with our Business Area, a Cost Avoidance of $11,000 was realized as a result of a rate increase review negotiation. The supplier, Cabay's Dirtworks Ltd., proposed an increase to their Skidsteer from $135/hour to $145/hour. Upon review and challenge back to Cabay's, they agreed to not increase the Skidsteer rate. Estimated hours 1,100 per year. A cost avoidance of $10 per hour ($145 - $135) multiplied by annual hours on the skidsteer of 1,100 = $11,000 of Cost Avoidance.</t>
  </si>
  <si>
    <t>CTR018613-1</t>
  </si>
  <si>
    <t>Harold Lopez</t>
  </si>
  <si>
    <t>Legrand 228-173-100 pumpjack</t>
  </si>
  <si>
    <t>16-15-77-25w5</t>
  </si>
  <si>
    <t>4-7-77-25w5</t>
  </si>
  <si>
    <t>16d-34-63-7w4</t>
  </si>
  <si>
    <t>8-27-64-7w4</t>
  </si>
  <si>
    <t>TriMark Tubulars Ltd. &amp; Gateway Tubulars Ltd. (split)</t>
  </si>
  <si>
    <t>Mustang Rentals</t>
  </si>
  <si>
    <t>Surface Rentals</t>
  </si>
  <si>
    <t>Picker Truck Service</t>
  </si>
  <si>
    <t>CTR024407</t>
  </si>
  <si>
    <t>2022 John Deere Bulldozer purchase for Wabasca</t>
  </si>
  <si>
    <t>Brandt Tractor Ltd.</t>
  </si>
  <si>
    <t>CTR025520</t>
  </si>
  <si>
    <t xml:space="preserve">Asset Utilization savings for Progressive Cavity Pumps for January.  Pumps are utilized from CNRL inventory instead of purchasing new pumps from vendors.
Weatherford: $6,157 (2 rotor, 1 Stator) 
Lifting Solutions:  $32,590  (10 rotors, 9 stators)
Kudu: $9,895 (3 Rotor, 2 Stators)
Lufkin: $0 (0 rotor, 0 Stator)
</t>
  </si>
  <si>
    <t>Asset Utilization savings for Reciprocating Rod Pumps for the month of January.  Pumps and components are utilized from CNRL inventory instead of purchasing new pumps from vendors.
Weatherford:  $33,207.56 (Components on 7 Pumps)
Lufkin: $67,864.33 (Components on 17 pumps)
Q2: $105,105.78 (Components on 25 Pumps)
DNOW: $56,426.00 ( Components on 8 pumps)</t>
  </si>
  <si>
    <t>Lifting Solutions</t>
  </si>
  <si>
    <t>Continuous Rod and Rod Services</t>
  </si>
  <si>
    <t xml:space="preserve">Lifting Solutions proposed increases to their continuous rod products and rod rig services.  The Well Servicing Business Area negotiated with Lifting Solutions based on recommendations from Supply Management.  Pricing will be in place for 2 years.
Bare Rod
- Proposed increase of 5% = $103,708/year impact based on 2021 usage
- Negotiated idown to 3.5% = $72.596/year impact based on 2021 usage
Cost avoidance = $103,708 - $72,596 = $31,112/year = $62,224 over 2 years.
Coated Rod
- Proposed increase of 9% = $548,434/year impact based on 2021 usage
- Negotiated down to 7% = $426,560/year impact based on 2021 usage
- Cost Avoidance = $548,434 - $426,560 = $121,874/ear = $243,748 over 2 years 
Rod Services
- Proposed increase of 12% = $1,253,405/year impact based on 2021 usage
- Negotiated down to 9% = $940,054/year impact based on 2021 usage
- Cost Avoidance = $1,253,405 - $940,054 = $313,351/year = $626,702 over 2 years
Total cost avoidance over 2 years = $62,224 + $243,748 + $626,702 = $932,674 </t>
  </si>
  <si>
    <t>CTR021432</t>
  </si>
  <si>
    <t>CTR021432-1</t>
  </si>
  <si>
    <t>CTR010845</t>
  </si>
  <si>
    <t>Galleon Well Servicing Inc.</t>
  </si>
  <si>
    <t>Service Rigs</t>
  </si>
  <si>
    <t>As part of their proposal in RFP 001073 for service rigs, Galleon is offering a 2.5% discount off their base rig rate for all hours worked over 200 hours in a month.  Both of Galleon's rigs reached 200 hours for work in February.
Rig SL-01  - 267.5 hours
= $525/hr x 2.5% = $13.13 x 67.5 hours = $886.28
Rig SL-02 - 255.5 hours
= $525/hr x 2.5% = $13.13 x 55.5 hours = $728.72</t>
  </si>
  <si>
    <t>CTR023726</t>
  </si>
  <si>
    <t>CTR025516</t>
  </si>
  <si>
    <t>10052666 Manitoba Ltd.</t>
  </si>
  <si>
    <t>Misc. Equipment and attachments</t>
  </si>
  <si>
    <t>Horizon mining</t>
  </si>
  <si>
    <t>CTR024442</t>
  </si>
  <si>
    <t>Johnston Equipment</t>
  </si>
  <si>
    <t>BT LPE250 Pallet Jack/Walkie with Charger</t>
  </si>
  <si>
    <t>NCDC facility</t>
  </si>
  <si>
    <t>Shakti Reforestation</t>
  </si>
  <si>
    <t>Taylor Potter</t>
  </si>
  <si>
    <t>Tree Planting</t>
  </si>
  <si>
    <t>Cost savings realized through RFP001339 comparing to previous contract.</t>
  </si>
  <si>
    <t>CTR023930</t>
  </si>
  <si>
    <t>Pike Regulatory - Pipeline &amp; Project Area Extension</t>
  </si>
  <si>
    <t>Matrix, Golder, Wood PLC</t>
  </si>
  <si>
    <t>SCS Fishing Ltd.</t>
  </si>
  <si>
    <t xml:space="preserve">Downhole tool rental services in BC </t>
  </si>
  <si>
    <t xml:space="preserve">Ft. St John </t>
  </si>
  <si>
    <t>Angy Pinerua Petit</t>
  </si>
  <si>
    <t>Cost savings</t>
  </si>
  <si>
    <t>Cost avoidance</t>
  </si>
  <si>
    <t>Through negoitations, the rate increase for the 400BBL Tank was reduced with a decreased overall impact of $3,000</t>
  </si>
  <si>
    <t>CTR009956</t>
  </si>
  <si>
    <t>American 114 pumpjack</t>
  </si>
  <si>
    <t>CTR008421</t>
  </si>
  <si>
    <t>CTR024906</t>
  </si>
  <si>
    <t>CTR025231</t>
  </si>
  <si>
    <t>CTR025280</t>
  </si>
  <si>
    <t>Bull Moose Capital</t>
  </si>
  <si>
    <t>Shane Gullion</t>
  </si>
  <si>
    <t>Chuch Seghers</t>
  </si>
  <si>
    <t>2 - 114 pumpjacks</t>
  </si>
  <si>
    <t>Comp 3400, Waukesha G24Gl engine, Ariel JGJ/4 comp</t>
  </si>
  <si>
    <t>2 couches from camp</t>
  </si>
  <si>
    <t>2 - junk Argo ATV's</t>
  </si>
  <si>
    <t>Y</t>
  </si>
  <si>
    <t xml:space="preserve">AGAR WO-201, meter </t>
  </si>
  <si>
    <t>Kirby N field</t>
  </si>
  <si>
    <t>North Tangleflags</t>
  </si>
  <si>
    <t xml:space="preserve">Driling team negotiated with vendor to reduce Downhole tool rental cost of $150 per day to $120 per day  to match CNRL's rates. Estimated annual savings: $1,560 </t>
  </si>
  <si>
    <t xml:space="preserve">McCrum Office Furnishings </t>
  </si>
  <si>
    <t xml:space="preserve">Grand and Toy </t>
  </si>
  <si>
    <t>Supply of furniture</t>
  </si>
  <si>
    <t xml:space="preserve">Supply of furniture </t>
  </si>
  <si>
    <t>CTR025710</t>
  </si>
  <si>
    <t>CTR020410</t>
  </si>
  <si>
    <t>Jesssica Lok</t>
  </si>
  <si>
    <t>Golder Associates Ltd.</t>
  </si>
  <si>
    <t>Wildlife Monitoring &amp; Mitigation Program</t>
  </si>
  <si>
    <t>RFx001264 resulted in the consolidation of all thermal/conventional wetland moniroting and mitigaiton to a single contractor (Golder) resulting in savings based on the historical cost to run this program</t>
  </si>
  <si>
    <t>CTR0025704/CTR0025833</t>
  </si>
  <si>
    <t xml:space="preserve">NOV Canada ULC o/a Tuboscope </t>
  </si>
  <si>
    <t>OCTG Trucking &amp; Hauling</t>
  </si>
  <si>
    <t>CTR001255</t>
  </si>
  <si>
    <t>NOV Canada ULC o/a Tuboscope proposed an increase to their OCTG trucking rates of 14%. After requesting justification and benchmarking against similar services, Supply Management negotiated this down to 10%. 
2021 spend with Tuboscope for Trucking was $0.8MM
- Proposed increase of 14% = $112k/year impact based on 2021 spend
- Negotiated down to 10% = $80.1k/year impact based on 2021 spend
- Cost avoidance = $32.06k or 4%</t>
  </si>
  <si>
    <t xml:space="preserve">McCrum and Grand and toy </t>
  </si>
  <si>
    <t>CTR025465</t>
  </si>
  <si>
    <t>CTR022874-01</t>
  </si>
  <si>
    <t>CTR022871-02</t>
  </si>
  <si>
    <t>CTR022873-02</t>
  </si>
  <si>
    <t>CTR022876-01</t>
  </si>
  <si>
    <t>CTR023416-01</t>
  </si>
  <si>
    <t>CTR021368-02</t>
  </si>
  <si>
    <t>CTR023788-01</t>
  </si>
  <si>
    <t>Eyehill Creek Explr</t>
  </si>
  <si>
    <t>True North Valves Solutions</t>
  </si>
  <si>
    <t>triplex pump pkg</t>
  </si>
  <si>
    <t>80-119-64 pumpjack</t>
  </si>
  <si>
    <t>consignment valves</t>
  </si>
  <si>
    <t>consignment building</t>
  </si>
  <si>
    <t>consignment flanges</t>
  </si>
  <si>
    <t>consignment electrical equip</t>
  </si>
  <si>
    <t>consignment metal detector</t>
  </si>
  <si>
    <t>consignment instrumentation</t>
  </si>
  <si>
    <t>Stock</t>
  </si>
  <si>
    <t>Sarens Canada Inc., Mommoet Canada Western Ltd., Myshak Crane &amp; Rigging Ltd., NCSG Crane &amp; Heavy Haul Services Ltd.</t>
  </si>
  <si>
    <t>84" inlet separtor pkg</t>
  </si>
  <si>
    <t>10 x 40 office trailer</t>
  </si>
  <si>
    <t>1-4-32-11w4</t>
  </si>
  <si>
    <t>2-4-31-15w4</t>
  </si>
  <si>
    <t>14a-3-56-1w4</t>
  </si>
  <si>
    <t>15d-19-58-5w4</t>
  </si>
  <si>
    <t>4-11-79-17w5</t>
  </si>
  <si>
    <t>6-19-78-10w5</t>
  </si>
  <si>
    <t>1000 bbl tank - internally coated</t>
  </si>
  <si>
    <t>2 - 1000 bbl tanks</t>
  </si>
  <si>
    <t>a5-11-51-23w3</t>
  </si>
  <si>
    <t>4b7-19-3b8-18-48-23w3</t>
  </si>
  <si>
    <t>8b-12-55-3w4</t>
  </si>
  <si>
    <t>13a-27-57-4w4</t>
  </si>
  <si>
    <t>NO</t>
  </si>
  <si>
    <t>Acklands-Grainger Inc</t>
  </si>
  <si>
    <t>Consumable Goods</t>
  </si>
  <si>
    <t>Total rebate for 2021 was $1,024,802.42. Thermal was 7% at $71,736.17  + Conventional at 6% at $61,488.15 = $133,224.32</t>
  </si>
  <si>
    <t>Conventional / Thermal Ops</t>
  </si>
  <si>
    <t xml:space="preserve">CTR000748 </t>
  </si>
  <si>
    <t>Mach 11</t>
  </si>
  <si>
    <t>Wk 10</t>
  </si>
  <si>
    <t>Salam Ziadeh</t>
  </si>
  <si>
    <t xml:space="preserve">Carla - Horizon </t>
  </si>
  <si>
    <t>Don - Albian</t>
  </si>
  <si>
    <t>CTR023026</t>
  </si>
  <si>
    <t>Plenty mixers - Obso</t>
  </si>
  <si>
    <t>CTR020443</t>
  </si>
  <si>
    <t>Misc. Obsolete Assets</t>
  </si>
  <si>
    <t xml:space="preserve">Specialty chemicals </t>
  </si>
  <si>
    <t xml:space="preserve">Cost savings </t>
  </si>
  <si>
    <t>Juan Carlos Blesa</t>
  </si>
  <si>
    <t>Championx Canada ULC</t>
  </si>
  <si>
    <t xml:space="preserve">CNRL-ChampionX corporate price list includes Storm products at a lower unit price. Total spend in 2021 with Storm was $181,846.22 and after using CNRL corporate price list the spend will be $149,785.29; savings per year are estimated in $32,060.93 </t>
  </si>
  <si>
    <t>Brandt Tractor</t>
  </si>
  <si>
    <t xml:space="preserve">Bulldozer for Wabasca Landfill </t>
  </si>
  <si>
    <t>Purchased a new 2020 John Deere bulldozer instead of leasing the same unit. Equates to $68,072 in cost avoidance (11%).</t>
  </si>
  <si>
    <t>Concept Controls</t>
  </si>
  <si>
    <t>Blackline Working Alone Monitors</t>
  </si>
  <si>
    <t xml:space="preserve">Concept initially quoted 33 monitors at $300/unit, a 167% increase from 2021 ($112.50/unit). After review, they agreed to maintain unit rate of $112.50/unit. </t>
  </si>
  <si>
    <t>Horizon Lake Monitoring (4 year term)</t>
  </si>
  <si>
    <t>Triton, Golder, Hatfield, LGL, Acden, Mikisew</t>
  </si>
  <si>
    <t>Jackfish Landfill Expansion Cell 4</t>
  </si>
  <si>
    <t>Precision Contractors, Swamp Cats Ltd, Top Grade Construction Ltd, Tri-Gen Construction, TDN Contracting LP (Noha Group), Heart Lake Construction, MCL Construction, BTO Contracting Ltd, Morgan Construction</t>
  </si>
  <si>
    <t>CTR026207</t>
  </si>
  <si>
    <t>tank &amp; truck-in mtr pkg</t>
  </si>
  <si>
    <t>2 - office trailers</t>
  </si>
  <si>
    <t>office trailer</t>
  </si>
  <si>
    <t>LazyMC Cattle Co</t>
  </si>
  <si>
    <t>Jenner Colonly Farms</t>
  </si>
  <si>
    <t>CTR022421</t>
  </si>
  <si>
    <t>CTR025820</t>
  </si>
  <si>
    <t xml:space="preserve"> H2S Analyzer</t>
  </si>
  <si>
    <t>10-11-75-7w6</t>
  </si>
  <si>
    <t>4-21-81-13w6</t>
  </si>
  <si>
    <t>1v-17-55-2w4</t>
  </si>
  <si>
    <t>8c-5-57-5w4</t>
  </si>
  <si>
    <t>10b-3-56-1w4</t>
  </si>
  <si>
    <t>14-3-56-4w4</t>
  </si>
  <si>
    <t>1-31-58-23w4</t>
  </si>
  <si>
    <t>15-12-73-25w4</t>
  </si>
  <si>
    <t>6-20-86-23w4</t>
  </si>
  <si>
    <t>5-28-86-23w4</t>
  </si>
  <si>
    <t>9-31-86-23w4</t>
  </si>
  <si>
    <t>6-4-87-23w4</t>
  </si>
  <si>
    <t>11-31-86-23w4</t>
  </si>
  <si>
    <t>CTR023436</t>
  </si>
  <si>
    <t>Gateway Tubulars Ltd</t>
  </si>
  <si>
    <t>Supply 273mm x 6.4WT, YJ Linepipe (10,200m)</t>
  </si>
  <si>
    <t>Due to Tenaris inability to supply Linepipe in Q1/Q2 2022 due to Tenaris Algoma mill construction delays, and, revisions to the linepipe forecast, Pipe Desk conducted "3 Bids and a Buy" to purchase 219mm x 5.6WT, UBIIISE linepipe to ensure readiness for projects with potential for acceleration.  Trimark submitted the lowest acceptable offer received. The following cost savings are being realized:
Cost Savings Vs Tenaris January 2022 Price List:
• 3,800m of OD 219mm x 5.6WT, UBIIISE (Tenaris Price List of $121.25/m vs offer of $102.79/m) 
• Total Cost Savings of $70,148 on this PO.</t>
  </si>
  <si>
    <t>Due to Tenaris inability to supply Linepipe in Q1/Q2 2022 due to Tenaris Algoma mill construction delays,  Pipe Desk conducted "3 Bids and a Buy" to purchase 273mm x 6.4WT, YJ linepipe to ensure readiness for upcoming projects PID256618 &amp; 255998.  Gateway submitted the lowest acceptable offer received. The following cost savings are being realized:
Cost Savings Vs Tenaris January 2022 Price List:
• 10,200m of OD 273mm x 6.4WT, YJ (Tenaris Price List of $164.06/m vs offer of $127.78/m) 
• Total Cost Savings of $370,056 on this PO.</t>
  </si>
  <si>
    <t>CTR023618</t>
  </si>
  <si>
    <t xml:space="preserve">Supply 219mm x 5.6WT, UBIIISE Linepipe - Early July requirements </t>
  </si>
  <si>
    <t>A/H/Cal/Field</t>
  </si>
  <si>
    <t xml:space="preserve">As a result of RFP1154,awarding the supply of desk furniture to McCrum vs incumbent resulted in a cost avoidance of $60,068.20 *5 - for Calgary office furniture only </t>
  </si>
  <si>
    <t xml:space="preserve">As a result of RFP1154,awarding the supply of desk furniture to Grand and Toy vs incumbent resulted in a cost avoidance of $64,925.83*5 - for Calgary office furniture only </t>
  </si>
  <si>
    <t>Central Warehouse - Obso</t>
  </si>
  <si>
    <t>Opp business area - Horizon</t>
  </si>
  <si>
    <t>A</t>
  </si>
  <si>
    <t>49 Crusher Platen Tooth Holders</t>
  </si>
  <si>
    <t>Fluid Hauling Fort St John</t>
  </si>
  <si>
    <t>Tempest Energy Services (2010) Inc.
Ceda West Services Limited
Goodlo Holdings Ltd.
Troyer Ventures Ltd.
Time Travel Services Ltd.
Oculus Transport Ltd.
Energetic Services Inc.
Peaceland Oilfield Services Ltd.</t>
  </si>
  <si>
    <t>Smith Oil - Fluid Hauling - 2022 Pads (First 2 Pads) - 1 year term</t>
  </si>
  <si>
    <t>Marketing Condensate for  Nig Creek and Umbach, as a result of the Storm Acquisition. - 1 year term</t>
  </si>
  <si>
    <t>Cancelled</t>
  </si>
  <si>
    <t>CTR025316</t>
  </si>
  <si>
    <t>CTR026341</t>
  </si>
  <si>
    <t>CTR022725</t>
  </si>
  <si>
    <t>533724 BC Ltd</t>
  </si>
  <si>
    <t>1 - 228 pumpjack</t>
  </si>
  <si>
    <t>b4b-7-55-2w4</t>
  </si>
  <si>
    <t>2-19-57-2w4</t>
  </si>
  <si>
    <t>CTR025313</t>
  </si>
  <si>
    <t>comp unit 6632, Cat G3406TA engine, Ariel JGA/4 comp</t>
  </si>
  <si>
    <t>2 - 7501 bbl tanks</t>
  </si>
  <si>
    <t>Federation Engineering</t>
  </si>
  <si>
    <t>Engineering Secondment</t>
  </si>
  <si>
    <t>CTR016948-1</t>
  </si>
  <si>
    <t>CTR016948</t>
  </si>
  <si>
    <t>Asset Utilization savings for Reciprocating Rod Pumps for the month of February.  Pumps and components are utilized from CNRL inventory instead of purchasing new pumps from vendors.
Weatherford:  $52,879.80 (Components on 14 Pumps)
Lufkin: $93,076.73 (Components on 23 pumps)
Q2: $38,392.72 (Components on 25 Pumps)
DNOW: $10,407.67 ( Components on 6 pumps)</t>
  </si>
  <si>
    <t xml:space="preserve">Asset Utilization savings for Progressive Cavity Pumps for February.  Pumps are utilized from CNRL inventory instead of purchasing new pumps from vendors.
Weatherford: $2,342 (2 rotor, 1 Stator) 
Lifting Solutions:  $22,624  (4 rotors, 5 stators)
Kudu: $1,615 (1 Rotor, 1 Stator)
Lufkin: $0 (0 rotor, 0 Stator)
</t>
  </si>
  <si>
    <t>Convetional</t>
  </si>
  <si>
    <t>CTR026591</t>
  </si>
  <si>
    <t>CTR026989</t>
  </si>
  <si>
    <t>CTR026964</t>
  </si>
  <si>
    <t>Lenmark Inc</t>
  </si>
  <si>
    <t>RDM Ventures</t>
  </si>
  <si>
    <t>533724 BC Ltd.</t>
  </si>
  <si>
    <t>14 marine air bags</t>
  </si>
  <si>
    <t>1- 750 bbl tank</t>
  </si>
  <si>
    <t>2 - pond floats</t>
  </si>
  <si>
    <t>Rivercourse yard equp - various</t>
  </si>
  <si>
    <t>1 - 320 pumpjack</t>
  </si>
  <si>
    <t>2 - Filter Pots</t>
  </si>
  <si>
    <t>11-30-51-6w4</t>
  </si>
  <si>
    <t>8-11-58-6w4</t>
  </si>
  <si>
    <t>2 - 18 bag Filter Pots</t>
  </si>
  <si>
    <t>14-14-25-12w4</t>
  </si>
  <si>
    <t>13c-32-55-1w4</t>
  </si>
  <si>
    <t>4c-28-56-5w4</t>
  </si>
  <si>
    <t>Skim Tank Cleaning J2 TA 2022 (Project Duration = 1 Month)</t>
  </si>
  <si>
    <t>Crane Services - Jackfish 2 TA 2022 (Project Duration = 1 Month)</t>
  </si>
  <si>
    <t>BASF Canada Inc., Fluor Canada Ltd., Mitsubishi Heavy Industries America, Inc. and Shell Canada</t>
  </si>
  <si>
    <t xml:space="preserve">RFx 001593 - Units 46 &amp; 49 Gas capture project (pathways) licensor pakage </t>
  </si>
  <si>
    <t>RFx 001592 - Units 46 &amp; 49 Gas capture project (pathways) feasibility study</t>
  </si>
  <si>
    <t>Fluor Canada Ltd., Mitsubishi Heavy Industries America, Inc. Wood Canada Limited and Worley Canada Services Ltd.</t>
  </si>
  <si>
    <t xml:space="preserve">Horizon - TI </t>
  </si>
  <si>
    <t xml:space="preserve">April </t>
  </si>
  <si>
    <t>Tenaris had surplus casing in stock so CNRL was able to but invnetory at Q1 pricing before Q2 price increases of 18% on ERW casing and 17% on SMLS casing. A total of 88,696m of various sizes of casing was purchased into inventory which resulted in a cost avoidance of $1,481,691.84</t>
  </si>
  <si>
    <t>All areas</t>
  </si>
  <si>
    <t>CTR026600</t>
  </si>
  <si>
    <t>Blue Steel PVR</t>
  </si>
  <si>
    <t>323.9 mm linepipe</t>
  </si>
  <si>
    <t>CTR027158</t>
  </si>
  <si>
    <t>Rare Oilfield Equipment</t>
  </si>
  <si>
    <t>3 - 100 bbl tanks</t>
  </si>
  <si>
    <t>15-11-48-23w3 Yard</t>
  </si>
  <si>
    <t>1-18-47-24w3</t>
  </si>
  <si>
    <t>30" Test Separator Pkg</t>
  </si>
  <si>
    <t>12-1-20-12w4</t>
  </si>
  <si>
    <t>4-31-17-12w4</t>
  </si>
  <si>
    <t>2022 Intermediate Engineer rate reduced from $90/Hr to $87/Hr. Randy Stamp seeking approval for 1-year secondee term.</t>
  </si>
  <si>
    <t>Jason Lush</t>
  </si>
  <si>
    <t>comp 4012,  Wauk F3521GL engine, Ariel JGK/2 comp</t>
  </si>
  <si>
    <t>6-10-23-14-w4</t>
  </si>
  <si>
    <t>Tenaris had surplus tubing in stock so CNRL was able to buy inventory at Q1 pricing before Q2 price increases of 24% on ERW and SMLS Tubing. A total of 58,684.76m of various sizes of tubing was purchased into inventory which resulted in a cost avoidance of $486,012.67</t>
  </si>
  <si>
    <t>Clint Shackleton</t>
  </si>
  <si>
    <t>PM Piping</t>
  </si>
  <si>
    <t>CTR027067</t>
  </si>
  <si>
    <t>CTR027212</t>
  </si>
  <si>
    <t>CTR024889</t>
  </si>
  <si>
    <t>Lyneborg Equipment</t>
  </si>
  <si>
    <t>Daryl Swensen</t>
  </si>
  <si>
    <t>Warthog Tubulars</t>
  </si>
  <si>
    <t>2 - NGL bullets</t>
  </si>
  <si>
    <t>2 - tanks 100 bbl, 1000 bbl</t>
  </si>
  <si>
    <t>6' x 30' Treater</t>
  </si>
  <si>
    <t>Facility-Based OCTG Inspection &amp; Repair</t>
  </si>
  <si>
    <t>CTR015817</t>
  </si>
  <si>
    <t xml:space="preserve">Nampa Auto &amp; Farm Supply </t>
  </si>
  <si>
    <t>Field Consumables &amp; Parts</t>
  </si>
  <si>
    <t>CTR005223</t>
  </si>
  <si>
    <t xml:space="preserve">Annual rebate for parts and material purchases in the Peace River district. Contracted Rebate Structure = 2% on annual spend greater than $1.0M. </t>
  </si>
  <si>
    <t>Q1 2022 Scrap Steel - Albian</t>
  </si>
  <si>
    <t>Q1 2022 Scrap Steel - Horizon</t>
  </si>
  <si>
    <t>As a result of 2021 annual rebate program negotiated in contract, Canadian Natural received a 2% rebate on $5,955,624.50 spend via cheque #08355374 in April of 2022.
Total rebate eligible spend = $5,955,624.50
Rebate amount in % = 2% 
Total Rebate savings in $119,112.49
Negotiated Rebate Tiers as below:
Spend from $0 to $4,000,000.00 - 0% rebate
Spend from $4,000,000.00 to $5,500,000.00 - 1% rebate
Spend from $5,500,000.00 to $6,500,000.00 - 2% rebate - achieved
Spend from $6,500,000.00 to $7,500,000.00 - 3% rebate
Spend over $7,500,000.00 - 4% rebate</t>
  </si>
  <si>
    <t xml:space="preserve">Sysco Edmonton </t>
  </si>
  <si>
    <t>Food Supply for Jackfish Lodge</t>
  </si>
  <si>
    <t>Annual rebate for Sysco Brand products. 2021 Spend for Sysco Brand = $1,549,014, which is 45% of total spend. Rebate at this level = 1.5%</t>
  </si>
  <si>
    <t>CTR011289-2</t>
  </si>
  <si>
    <t>CTR011289</t>
  </si>
  <si>
    <t>Matt Walsh</t>
  </si>
  <si>
    <t>Albian ILPC</t>
  </si>
  <si>
    <t>Hobart FP400i Food Processor Asset # 94-PFP-5</t>
  </si>
  <si>
    <t>Horizon ILPC</t>
  </si>
  <si>
    <t>Audio Visual</t>
  </si>
  <si>
    <t xml:space="preserve">PG Consutlting Inc
Ricoh Canada Inc
Evoluition Audio visual LTd
Genesis Integration Inc
Inland Audio Visual 
Applied Electronics Limited 
RGO Products Ltd
Matrix Video
AVI- SPL Canada Ltd
Digital Edge Media Inc
Ei3 Audio Visual Inc
Urben Technologies Limited
Cine Audio Visual Sales &amp; Services Ltd
</t>
  </si>
  <si>
    <t xml:space="preserve">Scrap Steel Recycling </t>
  </si>
  <si>
    <t>Waste Management Services</t>
  </si>
  <si>
    <t>CTR023844</t>
  </si>
  <si>
    <t xml:space="preserve">Whitestar Tubulars Inc. </t>
  </si>
  <si>
    <t>Bonnyville &amp; Lloydminster</t>
  </si>
  <si>
    <t>SGS Canada Inc.</t>
  </si>
  <si>
    <t>CTR015542</t>
  </si>
  <si>
    <t>CTR015538</t>
  </si>
  <si>
    <t>Supply 219mm x 6.4 WT LP, UBIIISE (1,500m)</t>
  </si>
  <si>
    <t>Supply 168mm x 4.8 WT LP, UBRA/UBIIISE (6,000m+3,000m)</t>
  </si>
  <si>
    <t>Univar had a contracted rate with Storm for Methanol that was approximately 10% higher than Canadian Natural’s contracted rate. Cost Savings: $659.20</t>
  </si>
  <si>
    <t>Univar Solutions Canada Ltd</t>
  </si>
  <si>
    <t>Industrial chemical distributor</t>
  </si>
  <si>
    <t>Facility/Pipeline</t>
  </si>
  <si>
    <t>Darryl MacDonald</t>
  </si>
  <si>
    <t>Certarus</t>
  </si>
  <si>
    <t xml:space="preserve">Compressed Natural Gas fueling services </t>
  </si>
  <si>
    <t>Certarus provided Compressed Natural Gas fueling services to Storm with no formal contact or rate agreement in place. The rate for Compressed Natural Gas was 4% higher for Storm than Canadian Natural’s contracted rate. Cost Savings: $46,623.94</t>
  </si>
  <si>
    <t>Tanishka Forbes</t>
  </si>
  <si>
    <t>Field Completions (NEBC)</t>
  </si>
  <si>
    <t>Mostafa Hassan / Vincent Jiang</t>
  </si>
  <si>
    <t>Sale of 88.9mm Redband Tubing (3289 Joints)</t>
  </si>
  <si>
    <t>CTR027320</t>
  </si>
  <si>
    <t>CTR027327</t>
  </si>
  <si>
    <t>Donald Jaeger</t>
  </si>
  <si>
    <t>Midstream Equipment</t>
  </si>
  <si>
    <t>old office trailer</t>
  </si>
  <si>
    <t>comp 6518, Cat G3306TA engine, /w Ariel JGA/2 comp</t>
  </si>
  <si>
    <t>45,419 USGAL NGL Bullet</t>
  </si>
  <si>
    <t>Ferrier Yard</t>
  </si>
  <si>
    <t>13-26-67-5e6</t>
  </si>
  <si>
    <t>Gas Cooler</t>
  </si>
  <si>
    <t>7-18-40-9w5</t>
  </si>
  <si>
    <t>Foremost - Lloyd</t>
  </si>
  <si>
    <t>Stabilizer Package</t>
  </si>
  <si>
    <t>Refridgeration Package</t>
  </si>
  <si>
    <t>2-14-77-25w5</t>
  </si>
  <si>
    <t>Airswift Canada Ltd.</t>
  </si>
  <si>
    <t xml:space="preserve">Professional Services </t>
  </si>
  <si>
    <t>CTR016573</t>
  </si>
  <si>
    <t>CTR016573-2</t>
  </si>
  <si>
    <t>Jessica Lok</t>
  </si>
  <si>
    <t>Strategic Resource Solutions Inc</t>
  </si>
  <si>
    <t>CTR025186</t>
  </si>
  <si>
    <t xml:space="preserve">Tundra Technical Solutions </t>
  </si>
  <si>
    <t>CTR005961</t>
  </si>
  <si>
    <t>Incorrect rate billed for contractor. 
Credit for: 272 hours x (47.76 - 47.04) = 272h x 0.72$ = -195.84$</t>
  </si>
  <si>
    <t>Contractor should have a total mark up rate of 23% based on current rates but has been negotiated down to 9.5%. 
[$55/hr base rate X 23% Mark up X 11 months = $128,986.23]-[$55/hr base rate X 9.5% Mark up X  11 months = $114,829.00]=$14,157.23</t>
  </si>
  <si>
    <t xml:space="preserve">Contractor was approved to come on as an T4 employee, however, the contractor opted to become an independent contractor instead. Thereby reducing the mark up rate from 19.29% to 5%. 
[New invoice rate $75.60/hr] - [Previous invoice rate $77.54/hr] = $1.94/hr  X 2080hrs = $4,033.12
</t>
  </si>
  <si>
    <t xml:space="preserve">Asset Utilization savings for Progressive Cavity Pumps for March.  Pumps are utilized from CNRL inventory instead of purchasing new pumps from vendors.
Weatherford: $3,212 (1 rotor, 1 Stator) 
Lifting Solutions:  $15,602  (7 rotors, 10 stators)
Kudu: $5,815 (3 Rotor, 3 Stator)
Lufkin: $9,122 (2 rotor, 1 Stator)
</t>
  </si>
  <si>
    <t>Asset Utilization savings for Reciprocating Rod Pumps for the month of March.  Pumps and components are utilized from CNRL inventory instead of purchasing new pumps from vendors.
Weatherford:  $62,100.41 (Components on 12 Pumps)
Lufkin: $111,823.89 (Components on 30 pumps)
Q2: $156,605.02 (Components on 36 Pumps)
DNOW: $688.65 ( Components on 1 pumps)</t>
  </si>
  <si>
    <t>Dev Ops / Well Servicing</t>
  </si>
  <si>
    <t>According to a number of service rig providers, the CAOEC will be recommending wage increases again for service rig crews, which will result in service rig companies requesting rig rate increases to cover the additional labour costs.</t>
  </si>
  <si>
    <t>Once we are notified of what the increases are and when they are going to take effect, SM to determine increased costs and increase to rate and advise BUs.  BU would like to notify vendors of an increase to the rig rate prior to the increase becoming effective.</t>
  </si>
  <si>
    <t>Matt S</t>
  </si>
  <si>
    <t>CTR024327</t>
  </si>
  <si>
    <t>Sale of 73.0mm Redband Tubing (3267 Joints)</t>
  </si>
  <si>
    <t>Edmonton &amp; Grande Prairie</t>
  </si>
  <si>
    <t>CTR024634</t>
  </si>
  <si>
    <t>Gosselin Pipe &amp; Steel Ltd.</t>
  </si>
  <si>
    <t>Sale of 73.0mm Redband Tubing Bare Steel (3107 Joints)</t>
  </si>
  <si>
    <t xml:space="preserve">Alcor Facilities Maintenance Inc. </t>
  </si>
  <si>
    <t>Alcor Facilities Maintenance Inc.</t>
  </si>
  <si>
    <t xml:space="preserve">Jackfish Camp Maintenance </t>
  </si>
  <si>
    <t xml:space="preserve">AS part of their proposal in RFP000790 for Jackfish Camp Maintenance, Alcor submitted rates that are 3.7% lower than their current rates. Based on our preferred number of trade personnel per shift, this results in an annual savings of $312,887, or $938,661 over the 3 year contract term  </t>
  </si>
  <si>
    <t>CTR027130</t>
  </si>
  <si>
    <t>DTS equipment and Installation services</t>
  </si>
  <si>
    <t>Halliburton, Petrospec, Steelhaus</t>
  </si>
  <si>
    <t>Heavy Oil / Strat dirll rigs</t>
  </si>
  <si>
    <t>Precision Drilling</t>
  </si>
  <si>
    <t>Supply of 8 x 14 access mats</t>
  </si>
  <si>
    <t>Sucker Rod Utilization (Q4 2021 &amp; Q1 2022)</t>
  </si>
  <si>
    <t>Q4 2021 Wellhead Component Utilization</t>
  </si>
  <si>
    <t>Q1 2022 Wellhead Component Utilization</t>
  </si>
  <si>
    <t>LGL</t>
  </si>
  <si>
    <t>Wildlife Monitoring Services</t>
  </si>
  <si>
    <t xml:space="preserve">Cost Avoidance detail:
2022 – Horizon Estimated Field Hours
Project: Billing @ 12 hours/day vs. actual Billing @ 7.5 hours/day
ESWD estimated hours 1,056 vs. actual 660
CATO estimated hours  960 vs. actual 600
SAR estimated hours 1,416 vs. actual 885
TOTAL estimated hours/year =  3,432 vs. actual 2,145 
Difference =  - 1,287 hours  (-37.5% hours )
Average Field Rate ($/hour) = $102x 1287
Total 2022 Cost Avoidance =  -$131,274
Total 3 years Cost Avoidance =  3x$131,274= $393,822
</t>
  </si>
  <si>
    <t xml:space="preserve">Cost Avoidance detail:
2022 – Albian Estimated Field Hours
Project: Billing @ 12 hours/day vs. actual Billing @ 7.5 hours/day
ESWD estimated hours 984 vs. actual 615
CATO estimated hours  120 vs. actual 75
WENH estimated hours 384 vs. actual 240
TOTAL estimated hours/year =  1488 vs. actual 930 
Difference =  - 558 hours  (-37.5% hours )
Average Field Rate ($/hour) = $102x 558
Total 2022 Cost Avoidance =  -$56,916
Total 3 years Cost Avoidance =  3x$56,916= $170,748.00
</t>
  </si>
  <si>
    <t xml:space="preserve">Chemco Energy Ltd, Dexterra, Vortex Energy Services Ltd, Ravens Oilfield Rentals, Structurlam Mass timber Corporation </t>
  </si>
  <si>
    <t>CTR012967</t>
  </si>
  <si>
    <t xml:space="preserve">Secure Energy </t>
  </si>
  <si>
    <t>Albian Scrap Steel</t>
  </si>
  <si>
    <t xml:space="preserve">Secure originally presented an average rate increase of 12% for the labour and equipment used for this scope of work.  We were able to negotiate the average rate increase down to 9%, resulting in a yearly cost avoidance of $3,509.10.
12% increase monthly impact = $10,390.93
9% increase monthly impact = $9,747.50
Monthly cost avoidance = $292.43
Yearly Cost Avoidance ($292.43 * 12) = $3,509.10
 </t>
  </si>
  <si>
    <t>CTR015538-4</t>
  </si>
  <si>
    <t>Horizon Waste Management Services</t>
  </si>
  <si>
    <t xml:space="preserve">Secure originally presented an average rate increase of 14% for the labour and equipment used for this scope of work.  We were able to negotiate the average rate increase down to 9%, resulting in a yearly cost avoidance of $11,872.08
14% increase monthly impact = $20,776.22
9% increase monthly impact = $19,786.88
Monthly cost avoidance = $989.34
Yearly Cost Avoidance ($989.34 * 12) = $11,872.08
</t>
  </si>
  <si>
    <t>CTR015542-3</t>
  </si>
  <si>
    <t>Supply of OCTG and Line Pipe</t>
  </si>
  <si>
    <t>negotiated a reduction from the original submitted increase of 1% for SMLS casing (originally submitted 18%) and 5% for J55 Tubing (originally submitted 29%) which will show a cost avoidance of $246,546.17 based on the Q2 forecast.</t>
  </si>
  <si>
    <t>Stainless Steel 26' Line Pipe</t>
  </si>
  <si>
    <t>CTR027407</t>
  </si>
  <si>
    <t>Posco International America Corp.</t>
  </si>
  <si>
    <t>CTR027284</t>
  </si>
  <si>
    <t>CTR027424</t>
  </si>
  <si>
    <t>CTR026843</t>
  </si>
  <si>
    <t>Les Douglass</t>
  </si>
  <si>
    <t>186131 Ab. Ltd.</t>
  </si>
  <si>
    <t>Veteran Oilfield</t>
  </si>
  <si>
    <t>210 bbl tank</t>
  </si>
  <si>
    <t>6 pumpjacks</t>
  </si>
  <si>
    <t>16 jts - 10" linepipe</t>
  </si>
  <si>
    <t>1000 gal tank</t>
  </si>
  <si>
    <t>Edson</t>
  </si>
  <si>
    <t>Energetic Services Inc.</t>
  </si>
  <si>
    <t xml:space="preserve">Fluid Hauling  </t>
  </si>
  <si>
    <t>Energetic Services Inc. provided Fluid Hauling to support Storm Resources Field Operations. The rates in place with Storm were ~9% higher than Canadian Natural’s contract rates.</t>
  </si>
  <si>
    <t>Sarah Slater</t>
  </si>
  <si>
    <t>Stock ST210102</t>
  </si>
  <si>
    <t>8-8-63-4w4</t>
  </si>
  <si>
    <t>Eagle FCU 195IC Compressor - unit 13939</t>
  </si>
  <si>
    <t>5-29-63-6w4</t>
  </si>
  <si>
    <t>Eagle FCU 195IC Compressor - unit 13938</t>
  </si>
  <si>
    <t>Industrial Cleaning &amp; Trucking - Kirby</t>
  </si>
  <si>
    <t>CTR006160-2</t>
  </si>
  <si>
    <t xml:space="preserve">Manatokan Oilfield Services Inc. </t>
  </si>
  <si>
    <t xml:space="preserve">SM working with Albian Operations, negotiated with SGS to hold the current monthly truck rate at $3,865.00 from their proposed $4,135.55 for the remaining 3 year term.   $4,135.00 - $3,865.00 = $270.00 * 55.68 (weighted hours) = $15,033.60/ month Cost Savings:  $541,209.60, $15,033.00/ month * 12 months *3 years = $541,209.60    </t>
  </si>
  <si>
    <t xml:space="preserve">Further negotiations with SGS eliminated the proposed 3% and 2% rate increase for year 2023 and 2024 of the contract. Cost Savings:  $234,908.90
o Total Price reduction for 2023: $2,675,292.92 - $2,583,948.85 = $91,344.07
o Total Price reduction for 2024: $2,727,513.58 - $2,583,948.85 = $143,564.73 
o Total Savings for 3 years: $45,100.80+ $ $91,344.07 + $ 143,564.73 = $234,908.90
</t>
  </si>
  <si>
    <t xml:space="preserve">As part of their proposal in RFP 001073 for service rigs, Galleon is offering a 2.5% discount off their base rig rate for all hours worked over 200 hours in a month.  Both of Galleon's rigs reached 200 hours for work in March.
Rig SL-01  - 312.5 hours
Rig SL-02 - 315 hours
Rig Rate = $525/hr x 2.5% x 227.5 hours </t>
  </si>
  <si>
    <t>Sarens Canada Inc</t>
  </si>
  <si>
    <t xml:space="preserve">CTR025076 </t>
  </si>
  <si>
    <t>CTR025081</t>
  </si>
  <si>
    <t>CTR025084</t>
  </si>
  <si>
    <t>Brintnell, Wabasca &amp; Pelican Lake</t>
  </si>
  <si>
    <t>Mostafa Hassan</t>
  </si>
  <si>
    <t>Umbrella Oilfield Ltd.</t>
  </si>
  <si>
    <t>Oilfield Services</t>
  </si>
  <si>
    <t>SM recommended to negotiate the proposed price increase request from Umbrella Oilfield. After negotiation, base rate increases were accepted for very infrequently used auxiliary equipment with minimal estimated cost impact, since they were in line with competitors; in lieu of the vendor's proposed 10.5% fuel surcharges, flat hourly rate increases were accepted averaging &lt;8% for only some equipment, with no rate increase for commuter trucks, in line with actual increased fuel costs based on burn rates. As a conservative estimate, 2% cost avoidance was realized as a result of the negotiation. No MGSA or Schedules exist for this vendor.
The weighed overall rate increase (base rates + FSC) is estimated at ~9.8%. Based on annual spend of $550k:
550k * 9.8% = $53.9k
550k * 2% = $11,000</t>
  </si>
  <si>
    <t>Sale of 88.9mm Redband Tubing (956 Joints)</t>
  </si>
  <si>
    <t>Sale of 114.3mm Redband (42 Joints) &amp; (50 Joints) Redband Tubing</t>
  </si>
  <si>
    <t>Sale of 88.9mm Redband Tubing (652 Joints) &amp; 73.0mm Redband Tubing (1 Joint)</t>
  </si>
  <si>
    <t>Reem Ahmad</t>
  </si>
  <si>
    <t>Condensate hauling for Fireweed</t>
  </si>
  <si>
    <t>CTR00025230</t>
  </si>
  <si>
    <t>Aseniwuche Development Corp.</t>
  </si>
  <si>
    <t>Reclamation and Remediation services</t>
  </si>
  <si>
    <t xml:space="preserve">SM recommended to negotiate proposed price increase request from Aseniwuche Development. After negotiations, Aseniwuche revised their rates to reflect an increase of $22.50 instead of the initial proposed $36. The initial proposal had an average increase of 14.95% to their rates and the new revised rates have an average percentage increase for equipment of 10.98%, additionally the estimated amount for the reclamation project for 2022 is $550,000. Impact for the initial proposed rates is $550,000*14.95%=$82,225 and the impact for the new revised rates is $550,000*10.98%=$60,390. bringing the cost avoisance total of the rate negotiation to $21,835 ($82,225-$60,390). </t>
  </si>
  <si>
    <t xml:space="preserve">CTR022967
CTR025937
CTR025943
CTR025945
CTR025949
CTR025951
CTR025956
CTR025961
CTR025963
CTR025981
CTR025991
CTR025993
CTR026002
CTR026014
CTR026023
CTR026029
</t>
  </si>
  <si>
    <t>Angy Pinerua</t>
  </si>
  <si>
    <t>CTR027338</t>
  </si>
  <si>
    <t>CTR027325</t>
  </si>
  <si>
    <t>CTR027493</t>
  </si>
  <si>
    <t>David Andersen</t>
  </si>
  <si>
    <t>Dustin Banack</t>
  </si>
  <si>
    <t>Westdrum Energy</t>
  </si>
  <si>
    <t>comp 13213 - Cat G3306TA engine, Frick XJF151N screw compressor</t>
  </si>
  <si>
    <t>40' sea can</t>
  </si>
  <si>
    <t>Peace River</t>
  </si>
  <si>
    <t>11d-18-55-2w4</t>
  </si>
  <si>
    <t>156c-7-55-1w4</t>
  </si>
  <si>
    <t>Eagle FCU 195IC, Compressor - unit 13951</t>
  </si>
  <si>
    <t>ST210102</t>
  </si>
  <si>
    <t>10-2-61-2w4</t>
  </si>
  <si>
    <t>Aero Rental Services</t>
  </si>
  <si>
    <t xml:space="preserve">Rental Equipment </t>
  </si>
  <si>
    <t>Aero Rentals provided pressure control sources in the NEBC areas to support Storm Resources Field Operations. The rates in place with Storm were 29.4% higher than Canadian Natural’s contract rates.</t>
  </si>
  <si>
    <t>Drilling</t>
  </si>
  <si>
    <t xml:space="preserve">Quadra Chemicals </t>
  </si>
  <si>
    <t>Commodity chemicals</t>
  </si>
  <si>
    <t>Quadra Chemicals provided commodity chemicals to Storm Resources. The rates that they had in place were on average 15% higher than Canadian Natural’s rates with Quadra.</t>
  </si>
  <si>
    <t>Completion, Facility, Pipeline</t>
  </si>
  <si>
    <t>Petro-Canada Lubricants</t>
  </si>
  <si>
    <t xml:space="preserve">Lubricant products </t>
  </si>
  <si>
    <t>Peter Pazienza</t>
  </si>
  <si>
    <t>Petro-Canada Lubricants supplied lubricant products to support Storm field operations. The rates in place with Storm were an average of just over $0.31/litre higher than Canadian Natural’s contract prices or approximately 10% higher than CNRL.</t>
  </si>
  <si>
    <t>Facility</t>
  </si>
  <si>
    <t>AFD Petroleum</t>
  </si>
  <si>
    <t>Diesel fuel and Gasoline fuel</t>
  </si>
  <si>
    <t>AFD Petroleum supplied diesel fuel and gasoline fuel to Storm field operations. The rates in place with Storm for diesel fuel were an average of $0.02490/litre higher than Canadian Natural’s contract prices with Suncor Energy for diesel fuel. The rates in place with Storm for gasoline fuel were an average of $0.0085/L lower than CNRL’s on gasoline fuel.</t>
  </si>
  <si>
    <t>Drilling, Completions, Facility, Construction</t>
  </si>
  <si>
    <t>Downton's Completion Services</t>
  </si>
  <si>
    <t>Wireline/E-Line logging and perforating</t>
  </si>
  <si>
    <t>Downton's Completion Services supplied Wireline Services to Storm Resources. The rates in place with Storm were ~16% higher than the rates that are in place with Canadian Natural.</t>
  </si>
  <si>
    <t>Completions</t>
  </si>
  <si>
    <t>Marie Di Marcantonio/Sarah Slater</t>
  </si>
  <si>
    <t>Wetland Monitoring Program - Albian &amp; Horizon</t>
  </si>
  <si>
    <t>Progress Payment For HRSG Scrapping Project - Feb 18</t>
  </si>
  <si>
    <t xml:space="preserve">May </t>
  </si>
  <si>
    <t>Final Payment For HRSG Scrapping Project - May 6</t>
  </si>
  <si>
    <t>CTR025615</t>
  </si>
  <si>
    <t>Gosselin Pipe &amp; Steel Ltd. (</t>
  </si>
  <si>
    <t>Sale of 60.3mm Redband (2438 Joints)</t>
  </si>
  <si>
    <t>CTR027101</t>
  </si>
  <si>
    <t xml:space="preserve">Classic Hot Shot </t>
  </si>
  <si>
    <t>Sale of 73.0mm Redband (3000 Joints)</t>
  </si>
  <si>
    <t>Taber</t>
  </si>
  <si>
    <t>Hatfield, Matrix, Acden Vertex, Triton, LGL</t>
  </si>
  <si>
    <t>Weatherford Canada Ltd.</t>
  </si>
  <si>
    <t>A procurement plan was approved for the extension of contracts with our PCP suppliers for an additional 2 years until March 2024.  Weatherford is one of the 4 suppliers utilized by Canadian Natural after RFP000142 awarded in March 2020.
Weatherford included 2 pricing proposals for the contract extension, proposing a 19% increase to pricing if market shares remain status quo, or a 8% increase if their market share were to increase to 40%
Price increase was negotiated down to 8% based on current market shares as a 40% market share is unlikely at this time.  Based on the reduced increase, cost avoidance is as follows:
Spend over the last 2 years was $5,810,510
$5,810,510x 19% - $5,810,510 x 8% = $639,156.10</t>
  </si>
  <si>
    <t>CTR027365</t>
  </si>
  <si>
    <t xml:space="preserve">CTR010689-3 </t>
  </si>
  <si>
    <t>Surepoint Technologies Group Ltd</t>
  </si>
  <si>
    <t>CTR009808-3</t>
  </si>
  <si>
    <t>CTR026268</t>
  </si>
  <si>
    <t>Spartan Controls Ltd.</t>
  </si>
  <si>
    <t xml:space="preserve">Conventionals (AB): As a result of direct negotiaon with Spartan, we achieved a totla saving of $45,240 for 2022 Governement requried MSAPR program.
Spartan proposed to provide a total of 232 MSAPR test at a rate of $1500/test.  It was agreed to charge a reduced rate of $1305/test after negotiation.  This reprsents $45,240 of total saving from negotiation.
Total Cost Avoidance : 232 x ($1500/Test - $1305/test) = $45,240
</t>
  </si>
  <si>
    <t xml:space="preserve">Conventionals (AB): As a result of direct negotiaon with Surepoint, we achieved saving of $0.76/KM charge rate on their fully tooled Compression work vehicle.  
Surepoint requested for $1.75/KM charge rate due to rising costs. They agreed to maintain charge rate of $0.99/KM after negotiation.
Total chargeable mileage based on 2021 data: 162,044KM 
Total Cost Avoidance : 118,154 x ($1.75/KM - $0.99/KM) = $98,846.84
</t>
  </si>
  <si>
    <t xml:space="preserve">Conventionals (AB): As a result of direct negotiaon with Bidell, we achieved saving of $0.61/KM charge rate on their fully tooled Compression work vehicle.  
Bidell requested for $1.86/KM charge rate due to rising costs. They agreed to charge $1.25/KM after negotiation.
Total chargeable mileage based on 2021 data: 162,044KM 
Total Cost Avoidance : 162,044 x ($1.86/KM - $1.25/KM) = $98,846.84
</t>
  </si>
  <si>
    <t>Wabasca Landfill Expansion Cell 8</t>
  </si>
  <si>
    <t xml:space="preserve">Top Grade Construction Ltd., BTO Contracting Ltd., Avid Energy Services, Bigstone Oilfield Services and Supplies, Weinrich Contracting Ltd.,Eric Auger &amp; Sons </t>
  </si>
  <si>
    <t xml:space="preserve">Split Award: 
Spearhead Oilfield Services Inc. - HOIL Lloydminster
Inspectrite Services Inc. - HOIL Remainder
CJ-CSM Inspection Ltd. - Conventional North AB &amp; SK
Stimtech Tubing Inspection Ltd. - Conventional South AB &amp; SK
</t>
  </si>
  <si>
    <t>Safety Services Pine River Gas Plant Turnaround</t>
  </si>
  <si>
    <t xml:space="preserve">AAA Field Services Ltd. dba AAA Safety
International SOS Canada Inc.
Safety Boss Inc.
Trojan Safety Services Ltd.
United Safety Ltd.
Mountainview Safety Services Ltd.
</t>
  </si>
  <si>
    <t>Condensate Fluid Hauling - Ferrier</t>
  </si>
  <si>
    <t>Resolve Earthworks &amp; Environmental</t>
  </si>
  <si>
    <t>Abandonment &amp; Reclamation</t>
  </si>
  <si>
    <t>Negotiated rates for three pieces of equipment and subsistence rate. Original rates were above the market rates and over the calculated additional hourly cost for fuel consumption. Dozer, Cat, D6N – original proposed rate of $210.00/hour, negotiated down to $200.00/hour. Trailer, Pintle, Tri Axle – original proposed rate of $65.00/hour, negotiated down to $50.00/hour. Trailer, Goose Neck, Tri Axle – original proposed rate of $350.00/day, negotiated down to $250.00/day. Subsistence proposed rate of $225.00/day, negotiated down to $215.00/day.</t>
  </si>
  <si>
    <t xml:space="preserve">CTR012520 </t>
  </si>
  <si>
    <t>Comp # 2501, Wauk L7044GSI engine, EI F604 compressor</t>
  </si>
  <si>
    <t>b-17-I/94-H-1</t>
  </si>
  <si>
    <t>b-88-H/94-H-1</t>
  </si>
  <si>
    <t>120V 15kVa UPS</t>
  </si>
  <si>
    <t>Prinrose S Plant</t>
  </si>
  <si>
    <t>Wolf Lake Plant</t>
  </si>
  <si>
    <t>CTR027415</t>
  </si>
  <si>
    <t>CTR027579</t>
  </si>
  <si>
    <t>CTR027039</t>
  </si>
  <si>
    <t>CTR027559</t>
  </si>
  <si>
    <t>Lance Sorochan</t>
  </si>
  <si>
    <t>Hemisphere Energy</t>
  </si>
  <si>
    <t>82 various sized tanks - Dawson area</t>
  </si>
  <si>
    <t>quad trailer</t>
  </si>
  <si>
    <t>8 - coil boxes</t>
  </si>
  <si>
    <t>comp # 6037, Caterpillar G3408TA engine, Ariel JGJ/2 compressor</t>
  </si>
  <si>
    <t>EWI Works International Inc.</t>
  </si>
  <si>
    <t>Ergonomics</t>
  </si>
  <si>
    <t>Company wide</t>
  </si>
  <si>
    <t>CTR025180</t>
  </si>
  <si>
    <t>Matthew Walsh/Sunny Singh</t>
  </si>
  <si>
    <t>Semi-vac Support - J2 TA 2022</t>
  </si>
  <si>
    <t xml:space="preserve">Ceda Services &amp; Projects LP, Manatokan Oilfield Services Inc., Clean Harbors Energy &amp; Industrial Services, Vertex Resource Services Ltd., Xtreme Oilfield technolgy Ltd. </t>
  </si>
  <si>
    <t>Advance Hoisting Systems Inc</t>
  </si>
  <si>
    <t>Crane sales, repairs, training</t>
  </si>
  <si>
    <t>Advance Hoisting Systems provides overhead crane services, crane inspections, repairs and safety training mainly in the Fort St. John area. The rates in place with Storm were 10% higher than Canadian Natural’s rates. Cost Savings: $344.61</t>
  </si>
  <si>
    <t>CTR025987</t>
  </si>
  <si>
    <t>Melita Resources</t>
  </si>
  <si>
    <t>Sale of used, 2 3/8 OD Fiberglass Tubing (446 meters)</t>
  </si>
  <si>
    <t>South Saskatchewan</t>
  </si>
  <si>
    <t>CTR026161</t>
  </si>
  <si>
    <t>Maverick Tubulars</t>
  </si>
  <si>
    <t>Sale of 3/4" Redband Rods (744)</t>
  </si>
  <si>
    <t>FSJ</t>
  </si>
  <si>
    <t>CTR027084</t>
  </si>
  <si>
    <t>Dewberry Valley Bison</t>
  </si>
  <si>
    <t>Sale of 88.9mm Redband Tubing (100 Joints )</t>
  </si>
  <si>
    <t xml:space="preserve">CTR027267 </t>
  </si>
  <si>
    <t>Pipe Fiction Oilfield Supply Inc.</t>
  </si>
  <si>
    <t>Sale of Plugged or Sand Filled Redband Tubing (150 Joints)</t>
  </si>
  <si>
    <t xml:space="preserve">Bonnyville </t>
  </si>
  <si>
    <t>CTR027218</t>
  </si>
  <si>
    <t>Sale of 73.0mm (11 joints) and 89.9mm Redband Tubing (316 Joints)</t>
  </si>
  <si>
    <t>CTR027225</t>
  </si>
  <si>
    <t>Sale of Redband Tubing Mostly 73.0mm and 88.9mm (420 Joints)</t>
  </si>
  <si>
    <t>CTR027300</t>
  </si>
  <si>
    <t>GoodFellas Pipe &amp; Oilfeild Supply Inc</t>
  </si>
  <si>
    <t>Sale of 73.0mm Redband Tubing (2366 Joints)</t>
  </si>
  <si>
    <t>Matrix</t>
  </si>
  <si>
    <t xml:space="preserve">CTR027365
CTR010845
CTR010846
</t>
  </si>
  <si>
    <t xml:space="preserve"> CTR010845-2
CTR010846-2</t>
  </si>
  <si>
    <t xml:space="preserve">Asset Utilization savings for Progressive Cavity Pumps for April.  Pumps are utilized from CNRL inventory instead of purchasing new pumps from vendors.
Weatherford: $6,730 (3 rotors, 2 Stators) 
Lifting Solutions:  $35,597  (7 rotors, 8 stators)
Kudu: $2,678(2 Rotors, 1 Stator)
Lufkin: $1,371 (1 rotor,
</t>
  </si>
  <si>
    <t>Asset Utilization savings for Reciprocating Rod Pumps for the month of April.  Pumps and components are utilized from CNRL inventory instead of purchasing new pumps from vendors.
Weatherford:  $86,774.69 (Components on 17 Pumps)
Lufkin: $82,476.74 (Components on 19 pumps)
Q2: $112,169.26 (Components on 29 Pumps)
DNOW: $0 ( Components on 0 pumps)</t>
  </si>
  <si>
    <t>ALB00026</t>
  </si>
  <si>
    <t>Misc. Galvinized Piping/fittings &amp; Deluge System</t>
  </si>
  <si>
    <t>PUG/Utilities Major Projects-Downstream</t>
  </si>
  <si>
    <t>Control Systems - U2</t>
  </si>
  <si>
    <t>CTR027213</t>
  </si>
  <si>
    <t>James Martin</t>
  </si>
  <si>
    <t>truck tires</t>
  </si>
  <si>
    <t>H2S Anylyzer m/n Event 331</t>
  </si>
  <si>
    <t>3-3-81-13w6</t>
  </si>
  <si>
    <t xml:space="preserve">B </t>
  </si>
  <si>
    <t>6 man Wet Sleeper camp module</t>
  </si>
  <si>
    <t>d-83-C/94-P-8</t>
  </si>
  <si>
    <t>a-3-K/94-P-7</t>
  </si>
  <si>
    <t>EWI reduced their overall standard hourly rate for completing JDA's (Job Demand Analysis) from $165 to $115.00 which represesnts approx 60% of the total spend which equates to $20,000 in annual savings.</t>
  </si>
  <si>
    <t>TSS Total Safety Services Inc.</t>
  </si>
  <si>
    <t xml:space="preserve">Safety Services </t>
  </si>
  <si>
    <t xml:space="preserve">SM recommended to negotiate proposed increase request from TSS. They were proposing to increase the prices for 49 line items out of 100, with the total average rate increase of 19.17%, after comparison with vendors in the same geographic area, TSS rates were still below market prices. KM charge rate was negotiated with TSS, since initially they proposed to increase from $1.30 to $1.50, after negotiations, TSS agreed to keep KM charge at $1.30. This brings their total average increase to 18.95% instead of 19.17%, and assuming that the same level of activity is expected for 2022, then the impact will be $581,468.47. 
Total cost savings then is calculated as follow: 
Before negotiation impact was: ($3,068,435.18*19.17%) = $588,219.02
After negotiation impact is: ($3,068,435.18*18.95%) = $581,468.47
Cost avoidance: ($588,219.02 - $581,468.47) = $6,750.55
</t>
  </si>
  <si>
    <t>CTR027716</t>
  </si>
  <si>
    <t>CTR027533</t>
  </si>
  <si>
    <t>Sale of 60.3mm (1941 Joints) &amp; 73.0mm (771 Joints) Redband Tubing</t>
  </si>
  <si>
    <t>CTR024461</t>
  </si>
  <si>
    <t>Western Falcon Energy Services Corp. (Polycore)</t>
  </si>
  <si>
    <t>Sale of 88.9mm Repairable Greenband Tubing (1777 joints)</t>
  </si>
  <si>
    <t>CTR027865/ CTR027869-872</t>
  </si>
  <si>
    <t>Drill Rigs (5)</t>
  </si>
  <si>
    <t>BTO Contracting</t>
  </si>
  <si>
    <t>Yea</t>
  </si>
  <si>
    <t>Vistar Enterprises Ltd.
Trimac Energy Services Ltd.
Oculus Transport Ltd.
BAMSS Contracting Inc.
Mach Energy Services Ltd.</t>
  </si>
  <si>
    <t>CTR023672</t>
  </si>
  <si>
    <t>CTR023914 </t>
  </si>
  <si>
    <t>Supply 168.3mm x 4.8 &amp; 7.1 WT LP, UBRA/UBIIISE</t>
  </si>
  <si>
    <t>Supply 219mm x 5.6 WT LP, UBRA</t>
  </si>
  <si>
    <t>Due to Tenaris inability to supply Linepipe in Q1/Q2 2022 from Algoma mill construction delays, and, the Storm acquisition, Pipe Desk conducted "3 Bids and a Buy" to purchase 219mm x 5.6WT, UBRA linepipe for an urgent requirement.  Alberta Tubulars submitted the lowest acceptable offer received. The following cost savings are being realized:
Cost Savings Vs Tenaris April 2022 Price List:
• 4900m of OD 219mm x 5.6WT, UBRA LP (Tenaris Price List of $107.73/m vs offer of $88.25/m) 
• Total Cost Savings of $135,632 on this PO.</t>
  </si>
  <si>
    <t>Due to Tenaris inability to supply Linepipe in Q1/Q2 2022 from Tenaris Algoma mill construction delays, and, revisions to the linepipe forecast,  Pipe Desk conducted "3 Bids and a Buy" to purchase 168.3mm x 4.8WT, 7.1 WT, UBRA &amp; UBIIISE linepipe totalling  5,500m.  ATP submitted the lowest acceptable offer received. The following cost savings are being realized:
Cost Savings Vs Tenaris April 2022 Price List:
• 1500m of OD 168.3mm x 7.1WT, UBRA (Tenaris Price List of $101.83/m vs offer of $72.50/m) 
• 2500m of OD 168.3mm x 7.1WT, UBIIISE (Tenaris Price List of $108.82/m vs offer of $84.00/m) 
• 1500m of OD 168.3mm x 4.8WT, UBIIISE (Tenaris Price List of $79.29/m vs offer of $70.50/m) 
• Total Cost Savings of $119,230 on this PO.</t>
  </si>
  <si>
    <t>Supply 219mm x 6.4 WT LP, UBIIISE</t>
  </si>
  <si>
    <t>CTR024861/CTR025395</t>
  </si>
  <si>
    <t>Due to Tenaris inability to supply Linepipe in Q1/Q2 2022 from Tenaris Algoma mill construction delays, and, revisions to the linepipe forecast,  Pipe Desk conducted "3 Bids and a Buy" to purchase 219mm x 6.4 WT LP, UBIIISE linepipe totalling 3,200m.  Trimark submitted the lowest acceptable offer received. The following cost savings are being realized:
Cost Savings Vs Tenaris April 2022 Price List:
• 3200m of OD 219mm x 6.4WT, UBIIISE (Tenaris Price List of $129.34/m vs offer of $120.12/m) 
• Total Cost Savings of $29,504.</t>
  </si>
  <si>
    <t>CTR027830</t>
  </si>
  <si>
    <t>BX Farms</t>
  </si>
  <si>
    <t>100 bbl tank</t>
  </si>
  <si>
    <t>16-9-63-4w4</t>
  </si>
  <si>
    <t>Eagle compressor FCU 95IC, unit 13940</t>
  </si>
  <si>
    <t>Goodlo Trucking (o/a Goodlo Holdings Ltd.)</t>
  </si>
  <si>
    <t xml:space="preserve">Trucking  </t>
  </si>
  <si>
    <t>Goodlo Trucking provided trucking services to Storm Resources. The rates in place with Storm were 12% higher than Canadian Natural’s rates. Cost Savings: $53,174.42</t>
  </si>
  <si>
    <t>Marie Di Marcantonio</t>
  </si>
  <si>
    <t>CTR027186</t>
  </si>
  <si>
    <t>GFY Resources</t>
  </si>
  <si>
    <t>48" Treater pkg</t>
  </si>
  <si>
    <t>Manatokan Oilfield Services Inc.</t>
  </si>
  <si>
    <t>CTR006160</t>
  </si>
  <si>
    <t xml:space="preserve">Brock Canada Field Services Ltd. </t>
  </si>
  <si>
    <t>Scaffolding - Kirby/Jackfish</t>
  </si>
  <si>
    <t>CTR013007</t>
  </si>
  <si>
    <t>CTR013007-2</t>
  </si>
  <si>
    <t>Multiple Stock Accts</t>
  </si>
  <si>
    <t>Multiple locations</t>
  </si>
  <si>
    <t>CNRL</t>
  </si>
  <si>
    <t xml:space="preserve">Supplier wanted a minimum of 50 test kits per day at $22.00 test ($1100.00 per day).  Negotiated down to minimum of 15 tests per day at $22.00 per test ($330.00).  Testing 208 days per year this is a cost avoidance of $160,160.00  </t>
  </si>
  <si>
    <t>Repair / Redeploy</t>
  </si>
  <si>
    <t>Redeploy</t>
  </si>
  <si>
    <t>Misc. Material from Major Projects - Mine diesel Additive (cancelled) Now utilized by Major projects in other projects.</t>
  </si>
  <si>
    <t>Misc. Material from Major Projects - Mine diesel Additive (cancelled) Now utilized by U2 Maintenance</t>
  </si>
  <si>
    <t>HOR00017</t>
  </si>
  <si>
    <t>73-G-507 A/B and 73-G-508 A/B pumps skid repair &amp; reconditioning</t>
  </si>
  <si>
    <t>Major Projects</t>
  </si>
  <si>
    <t>U2 Maintenance</t>
  </si>
  <si>
    <t>Engineering Design for Construction support for Dykes</t>
  </si>
  <si>
    <t>CTR025625</t>
  </si>
  <si>
    <t>Klohn Crippen Berger Ltd</t>
  </si>
  <si>
    <t>CTR027877</t>
  </si>
  <si>
    <t>Klohn Crippen Berger Ltd.</t>
  </si>
  <si>
    <t>Engineering Design</t>
  </si>
  <si>
    <t>Annual Tailings Investigation</t>
  </si>
  <si>
    <t>CTR027730</t>
  </si>
  <si>
    <t>Mikisew Conetec Limited Partnership</t>
  </si>
  <si>
    <t>CTR027753</t>
  </si>
  <si>
    <t>Heavy Oil Controllable Engine moves - Jan 2022</t>
  </si>
  <si>
    <t>Split Award: TerraPro, Horizon North &amp; Mats Unlimited</t>
  </si>
  <si>
    <t xml:space="preserve">Yes </t>
  </si>
  <si>
    <t>TerraPro Inc</t>
  </si>
  <si>
    <t>Supply of Access Mats</t>
  </si>
  <si>
    <t>Vendor increased prices 3 times, with the highest total cost at $8,263,200. CNRL was able to negotiate the price down to a total of $7,904,500 ($8,263,200 - $7,904,500 = $358,700. In addition, the vendor attempted to include a fee of $87.50 per load. (7,100 mats/50 per load = 142 loads x $87.50 = $12,425. SM was successful in negotiating this off the contract. $358,700 + $12,425 = $371,125</t>
  </si>
  <si>
    <t>CTR024379</t>
  </si>
  <si>
    <t>CTR027727</t>
  </si>
  <si>
    <t>Classic Hot Shot</t>
  </si>
  <si>
    <t>Sale of 73.0mm Redband Tubing (2000 Joints)</t>
  </si>
  <si>
    <t xml:space="preserve">Trimark Tubulars Ltd. </t>
  </si>
  <si>
    <t xml:space="preserve">Supply of 323mm Linepipe </t>
  </si>
  <si>
    <t>Conventional Pipelines</t>
  </si>
  <si>
    <t>CTR027918</t>
  </si>
  <si>
    <t>Vincent J. / Kevin F.</t>
  </si>
  <si>
    <t xml:space="preserve">On or around September 8, 2021, Storm and Trimark Tubulars Ltd. entered into a binding Letter of Intent (LOI) in which Storm committed to purchase 8000 meters of 323mm x 7.9 WT, bare Line Pipe. In effect, the LOI is a purchase order on Trimark T&amp;C's. SM Rep reviewed the LOI Storm had executed, and, confirmed that a firm binding commitment to purchase a minimum of 8,000m of 323mm x 7.9 WT line pipe at $174.75/m for a total value of $1.398Mil existed, which could not be changed or cancelled without the consent of the vendor. No other contracts exist between Storm and Trimark Tubulars. 
Pipe Desk reviewed upcoming Line Pipe requirements, and, there is a significant potential need in Q1 2023 for West Nig (67,000m) and/or Gold Creek (33,000m) projects for this spec of material, should those projects receive capital approval to proceed. Reviewing with the Business Unit, we agreed to purchase &amp; store this material from Trimark Tubulars per Storm's LOI agreed price without further negotiation. Al Massicote, Director, Pipelines reviewed and approved.  The LOI and related documents were filed in Ivalua as CTR027918 for audit purposes. 
Compared to Tenaris Q2 2022 Price List: 
- Storm's negotiated price: $174.75/m 
- Tenaris new price: $204.71/m 
-Cost Savings per Meter: $29.96/m or 14.6% * 8000m
= $239,680 total cost savings is realized compared to buying new from Tenaris. 
Since the LOI between Storm and Trimark was signed back in September 2021, and, steel coil prices have escalated significantly since then, this explains the significant discount Storm was able to realize on this purchase. </t>
  </si>
  <si>
    <t>CTR027746</t>
  </si>
  <si>
    <t>CTR027829</t>
  </si>
  <si>
    <t>Eugene Bieleski</t>
  </si>
  <si>
    <t>Rare Oilfield Services</t>
  </si>
  <si>
    <t>old compressor trailer</t>
  </si>
  <si>
    <t>2 - Flare Knockout Drums</t>
  </si>
  <si>
    <t>2d-17-55-2w4</t>
  </si>
  <si>
    <t>1a-32-57-6w4</t>
  </si>
  <si>
    <t>2d-19-58-4w4</t>
  </si>
  <si>
    <t>8a-19-58-4w4</t>
  </si>
  <si>
    <t>Anthony Armstrong</t>
  </si>
  <si>
    <t>Sand Filter Vessel / Blowdown tank</t>
  </si>
  <si>
    <t>9-5-67-5w6</t>
  </si>
  <si>
    <t>d-44-a (Buckinghorse)</t>
  </si>
  <si>
    <t>8-13-73-25w4</t>
  </si>
  <si>
    <t>2 - Generator pkgs - (1 - Diesel, 1 - Nat Gas)</t>
  </si>
  <si>
    <t>no</t>
  </si>
  <si>
    <t xml:space="preserve">Fluor Canada Ltd. - for both 1592 &amp; 1593 packages </t>
  </si>
  <si>
    <t xml:space="preserve">yes </t>
  </si>
  <si>
    <r>
      <t xml:space="preserve">Within Conventional Operations, the Business Units re-utilized various Non-Controllable Assets (hydraulic wellhead pumping components) in </t>
    </r>
    <r>
      <rPr>
        <sz val="8"/>
        <color rgb="FFFF0000"/>
        <rFont val="Calibri"/>
        <family val="2"/>
        <scheme val="minor"/>
      </rPr>
      <t xml:space="preserve">January </t>
    </r>
    <r>
      <rPr>
        <sz val="8"/>
        <color theme="1"/>
        <rFont val="Calibri"/>
        <family val="2"/>
        <scheme val="minor"/>
      </rPr>
      <t>2022, realizing a total cost avoidance of $1,302,866.</t>
    </r>
  </si>
  <si>
    <t>Pineview Vegetation Management</t>
  </si>
  <si>
    <t>NEBC Weed Control</t>
  </si>
  <si>
    <t xml:space="preserve">June </t>
  </si>
  <si>
    <t>N.A</t>
  </si>
  <si>
    <t>GFL Environmental Services Inc.</t>
  </si>
  <si>
    <t>RJ Maclean LP, Fourquest Energy Inc., Young EnergyServe Inc., GFL Environmental Services Inc.</t>
  </si>
  <si>
    <t xml:space="preserve">Skim Tank Cleaning </t>
  </si>
  <si>
    <t>CTR028001</t>
  </si>
  <si>
    <t>Awarded new vendor for skim tank cleaning during the J2 Turnaround in September. Previous vendor's 2021 price for the same scope was $1,247,822.  New estimated cost for the 2022  $747,288. ($1,247,822 - $747,288 = $500,534)</t>
  </si>
  <si>
    <t>Pineview provides weed spraying services in NE BC.  Vendor requested a 40% increase to current rates due to  cost factors related to fuel, chemicals, insurance, repairs and labour in the area.  SM was able to negotiate the increases from 40% to 30.5%.   Based on 2021 spend of $320,724  cost avoidance is calculated as ($320,724 x (40%-30.5%)) =   $30,468.78/year</t>
  </si>
  <si>
    <t>Negotiated a lower percentage increase than what was initially proposed. Brock initially proposed a 5% increase on base wages, but negotiated a 3.8% increase based on comparable data.  2 years.</t>
  </si>
  <si>
    <t>From Single Source - Total savings for 2022 : $2,800,000.00 x ( asked rate increase10.5% - negotiated rate increase 7.4% ) 3.1% = $86,800.00</t>
  </si>
  <si>
    <t>From Single Source - Total savings for 2022 : $4,000,000.00 x ( asked rate increase10.5% - negotiated rate increase 7.4% ) 3.1% = $124,000.00</t>
  </si>
  <si>
    <t>Ross K. / Paul P.</t>
  </si>
  <si>
    <t xml:space="preserve">Prairie Tech Oilfield Services
Heart Lake Industrial Paramedics
Primco Dene (EMS) Limited Partnership
United Safety Ltd
Scott Safety Supply Services Inc
Focus First Aid
AAA Field Services Ltd
Trojan Safety Services Ltd.
Bravo Target Safety LP
Black Gold Medical Ltd
Rig Ratz Safety Ltd
Surefire Safety Ltd
911 Industrial Response Ltd
Fishing Lake Metis Settlement Emergency
North West Fire Rescue &amp; Training Ltd
Superior Safety (2005)Ltd.
HSE Integrated Ltd
Safety Boss Inc.
Priority Safety Services &amp; Rentals
Mountainview Safety Services Ltd
Firemaster Oilfield Services Inc.
CNP EMS Industrial Safety Services Ltd
Safety First Muirhead's Ltd.
Combo Safety Services
Summit Safety Inc.
Kharma Safety Ltd
Onyx Industrial Inc
Phoenix Energy Services Inc
Absolute Safety Management Inc.
G&amp;A Oilfield Safety Inc
Transcend Safety Services Ltd
Armour Safety Inc.
Achieve First Aid
</t>
  </si>
  <si>
    <t>Negotiated a lower percentage increase than what was initially proposed. Manatokan initially proposed a 7.9% increase on equipment, but negotiated a 7% increase based on comparable data. 6 months.</t>
  </si>
  <si>
    <t>SS - fixing savings</t>
  </si>
  <si>
    <t>Fluor Canada</t>
  </si>
  <si>
    <t>Alternative Proposal - reduced hours of 472 by awarding to one vendor to leverage efficiency of project team.</t>
  </si>
  <si>
    <t>CTR027771</t>
  </si>
  <si>
    <t>Sale of 88.9mm Redband Tubing (2734 Joints)</t>
  </si>
  <si>
    <t>Lloydminster</t>
  </si>
  <si>
    <t>CNRL - Horizon Major Projects</t>
  </si>
  <si>
    <t>Sudip - Major Projects</t>
  </si>
  <si>
    <t>Multiple</t>
  </si>
  <si>
    <t>Repair / Redeploy - Feb 2022</t>
  </si>
  <si>
    <t>Whitestar Tubulars Ltd</t>
  </si>
  <si>
    <t>CTR024565</t>
  </si>
  <si>
    <t>St. Albert N.</t>
  </si>
  <si>
    <t>CTR025236</t>
  </si>
  <si>
    <t>CTR027672</t>
  </si>
  <si>
    <t>CTR028088</t>
  </si>
  <si>
    <t>CTR028120</t>
  </si>
  <si>
    <t>Kikino Metis Settlement</t>
  </si>
  <si>
    <t>Pavilion Energy</t>
  </si>
  <si>
    <t>Enerchem International</t>
  </si>
  <si>
    <t>Barney Kobzey</t>
  </si>
  <si>
    <t>Nic Villeneuve</t>
  </si>
  <si>
    <t>2 - Gardner Denver (E-12 &amp; E-25) Screw compressor pkgs</t>
  </si>
  <si>
    <t>Injection pump cooler</t>
  </si>
  <si>
    <t>Gooseneck trailer - 16' bed</t>
  </si>
  <si>
    <t xml:space="preserve">All-Can, Challenger, Compass, GeoTrek, GeoVerra, Global Raymac, Mcelhanney, Meridian,, Midwest </t>
  </si>
  <si>
    <t>n/a</t>
  </si>
  <si>
    <t>15-3-69-10w6</t>
  </si>
  <si>
    <t>1-20-63-13w6</t>
  </si>
  <si>
    <t>5b-20-55-2w4</t>
  </si>
  <si>
    <t>6d2-18-58-4w4</t>
  </si>
  <si>
    <t>9-34-14-16w4</t>
  </si>
  <si>
    <t>7-27-14-17w4</t>
  </si>
  <si>
    <t>Donation of all equipment on Kikino JV owned locations - this was a land dept deal ad all equip was deemed junk</t>
  </si>
  <si>
    <r>
      <t>Within Conventional Operations, the Business Units re-utilized various Non-Controllable Assets (hydraulic wellhead pumping components) in February</t>
    </r>
    <r>
      <rPr>
        <sz val="8"/>
        <color rgb="FFFF0000"/>
        <rFont val="Calibri"/>
        <family val="2"/>
        <scheme val="minor"/>
      </rPr>
      <t xml:space="preserve"> </t>
    </r>
    <r>
      <rPr>
        <sz val="8"/>
        <color theme="1"/>
        <rFont val="Calibri"/>
        <family val="2"/>
        <scheme val="minor"/>
      </rPr>
      <t>2022, realizing a total cost avoidance of $705,006.25.</t>
    </r>
  </si>
  <si>
    <t>From Single Source - Total savings for 2022 : $495,141.80 x ( asked rate increase17.5% - negotiated rate increase 14% ) 3.5% = $17,329.96</t>
  </si>
  <si>
    <t>From Single Source - Total savings for 2022 : $978,506.00 x ( asked rate increase17.5% - negotiated rate increase 14% ) 3.5% = $34,247.71</t>
  </si>
  <si>
    <t>CNRL - Conventional</t>
  </si>
  <si>
    <t>REPORT IN JULY</t>
  </si>
  <si>
    <t>Heavy Oil Controllable Engines - February 2022 (58)</t>
  </si>
  <si>
    <t>Compressor unit 3708, Waukesha F11GS Engine, Ariel JGA/2 Compressor</t>
  </si>
  <si>
    <t>Fuel Gas Scrubber</t>
  </si>
  <si>
    <t>Enviroex Oilfield Rentals &amp; Sales Ltd.</t>
  </si>
  <si>
    <t xml:space="preserve">Freight and Hauling </t>
  </si>
  <si>
    <t>CTR027878</t>
  </si>
  <si>
    <t>Sale of 88.9mm Redband Tubing (335 Joints)</t>
  </si>
  <si>
    <t>Wabasca</t>
  </si>
  <si>
    <t>CTR028077</t>
  </si>
  <si>
    <t>Hummingbird Energy Ltd.</t>
  </si>
  <si>
    <t>Sale of 60.3mm Used Fibreglass Tubing (400 joints)</t>
  </si>
  <si>
    <t>Pason Systems Corp</t>
  </si>
  <si>
    <t xml:space="preserve">Electronic Drilling Recorder (EDR) rental equipment </t>
  </si>
  <si>
    <t>Pason Systems Corp. provided Electronic Drilling Recorder (EDR) rental equipment to Storm Resources.  They are currently providing the same scope of work to Canadian Natural. The rates in place with Storm were 9% higher than Canadian Natural’s rates. Cost Savings: $30,973.14</t>
  </si>
  <si>
    <t>Angy Pinerua Petit (Marie Di Marcantonio)</t>
  </si>
  <si>
    <t>CTR028087</t>
  </si>
  <si>
    <t>CTR016550</t>
  </si>
  <si>
    <t>CTR028081</t>
  </si>
  <si>
    <t>Mike Haltiner</t>
  </si>
  <si>
    <t>Devin Kurtz</t>
  </si>
  <si>
    <t>floating docks</t>
  </si>
  <si>
    <t>chain link fencing</t>
  </si>
  <si>
    <t>comp 2366 - Cat G3512TALE engine /w Ariel JGE/4 recip compressor</t>
  </si>
  <si>
    <t>Wolf Lake</t>
  </si>
  <si>
    <t xml:space="preserve">Vertical Separator </t>
  </si>
  <si>
    <t>Heavy Oil Controllable Engines - March 2022 (136)</t>
  </si>
  <si>
    <t>Within Conventional Operations, the Business Units re-utilized various Non-Controllable Assets (hydraulic wellhead pumping components) in March 2022, realizing a total cost avoidance of $950,579.50</t>
  </si>
  <si>
    <t>Skyline Well Testing Inc</t>
  </si>
  <si>
    <t xml:space="preserve">Production Testing services </t>
  </si>
  <si>
    <t>Skyline Well Testing provided Production Testing services to Storm Resources. They are currently CNRL’s most utilized supplier for Production Testing services. Pricing for similar service packages were 7.4% lower for CNRL than Storm. Cost Savings: $114,736.11</t>
  </si>
  <si>
    <t>Canadian Natural directly negotiated with Precision Drilling for the supply five (5) drilling rigs required for Heavy Oil, Thermal Strat and small Thermal programs over the next twelve (12) months.  Through negotiations based on the forecasted scope requirements, cost avoidance of $756, 976 was achieved.  Cost avoidance is calculated as ((Day Rate $504/day x 1144 days = $576,576) + (High Torque Pipe $400/day x 326 days= $130,400) + (Pad Mode Operations $500/day x 100 days = $50,000) = $759,976))</t>
  </si>
  <si>
    <r>
      <rPr>
        <b/>
        <sz val="8"/>
        <color rgb="FFFF0000"/>
        <rFont val="Calibri"/>
        <family val="2"/>
        <scheme val="minor"/>
      </rPr>
      <t xml:space="preserve">Will be reported with executed contract. Pending execution </t>
    </r>
    <r>
      <rPr>
        <sz val="8"/>
        <rFont val="Calibri"/>
        <family val="2"/>
        <scheme val="minor"/>
      </rPr>
      <t>Secure requested 10% increase - SM negoitated to 8%:  $20M x 2% reduction</t>
    </r>
  </si>
  <si>
    <t xml:space="preserve">Enviroex Oilfield Rentals &amp; Sales Ltd. provides freight, hauling and downhole motorized equipment services to CNRL for the Well Servicing and Completions Business Areas. Enviroex originally proposed a 20% Fuel Surcharge (FSC) to all rates. CNRL negotiated with Enviroex requesting the Vendor to propose a rate increase to current rates rather than implementing the FSC.  As a result of the negotiations, Enviroex proposed an average increase of 16.2% from current rates.  Cost avoidance based on $385,005.61 2021 annual spend is calculated as:  
 ($385,005.61*20% = $77,001.22) - ($385,005.61*16.2% = $62,370.91) = $14,630.21.
</t>
  </si>
  <si>
    <t>CTR027960</t>
  </si>
  <si>
    <t>Sale of 73.0mm Redband Tubing (2687 Joints)</t>
  </si>
  <si>
    <t xml:space="preserve">Asset Utilization savings for Progressive Cavity Pumps for May.  Pumps are utilized from CNRL inventory instead of purchasing new pumps from vendors.
Weatherford: $10,005 (4 rotors, 2 Stators) 
Lifting Solutions:  $42,863  (13 rotors, 11 stators)
Kudu: $900 (1 Rotors, 0 Stator)
Lufkin: $10,634 (4 rotors, 2 Stators)
</t>
  </si>
  <si>
    <t>Asset Utilization savings for Reciprocating Rod Pumps for the month of May. Pumps and components are utilized from CNRL inventory instead of purchasing new pumps from vendors.
Weatherford:  $13,510.60 (Components on 6 Pumps)
Lufkin: $135,863.20 (Components on 26 pumps)
Q2: $101,375.87 (Components on 37 Pumps)
DNOW: $3,617 ( Components on 2 pumps)</t>
  </si>
  <si>
    <t>Supply 219mm x 6.4 WT LP, YJ2K</t>
  </si>
  <si>
    <t>Due to Tenaris inability to supply Linepipe in Q1/Q2 2022 from Tenaris Algoma mill construction delays, and, revisions to the linepipe forecast,  Pipe Desk conducted "3 Bids and a Buy" to purchase 219mm x 6.4 WT LP, YJ2K linepipe totalling 1,500m as safety stock for bore pipe.   MRC submitted the lowest acceptable offer received. The following cost savings are being realized:
Cost Savings Vs Tenaris April 2022 Price List:
• 1500m of OD 219mm x 6.4WT, UBIIISE (Tenaris Price List of $129.34/m vs offer of $120.12/m) 
• Total Cost Savings of $16,335.</t>
  </si>
  <si>
    <t>CTR027616</t>
  </si>
  <si>
    <t xml:space="preserve">Supply 168mm x 4.8 WT LP, YJ &amp; YJ2K (6km+3km) </t>
  </si>
  <si>
    <t>CTR027620</t>
  </si>
  <si>
    <t>Due to Tenaris inability to supply Linepipe in Q1/Q2 2022 from Tenaris Algoma mill construction delays, and, revisions to the linepipe forecast,  Pipe Desk conducted "3 Bids and a Buy" to purchase Supply 168mm x 4.8 WT LP, YJ &amp; YJ2K (6km+3km) linepipe totalling 9,000m for Q2/Q3 requirements.   MRC submitted the lowest acceptable offer received. The following cost savings are being realized:
Cost Savings Vs Tenaris April 2022 Price List:
• 6000m of OD 168mm x 4.8WT, YJ (Tenaris Price List of $70.85/m vs offer of $62.51/m) 
• 3000m of OD 168mm x 4.8WT, YJ2K (Tenaris Price List of $78.29/m vs offer of $73.32/m) 
• Total Cost Savings of $64,950.</t>
  </si>
  <si>
    <t>First Choice Ventures Ltd.</t>
  </si>
  <si>
    <t>Repairs and Maintenance FSJ</t>
  </si>
  <si>
    <t>No agreement</t>
  </si>
  <si>
    <t>Reem Ahmad/Susan Steele</t>
  </si>
  <si>
    <t>DFA Contracting Ltd</t>
  </si>
  <si>
    <t>Negotiated proposed rate increase for crew truck services from 13.10% ($292,195.50) down to 10.34% ($230,680.66) for a total cost avoidance of $61,514.84.</t>
  </si>
  <si>
    <t>D-W Wilson Services Ltd</t>
  </si>
  <si>
    <t>Negotiated proposed rate increase for crew truck services from 20% ($105,964.35) down to 18.52% ($98,115.14) for a total cost avoidance of $7,849.21.</t>
  </si>
  <si>
    <t>Negotiated proposed rate increase for crew truck services from 20.00% ($348,629.56) down to 18.52% ($322,805.15) for a total cost avoidance of $25,824.41.</t>
  </si>
  <si>
    <t>Heavy Oil Controllable Engines - April 2022 (55)</t>
  </si>
  <si>
    <t>Within Conventional Operations, the Business Units re-utilized various Non-Controllable Assets (hydraulic wellhead pumping components) in April 2022, realizing a total cost avoidance of $792,582.00.</t>
  </si>
  <si>
    <t>CTR027204</t>
  </si>
  <si>
    <t>CTR028192</t>
  </si>
  <si>
    <t>CTR028061</t>
  </si>
  <si>
    <t>CTR028224</t>
  </si>
  <si>
    <t>CTR028208</t>
  </si>
  <si>
    <t>CTR028122</t>
  </si>
  <si>
    <t>CTR028247</t>
  </si>
  <si>
    <t>OTG Oilfield</t>
  </si>
  <si>
    <t>Baker Pump Unit Serv.</t>
  </si>
  <si>
    <t>Yester Years Ranching</t>
  </si>
  <si>
    <t>John Branderhorst</t>
  </si>
  <si>
    <t>Bryan Simmons</t>
  </si>
  <si>
    <t>Cody Keith</t>
  </si>
  <si>
    <t>Dawson area pressure vessels (7)</t>
  </si>
  <si>
    <t>114 pumpjack</t>
  </si>
  <si>
    <t>2 - 160 pumpjacks</t>
  </si>
  <si>
    <t>2 - tanks (100 &amp; 1000 bbl)</t>
  </si>
  <si>
    <t>donation of junk UPS batteries from Peace River area</t>
  </si>
  <si>
    <t>Honda quad - Internal bid</t>
  </si>
  <si>
    <t>St Albert E</t>
  </si>
  <si>
    <t>2-7-73-8w6</t>
  </si>
  <si>
    <t>13-1-72-9w4</t>
  </si>
  <si>
    <t>Garett Monsen</t>
  </si>
  <si>
    <t>15-24-73-10w6</t>
  </si>
  <si>
    <t>Enercorp Sand Filter   -  494-2</t>
  </si>
  <si>
    <t>Enercorp Sand Filter  -  499-2</t>
  </si>
  <si>
    <t>Enercorp Sand Filter   - 491-2</t>
  </si>
  <si>
    <t>Enercorp Sand Filter   -  492-2</t>
  </si>
  <si>
    <t>3-11-73-9w6</t>
  </si>
  <si>
    <t>2-30-71-26w5</t>
  </si>
  <si>
    <t>5-34-78-25w5</t>
  </si>
  <si>
    <t>5d-9-57-1w4</t>
  </si>
  <si>
    <t>6d-27-56-2w4</t>
  </si>
  <si>
    <t>CTR028252</t>
  </si>
  <si>
    <t>Sale of 73.0mm Redband Tubing (2330 Joints)</t>
  </si>
  <si>
    <t>Red Deer &amp; Lloydminster</t>
  </si>
  <si>
    <t>CTR027949</t>
  </si>
  <si>
    <t>Guardian A Shawcor Company</t>
  </si>
  <si>
    <t>Sale of Redband Sucker Rods (6199 Rod)</t>
  </si>
  <si>
    <t>Brooks</t>
  </si>
  <si>
    <t>Garrett Monsen</t>
  </si>
  <si>
    <t>15-28-71-8w6</t>
  </si>
  <si>
    <t>5-15-72-8w6</t>
  </si>
  <si>
    <t>2-10-73-9w6</t>
  </si>
  <si>
    <t>Enercorp Sand Filter -   …606-1</t>
  </si>
  <si>
    <t>Enercorp Sand Filter -  ….848 - B</t>
  </si>
  <si>
    <t>Enercorp Sand Filter  -  ...814 - A</t>
  </si>
  <si>
    <t>Enercorp Sand Filter -  …815-1</t>
  </si>
  <si>
    <t>Heavy Oil Controllable Engines - May 2022 (98)</t>
  </si>
  <si>
    <r>
      <t>Within Conventional Operations, the Business Units re-utilized various Non-Controllable Assets (hydraulic wellhead pumping components) in May</t>
    </r>
    <r>
      <rPr>
        <sz val="8"/>
        <color rgb="FFFF0000"/>
        <rFont val="Calibri"/>
        <family val="2"/>
        <scheme val="minor"/>
      </rPr>
      <t xml:space="preserve"> </t>
    </r>
    <r>
      <rPr>
        <sz val="8"/>
        <color theme="1"/>
        <rFont val="Calibri"/>
        <family val="2"/>
        <scheme val="minor"/>
      </rPr>
      <t>2022, realizing a total cost avoidance of $825,969.</t>
    </r>
  </si>
  <si>
    <t>CTR028287</t>
  </si>
  <si>
    <t>CTR028314</t>
  </si>
  <si>
    <t>Polaris snowmobile</t>
  </si>
  <si>
    <t>Jenner Colony Farms</t>
  </si>
  <si>
    <t>Alex Wiebe</t>
  </si>
  <si>
    <t>Storage Fees for OCTG</t>
  </si>
  <si>
    <t>CTR003563</t>
  </si>
  <si>
    <t xml:space="preserve">In 2021 during the negotation of the Schedules (CTR012967), Canadian Natural agreed to pay per rack storage fees for Canadian Natural-owned inventory in Tenaris' yards, for inventory older than 1 year, commencing January 1, 2022. As part of implementation, Pipe Desk conducted a detailed review and challenged Tenaris' methodology for calculating inventory aging &amp; storage fees. After several rounds of back and forth, Tenaris agreed to remove all storage fees associated with racks with less than 15 tons of material stored on them. This reduced the monthly charges from $48,400 to $36,500 for January 2022 and a comparable amount for each subsequent month, a savings of $11,900 or ~25%
Cost savings is calculated as $11,900 per month * 12 months = $142,800. </t>
  </si>
  <si>
    <t>Stock 12779000</t>
  </si>
  <si>
    <t>5c-9-63-4w4</t>
  </si>
  <si>
    <t>15d-5-63-4w4</t>
  </si>
  <si>
    <t>1b-8-63-4w4</t>
  </si>
  <si>
    <t>8a-8-63-4w4</t>
  </si>
  <si>
    <t>16b-5-63-4w4</t>
  </si>
  <si>
    <t>13c-4-63-4w4</t>
  </si>
  <si>
    <t>4d-9-63-4w4</t>
  </si>
  <si>
    <t>10c-2-61-2w4</t>
  </si>
  <si>
    <t>N#A</t>
  </si>
  <si>
    <t>GIW Industries</t>
  </si>
  <si>
    <t>Sale of Scrap CWI (Q1-Q2, 2022)</t>
  </si>
  <si>
    <t>Vacuum Insulated Tubing</t>
  </si>
  <si>
    <t>In process</t>
  </si>
  <si>
    <t>Direct Neg and RFP</t>
  </si>
  <si>
    <t>Continental Steel, Exceed Oilfield, Trimark, Western Alliance</t>
  </si>
  <si>
    <t>Drill Pipe Inspection</t>
  </si>
  <si>
    <t xml:space="preserve">RFQ / “3 Bids and a Buy Process” for Drilling Ops </t>
  </si>
  <si>
    <t>NOV Canada ULC, Guardian, A Division of ShawCor Ltd., Stealth Oilfield Inspections Ltd, Force Inspection Services Inc., Complete Group Ltd, Tru-Spec Inspection Services Ltd.</t>
  </si>
  <si>
    <t xml:space="preserve">Iron Horse Four Enterprises Ltd. </t>
  </si>
  <si>
    <t>Conventional Line Pipe</t>
  </si>
  <si>
    <t>MRC
ATP
Gateway
Trimark
Tenaris
Sumitomo</t>
  </si>
  <si>
    <t>Dnow
Swift
Comco
PM Piping
Sumitomo</t>
  </si>
  <si>
    <t>2023 Horizon Site LP</t>
  </si>
  <si>
    <t>CTR027611</t>
  </si>
  <si>
    <t>WPI Canada</t>
  </si>
  <si>
    <t>Comps 6533 &amp; 6532 - Waukeaha L5108GSI engines /w Ariel JGK/2 Reciprocating  compressors</t>
  </si>
  <si>
    <t>CTR027779</t>
  </si>
  <si>
    <t>CTR027836</t>
  </si>
  <si>
    <t>Supply 88.9mm x 3.2 WT LP, UBRA (6,400m)</t>
  </si>
  <si>
    <t>Supply 88.9mm x 3.2 WT LP,  BARE (11,399m)</t>
  </si>
  <si>
    <t>Tenaris and Evraz announced their intention to discontinue the supply of 88.9 x 3.2WT Triple Random Length (TRL) line pipe in Canada. Canadian Natural requires 9,000m of this 88.9mm LP through the end of 2022, and 23,000m in Q1 of 2023. 
88.9 x 3.2WT Double Random Length LP continues to be widely avaliable, however due to DRL's shorter length per piece it requires more field welding labour to install. Therefore, the Buisness Unit prefers to use TRL material. 
As a result of this discontinuation, and, due to the low value of the scope, Pipe Desk reached out directly to Tenaris and Trimark Tubulars Ltd. to purchase enough inventory to fulfil requirements until there is greater clarity on supply. Due to the situation and after negotiation, Tenaris offered Canadian Natural a discount on  11,399m of 88.9 x 3.2WT, bare TRL LP in their existing inventory in Alberta.
Cost Savings Vs Tenaris July 2022 Price List:
• 11,399m of OD 88.9mm x 3.2WT, Bare (Tenaris Price List of $22.39/m vs offer of $20.27/m) 
• Total Cost Savings of $24,165.88</t>
  </si>
  <si>
    <t>Tenaris and Evraz announced their intention to discontinue the supply of 88.9 x 3.2WT Triple Random Length (TRL) linepipe in Canada. Canadian Natural requires 9,000m of this 88.9mm LP through the end of 2022, and 23,000m in Q1 of 2023. 
88.9 x 3.2WT Double Random Length LP continues to be widely avaliable, however due to DRL's shorter length per piece it requires more field welding labour to install. Therefore, the Buisness Unit prefers to use TRL material. 
As a result of this discontinuation, and, due to the low value of the scope, Pipe Desk reached out directly to Tenaris and Trimark Tubulars Ltd. to purchase enough inventory to fulfil requirements until there is greater clarity on the supply situation. Trimark offered Canadian Natural 6,400m of 88.9 x 3.2WT, UBRA TRL LP from their existing inventory in Alberta.
Cost Savings Vs Tenaris July 2022 Price List:
• 6,400m of OD 88.9mm x 3.2WT, UBRA (Price List of $25.47/m vs offer of $21.09/m) 
• Total Cost Savings of $28,032</t>
  </si>
  <si>
    <r>
      <t>Within Conventional Operations, the Business Units re-utilized various Non-Controllable Assets (hydraulic wellhead pumping components) in Jun</t>
    </r>
    <r>
      <rPr>
        <sz val="8"/>
        <color rgb="FFFF0000"/>
        <rFont val="Calibri"/>
        <family val="2"/>
        <scheme val="minor"/>
      </rPr>
      <t xml:space="preserve"> </t>
    </r>
    <r>
      <rPr>
        <sz val="8"/>
        <color theme="1"/>
        <rFont val="Calibri"/>
        <family val="2"/>
        <scheme val="minor"/>
      </rPr>
      <t>2022, realizing a total cost avoidance of $559,302.</t>
    </r>
  </si>
  <si>
    <t>Heavy Oil Controllable Engines - June 2022 (105)</t>
  </si>
  <si>
    <t>Within Thermal Operations, the Business Unit re-utilized various  Non-Controllable Assets (small bore pipe spools and 3" valves)</t>
  </si>
  <si>
    <t>Devin Matheson</t>
  </si>
  <si>
    <t>Safety Boss Inc.</t>
  </si>
  <si>
    <t>Vistar Enterprises Ltd.</t>
  </si>
  <si>
    <t>Condensate Fluid Hauling</t>
  </si>
  <si>
    <t>CTR#028392</t>
  </si>
  <si>
    <t>As a result of RFP#1769, the incumbant Vistar Enterprises Ltd. provided $4.00/m3 lower rates, existing rate was $19.00/m3 reduced to $15.00/m3.  Annual volume is 36,500 litres X 4.00 = $146,000.00</t>
  </si>
  <si>
    <t>Burckhardt Compression</t>
  </si>
  <si>
    <t>Compressor Parts</t>
  </si>
  <si>
    <t>Within Conventional Operations, the Business Units re-utilized various Non-Controllable Assets (Compressor Parts) from December 2021 to June 2022, realizing a total cost avoidance of $500,050.</t>
  </si>
  <si>
    <t>Kevin F/Greg H</t>
  </si>
  <si>
    <t>CTR027850</t>
  </si>
  <si>
    <t>J710 Back Hoe</t>
  </si>
  <si>
    <t>Stock ST141003</t>
  </si>
  <si>
    <t>10-7-63-6w4</t>
  </si>
  <si>
    <t>1000 bbl tank - 336</t>
  </si>
  <si>
    <t>1000 bbl tank - 162</t>
  </si>
  <si>
    <t>1000 bbl tank - 333</t>
  </si>
  <si>
    <t>1000 bbl tank - 61</t>
  </si>
  <si>
    <t>1000 bbl tank - 233</t>
  </si>
  <si>
    <t>1000 bbl tank - 232</t>
  </si>
  <si>
    <t>1000 bbl tank - 410</t>
  </si>
  <si>
    <t>1000 bbl tank - 380</t>
  </si>
  <si>
    <t>1000 bbl tank - 335</t>
  </si>
  <si>
    <t>1000 bbl tank - 331</t>
  </si>
  <si>
    <t>1000 bbl tank - 407</t>
  </si>
  <si>
    <t>1000 bbl tank - 409</t>
  </si>
  <si>
    <t>1000 bbl tank - 379</t>
  </si>
  <si>
    <t>1000 bbl tank - 340</t>
  </si>
  <si>
    <t>1000 bbl tank - 337</t>
  </si>
  <si>
    <t>1000 bbl tank - 330</t>
  </si>
  <si>
    <t>104/14d-32-63-6w4</t>
  </si>
  <si>
    <t>105/15d-32-63-6w4</t>
  </si>
  <si>
    <t>111/1d-35-64-6w4</t>
  </si>
  <si>
    <t>104/13c-32-63-6w4</t>
  </si>
  <si>
    <t>109/1d-5-64-6w4</t>
  </si>
  <si>
    <t>As part of their proposal in RFP 001073 for service rigs, Galleon is offering a 2.5% discount off their base rig rate for all hours worked over 200 hours in a month.  Both of Galleon's rigs reached 200 hours for work in April.
Rig SL-01  - 292 hours
= $525/hr x 2.5% = $13.13 x 92 hours = $1,207.96
Rig SL-02 - 299.5 hours
= $525/hr x 2.5% = $13.13 x 99.5 hours = $1,306.44</t>
  </si>
  <si>
    <t>As part of their proposal in RFP 001073 for service rigs, Galleon is offering a 2.5% discount off their base rig rate for all hours worked over 200 hours in a month.  Both of Galleon's rigs reached 200 hours for work in May.
Rig SL-01  - 305 hours
= $525/hr x 2.5% = $13.13 x 105 hours = $1,378.65
Rig SL-02 - 289.5 hours
= $525/hr x 2.5% = $13.13 x 89.5 hours = $1,175.14</t>
  </si>
  <si>
    <t>Steel Heads and Shells purchased for a treater that was never assembled</t>
  </si>
  <si>
    <t>Jackfish</t>
  </si>
  <si>
    <t>Kevin F</t>
  </si>
  <si>
    <t>1000 bbl tank - 339</t>
  </si>
  <si>
    <t>8c/2-27-63-6w4</t>
  </si>
  <si>
    <t>6-17-63-6w4</t>
  </si>
  <si>
    <t>CTR028364</t>
  </si>
  <si>
    <t>Lone Rock well site equip</t>
  </si>
  <si>
    <t>CTR028396</t>
  </si>
  <si>
    <t>Manue Noskiye</t>
  </si>
  <si>
    <t>old storage building</t>
  </si>
  <si>
    <t>CTR028342</t>
  </si>
  <si>
    <t>Cody Hucul</t>
  </si>
  <si>
    <t>riding lawn mower</t>
  </si>
  <si>
    <t>CTR028388</t>
  </si>
  <si>
    <t>OCTG (Tubing and Casing) Q1 2022 Casing Update</t>
  </si>
  <si>
    <t>Excel Oil &amp; Water Hauling</t>
  </si>
  <si>
    <t xml:space="preserve">Fluid Hauling </t>
  </si>
  <si>
    <t>CTR006482</t>
  </si>
  <si>
    <t>CTR006482-2</t>
  </si>
  <si>
    <t>Stanchuck Trucking</t>
  </si>
  <si>
    <t>CTR023042; CTR023045</t>
  </si>
  <si>
    <t>CTR023042-1; CTR023045-1</t>
  </si>
  <si>
    <t>Predator Energy Services</t>
  </si>
  <si>
    <t>CTR021995; CTR022905; CTR022906</t>
  </si>
  <si>
    <t>CTR021995-1; CTR022905-1; CTR022906-1</t>
  </si>
  <si>
    <t>Jacknife Oilfield Services</t>
  </si>
  <si>
    <t>CTR006503; CTR019711; CTR006504; CTR012643</t>
  </si>
  <si>
    <t>CTR006503-2; CTR019711-2; CTR006504-2; CTR012643-2</t>
  </si>
  <si>
    <t>Torq Trucking</t>
  </si>
  <si>
    <t>Kinosoo Trucking</t>
  </si>
  <si>
    <t>Zoller Trucking</t>
  </si>
  <si>
    <t>Rick Sim Trucking</t>
  </si>
  <si>
    <t>Heavy Crude Hauling</t>
  </si>
  <si>
    <t>CTR006514</t>
  </si>
  <si>
    <t>CTR006514-2</t>
  </si>
  <si>
    <t>CTR027469</t>
  </si>
  <si>
    <t>CTR006487</t>
  </si>
  <si>
    <t>CTR006489</t>
  </si>
  <si>
    <t>CTR006487-1</t>
  </si>
  <si>
    <t>CTR006489-1</t>
  </si>
  <si>
    <t>CTR027833</t>
  </si>
  <si>
    <t>Horizon - Major Projects</t>
  </si>
  <si>
    <t>Redeployment of assets</t>
  </si>
  <si>
    <t>Well Site Supervision</t>
  </si>
  <si>
    <t>CTR022840-1</t>
  </si>
  <si>
    <t>Tallman Geological Consulting Ltd.</t>
  </si>
  <si>
    <t>Well site supervision</t>
  </si>
  <si>
    <t>Indrajit Siddhanta / Anna Gevorgyan</t>
  </si>
  <si>
    <t>Negotiated and reduced proposed Rate increase for Pit Geologist from $1000 to $950 per day. Total cost avoidance for 63 days  X $50=$3150.00 ( 5.88%)  ; Proposed Travel day compensation for $1000 was negotiated and reduced to $500 per rotation. Total cost avoidance for 6 Rotations X $500 = $3000.00 ( 50%)</t>
  </si>
  <si>
    <t>CTR022840</t>
  </si>
  <si>
    <t>Sale of Scrap CWI (May, 2022)</t>
  </si>
  <si>
    <t>Sale of 60.3 Redband &amp; 73.0mm Red &amp; Red-Greenband Tubing (3257 Joints)</t>
  </si>
  <si>
    <t>Goldridge Industries Inc.</t>
  </si>
  <si>
    <t>CTR028479</t>
  </si>
  <si>
    <t>CTR028427</t>
  </si>
  <si>
    <t>CTR028429</t>
  </si>
  <si>
    <t>CTR028274</t>
  </si>
  <si>
    <t>Rob S. Ross</t>
  </si>
  <si>
    <t>Jason Harvey</t>
  </si>
  <si>
    <t>E&amp;E Matthews Constr</t>
  </si>
  <si>
    <t>2008 Honda Quad</t>
  </si>
  <si>
    <t>2013 Honda quad</t>
  </si>
  <si>
    <t>2013 Polarios snowmobile</t>
  </si>
  <si>
    <t>16' gooseneck trailer</t>
  </si>
  <si>
    <t>1000 bbl tank - 299</t>
  </si>
  <si>
    <t>1000 bbl tank - 224</t>
  </si>
  <si>
    <t>14a-2-61-2w4</t>
  </si>
  <si>
    <t>15d-2-61-2w4</t>
  </si>
  <si>
    <t>1000 bbl tank - 294</t>
  </si>
  <si>
    <t>2b-11-61-2w4</t>
  </si>
  <si>
    <t>1000 bbl tank - 291</t>
  </si>
  <si>
    <t>7c-2-61-2w4</t>
  </si>
  <si>
    <t>1000 bbl tank - 285</t>
  </si>
  <si>
    <t>10a-2-61-2w4</t>
  </si>
  <si>
    <t>Lufkin 160-143-64 pumpjack</t>
  </si>
  <si>
    <t>13-15-2-29w1</t>
  </si>
  <si>
    <t>13-17-4-5w2</t>
  </si>
  <si>
    <t xml:space="preserve">SM negotiated with Excel, providing fluid hauling services, to reduce a proposed rate increase from 18% to 15%. Cost Savings:  $190,653 over 23 months remaining in the agreement.
o ($3,315,706/yr spend *18%) - ($3,315,706/yr spend *15%) = $99,471/yr = $8,289/mth * 23 months = $190,653
</t>
  </si>
  <si>
    <t xml:space="preserve">SM negotiated with Predator, providing fluid hauling services, to reduce a proposed rate increase from 15% to 12%. Cost Savings: $561,229 over 23 months remaining in the agreement.
o ($9,760,505/yr spend *15%) - ($9,760,505/yr spend *12%) = $292,815/yr = $24,401/mth * 23 months = $561,229
</t>
  </si>
  <si>
    <t xml:space="preserve">SM negotiated with Stanchuck, providing fluid hauling services, to reduce a proposed rate increase from 15% to 12%. Cost Savings:  $621,122 over 23 months remaining in the agreement.
o ($10,802,127/yr spend *15%) - ($10,802,127/yr spend *12%) = $324,064/yr = $27,005/mth * 23 months = $621,122
</t>
  </si>
  <si>
    <t xml:space="preserve">SM negotiated with Torq, providing fluid hauling services, to reduce a proposed rate increase from 20% to 10%. Cost Savings:  $692,707 over 23 months remaining in the agreement.
o ($3,614,124/yr spend *20%) - ($3,614,124/yr spend *10%) = $361,412/yr = $30,118/mth * 23 months = $692,707
</t>
  </si>
  <si>
    <t xml:space="preserve">SM negotiated with Zoller, providing fluid hauling services, to reduce a proposed rate increase from 15% to 12%. Cost Savings:  $156,395 over 25 months remaining in the agreement.
o ($2,502,322/yr spend *15%) - ($2,502,322/yr spend *12%) = $75,070/yr = $6,256/mth * 25 months = $156,395
</t>
  </si>
  <si>
    <t xml:space="preserve">SM negotiated with Rick Sim, providing fluid hauling services, to reduce a proposed rate increase from 15% to 12%. Cost Savings: $369,258 over 25 months remaining in the agreement.
o ($5,908,128/yr spend *15%) - ($5,908,128/yr spend *12%) = $177,244/yr = $14,770/mth * 25 months = $369,258
</t>
  </si>
  <si>
    <t xml:space="preserve">SM negotiated with Heavy Crude, providing fluid hauling services, to reduce a proposed rate increase from 20% to 15%. Cost Savings:  $623,344 over 23 months remaining in the agreement.
o ($6,504,455/yr spend *20%) - ($6,504,455/yr spend *15%) = $325,223/yr = $27,102/mth * 23 months = $623,344 
</t>
  </si>
  <si>
    <t xml:space="preserve">SM negotiated with Jacknife, providing fluid hauling services, to reduce a proposed rate increase from 18% to 15%. Jacknife also removed a volume discount of 5.7% that was offered as part of the Covid-19 cost reduction initiative. Cost Savings: $1,243,402 over 23 months remaining in the agreement.
o ($20,458,265/yr spend *(5.7%+18%)) - ($20,458,265/yr spend *(5.7%+15%)) = $648,732/yr = $54,061/mth * 23 months = $1,243,402
</t>
  </si>
  <si>
    <t xml:space="preserve">SM negotiated with Kinosoo providing fluid hauling services, to reduce a proposed rate increase from 17% (5%+12%) to 12% (4%+8%). Cost Savings:  $327,969 over 23 months remaining in the agreement.
o ($3,240,802/yr spend *(5%+12%)) - ($3,240,802/yr spend *(4%+8%)) = $171,114/yr = $14,260/mth * 23 months = $327,969
</t>
  </si>
  <si>
    <t>Erika Larm/Justin Sangha</t>
  </si>
  <si>
    <t>Smith Oil Fluid Hauling (2 year term) - 3 pads (Pt.1)</t>
  </si>
  <si>
    <t>CTR027972</t>
  </si>
  <si>
    <t>K.M.C. Oilfield Services Ltd.</t>
  </si>
  <si>
    <t>Asset Recovery working with Horizon Major Projects BU redeployed materials for the Mine Diesel Additive project that was cancelled to Horizon U2 Maintenance for other initiatives.  Cost Avoidance: $7,805.00</t>
  </si>
  <si>
    <t>OCTG (Tubing and Casing) Q2 2022 Casing Update</t>
  </si>
  <si>
    <t>Clearstream Energy Services LP
Strait Mechanical Ltd
Canadian Heat Exchangers</t>
  </si>
  <si>
    <t>Scaffolding and Insulation</t>
  </si>
  <si>
    <t>Mechanical Services (Still Column + Reboiler) Pine River Gas Plant Turnaround</t>
  </si>
  <si>
    <t>General Mechanical Services - Pine River Turnaround</t>
  </si>
  <si>
    <t>CTR028591</t>
  </si>
  <si>
    <t>Mountain Time Industrial Services Ltd.</t>
  </si>
  <si>
    <t>Canoco Energy Ltd.</t>
  </si>
  <si>
    <t>Comp unit 13126 - Cat G3306 engine, Mycom 160VLRD,. Scew compressor</t>
  </si>
  <si>
    <t>16-21-22-9w4</t>
  </si>
  <si>
    <t>13-10-18-11w4</t>
  </si>
  <si>
    <t>Eagle compressor FCU 195IC, unit 13959</t>
  </si>
  <si>
    <t>12-22-56-2w4</t>
  </si>
  <si>
    <t>11a-36-56-7w4</t>
  </si>
  <si>
    <t>13a-2-58-6w4</t>
  </si>
  <si>
    <t>11b-36-56-7w4</t>
  </si>
  <si>
    <t>14a-2-58-6w4</t>
  </si>
  <si>
    <t>1000 bbl tank  (30151)</t>
  </si>
  <si>
    <t>5a-36-56-7w4</t>
  </si>
  <si>
    <t>3b-11-58-6w4</t>
  </si>
  <si>
    <t>1000 bbl tank  (30146)</t>
  </si>
  <si>
    <t>1a-36-56-7w4</t>
  </si>
  <si>
    <t>3d-11-58-6w4</t>
  </si>
  <si>
    <t>1000 bbl tank  (30157)</t>
  </si>
  <si>
    <t>4d-36-56-7w4</t>
  </si>
  <si>
    <t>14d-2-58-6w4</t>
  </si>
  <si>
    <t>1000 bbl tank (30159)</t>
  </si>
  <si>
    <t>CTR028391</t>
  </si>
  <si>
    <t>CTR028502</t>
  </si>
  <si>
    <t>CTR027309</t>
  </si>
  <si>
    <t>Black Rock Oilfield</t>
  </si>
  <si>
    <t>Daryl Swenson</t>
  </si>
  <si>
    <t>6 - Eagle comprssors FC-25</t>
  </si>
  <si>
    <t>MCC Package</t>
  </si>
  <si>
    <t>750 bbl tank</t>
  </si>
  <si>
    <t xml:space="preserve">MAXEDGE INC. </t>
  </si>
  <si>
    <t>Drilling Fluids</t>
  </si>
  <si>
    <t xml:space="preserve">MAXEDGE INC. supplied drilling fluids to Storm field operations. The rates in place with Storm for drilling fluids were on average 25% higher than Canadian Natural’s contracted prices with Canadian Energy Services L.P. for drilling fluids. Since no agreement was in place between MAXEDGE INC. and Storm, vendor was notified of the acquisition and is no longer providing drilling fluids to Canadian Natural instead the vendor used now is Canadian Energy Services L.P. 
• Cost Savings: $545,433.25
Estimated 2022 Spend: $2,181,732.99 (Using MAXEDGE INC. for drilling fluids)
Estimated 2022 Spend: $1,636,299.74 (Using Canadian Energy Services contracted rates instead) 
$2,181,732.99 - $1,636,299.74 = $545,433.25
</t>
  </si>
  <si>
    <t>OCTG (Tubing and Casing) Q3 2022 Casing Update - Final</t>
  </si>
  <si>
    <t>Q2 2022 Scrap Steel - Albian</t>
  </si>
  <si>
    <t>Q2 2022 Scrap Steel - Horizon</t>
  </si>
  <si>
    <t>Calroc industries</t>
  </si>
  <si>
    <t>$0.00 sale of well site equipment</t>
  </si>
  <si>
    <t>Vendor took well site equipment saving CNRL the money to dispose</t>
  </si>
  <si>
    <t>CTR027048</t>
  </si>
  <si>
    <t>L&amp;H Industrial, Inc.</t>
  </si>
  <si>
    <t>Saddle Block with point sheaves - Shovels</t>
  </si>
  <si>
    <t>Lenmark</t>
  </si>
  <si>
    <t>6" Splice plates, 10HP ABB motor control cabinet w/manual disconnect</t>
  </si>
  <si>
    <t>1000 bbl tank - 106  (16516)</t>
  </si>
  <si>
    <t>14b-1-61-2w4</t>
  </si>
  <si>
    <t>1000 bbl tank - 204  (16526)</t>
  </si>
  <si>
    <t>5a-1-61-2w4</t>
  </si>
  <si>
    <t>1000 bbl tank - 198  (16528)</t>
  </si>
  <si>
    <t>5c-1-61-2w4</t>
  </si>
  <si>
    <t>1000 bbl tank - 309  (16527)</t>
  </si>
  <si>
    <t>10c-1-61-2w4</t>
  </si>
  <si>
    <t>1000 bbl tank - 310  (16611)</t>
  </si>
  <si>
    <t>12c-1-61-2w4</t>
  </si>
  <si>
    <r>
      <rPr>
        <b/>
        <sz val="8"/>
        <color theme="1"/>
        <rFont val="Calibri"/>
        <family val="2"/>
        <scheme val="minor"/>
      </rPr>
      <t xml:space="preserve"> </t>
    </r>
    <r>
      <rPr>
        <sz val="8"/>
        <color theme="1"/>
        <rFont val="Calibri"/>
        <family val="2"/>
        <scheme val="minor"/>
      </rPr>
      <t>Land Suvey for Pathways to Net Zero</t>
    </r>
  </si>
  <si>
    <t>Kirby North SE _ SAGD</t>
  </si>
  <si>
    <t>Instrument Air Pkg (28274)</t>
  </si>
  <si>
    <t>CTR028468</t>
  </si>
  <si>
    <t>CTR028573</t>
  </si>
  <si>
    <t>CTR027234</t>
  </si>
  <si>
    <t>CTR028630</t>
  </si>
  <si>
    <t>CTR028694</t>
  </si>
  <si>
    <t>Brightling Equipment</t>
  </si>
  <si>
    <t>Eduardo Rossi</t>
  </si>
  <si>
    <t>Green Edge Maintenanace</t>
  </si>
  <si>
    <t>17 belt driveheads - Lone Rock</t>
  </si>
  <si>
    <t>31 belt driveheads - Frog Lake</t>
  </si>
  <si>
    <t>metal panels</t>
  </si>
  <si>
    <t>tr-axle trailer</t>
  </si>
  <si>
    <t>MCC pkg</t>
  </si>
  <si>
    <t xml:space="preserve">Akita Drilling Ltd. provided drilling rig services to Storm Resources Field Operations. The rates in place with Storm were 0.253% higher than Canadian Natural’s contract rates since CNRL receives better rates for the crew vehicle cost. 
Cost Savings: $12,092.42
Estimated 2022 Spend: $4,779,611.62 (using Storm Rates)
Estimated 2022 Spend: $4,767,519.20 (using CNRL Rates)
$4,779,611.62 - $4,767,519.20 = $12,092.42
</t>
  </si>
  <si>
    <t xml:space="preserve">Pacesetter Directional Drilling </t>
  </si>
  <si>
    <t xml:space="preserve">Akita Drilling Ltd. </t>
  </si>
  <si>
    <t>Drilling Rig</t>
  </si>
  <si>
    <t>Directional Drilling</t>
  </si>
  <si>
    <t>Pacesetter Directional Drilling provided drilling services to Storm Resources Field Operations. The rates in place with Storm were 18% higher than Canadian Natural’s contract rates.
Cost Savings: $198,915.37
Estimated 2022 Spend: $1,105,085.37 (using Storm Rates)
Estimated 2022 Spend: $906,170.00 (using CNRL Rates)
$1,105,085.37 - $906,170.00 = $198,915.37</t>
  </si>
  <si>
    <t>OCTG (Tubing and Casing) August 1 - August 7 2022</t>
  </si>
  <si>
    <t>CTR028616</t>
  </si>
  <si>
    <t>Sale of 73.0mm Redband, Red/Greenband &amp; 48.3mm Redband Tubing (2377 Joints)</t>
  </si>
  <si>
    <t>MRC, TriMark, ATP</t>
  </si>
  <si>
    <t>CTR015748</t>
  </si>
  <si>
    <t>CTR015748-4</t>
  </si>
  <si>
    <t>Loon River Trucking</t>
  </si>
  <si>
    <t xml:space="preserve">Asset Utilization savings for Progressive Cavity Pumps for June.  Pumps are utilized from CNRL inventory instead of purchasing new pumps from vendors.
Weatherford: $9,604 (3 rotors, 3 Stators) 
Lifting Solutions:  $6,845  (1 rotor, 3 stators)
Kudu: $5,825 (3 Rotors, 1 Stator)
Lufkin: $0 (Lufkin PCP division has gone out of business)
</t>
  </si>
  <si>
    <t>Asset Utilization savings for Reciprocating Rod Pumps for the month of June. Pumps and components are utilized from CNRL inventory instead of purchasing new pumps from vendors.
Weatherford:  $16,976.12 (Components on 7 Pumps)
Lufkin: $126,692.87 (Components on 33 pumps)
Q2: $104,832.55 (Components on 20 Pumps)
DNOW: $24,362.66 ( Components on 9 pumps)</t>
  </si>
  <si>
    <t>Q2 2022 Wellhead Component Utilization</t>
  </si>
  <si>
    <t>Matt MacDonald</t>
  </si>
  <si>
    <t>Power Tongs</t>
  </si>
  <si>
    <t>Edcon, Derek Casing, Pathmaker, Volant Oil Tools, Hybrid Energy Services, Grande Casing Services, Dash Energy, Ace Power Tongs, Pro Torque, Giant Power Tongs</t>
  </si>
  <si>
    <t>Jennifer Kim</t>
  </si>
  <si>
    <t>Trucking &amp; Hauling</t>
  </si>
  <si>
    <t>R. Batke Oilfield</t>
  </si>
  <si>
    <t xml:space="preserve">Grader, Trucking </t>
  </si>
  <si>
    <t>CTR013749</t>
  </si>
  <si>
    <t>Compass Services FSJ</t>
  </si>
  <si>
    <t>CTR004728</t>
  </si>
  <si>
    <t>Drilling Rig Moves</t>
  </si>
  <si>
    <t>Water and Vacuum Truck Services</t>
  </si>
  <si>
    <t>Regulator's Oilfield, Calnash Trucking, B &amp; R Eckel's, D&amp;D Well Services, Edge Energy, Ronco Oilfield, Northwell Oilfield, Rai-Lynn Trucking, T-Ruckin Oilfield, Ryker, Mullen Oilfield, Superior Concrete, Lac La Biche Transport</t>
  </si>
  <si>
    <t>Bulldog Energy, Go Time, High Gear, Pitbull, Gmack, Movac Mobile, Nelson Bros, Energetic Services, Cordy Enviro, PVT Group, Elite Waste, Badger Daylighing, Avenge Energy, Dipper Oilfield</t>
  </si>
  <si>
    <t xml:space="preserve">Vortex Energy Services Ltd
• Northern Mat &amp; Bridge LP
• Mats Unlimited (2014) Inc
• Raven Oilfield Rentals 
• Horizon North div of Horizon North Camp
• TerraPro Inc
• Chemco Energy Ltd
• Compass Access Solutions
• Strad Canada Inc
• Structurlam Mass Timber Corporation 
• Viking Mat Company 
</t>
  </si>
  <si>
    <t>Justin Sullivan</t>
  </si>
  <si>
    <t>Booster comp 13126 - Cat G3306 engine, Mycom 160VLRD screw compressor</t>
  </si>
  <si>
    <t>Horizon - Mining (Shovels)</t>
  </si>
  <si>
    <t>Conventoinal / Thermal</t>
  </si>
  <si>
    <t>Fracing Services</t>
  </si>
  <si>
    <t>CalFrac, Halliburton, Liberty, Step, Trican</t>
  </si>
  <si>
    <t>Baker, Variperm, Steelhaus</t>
  </si>
  <si>
    <t>Mine Diesel Additive Project</t>
  </si>
  <si>
    <t>Paul Payne</t>
  </si>
  <si>
    <t>CTR028628</t>
  </si>
  <si>
    <t>CTR028687</t>
  </si>
  <si>
    <t>CTR028572</t>
  </si>
  <si>
    <t>CTR028718</t>
  </si>
  <si>
    <t>CTR028734</t>
  </si>
  <si>
    <t>CTR028702</t>
  </si>
  <si>
    <t>CTR028677</t>
  </si>
  <si>
    <t>Keith Lukan</t>
  </si>
  <si>
    <t>Ed Imbery</t>
  </si>
  <si>
    <t>Vortex Services</t>
  </si>
  <si>
    <t>Doug Pierce</t>
  </si>
  <si>
    <t>Black Iron Compression</t>
  </si>
  <si>
    <t>2 - old storage sheds</t>
  </si>
  <si>
    <t>Massey Fergusson tractor</t>
  </si>
  <si>
    <t>old trailer</t>
  </si>
  <si>
    <t>3 - VRU (Vapour Recovery Unit) packages</t>
  </si>
  <si>
    <t>17 drive heads - Lone Rock</t>
  </si>
  <si>
    <t>Slave Lake/ GP /  St. Albert</t>
  </si>
  <si>
    <t>2 - separator packages</t>
  </si>
  <si>
    <t>2 - screw comps - unit 7203 &amp; 7256 - Cat G3306 engines /w Mycom 160VRSD compressors</t>
  </si>
  <si>
    <t>y</t>
  </si>
  <si>
    <t>Eagle FCU 195IC compressor - unit 13953</t>
  </si>
  <si>
    <t>102/15/2/58/6w4</t>
  </si>
  <si>
    <t>a16-3-1d14-2-2-48-23w3</t>
  </si>
  <si>
    <t>a15-4-50-22w3</t>
  </si>
  <si>
    <t>Doug Larsen</t>
  </si>
  <si>
    <t>Compressor unit 3124 - Waukeaha F3210 engine /w Ariel JGR/4 compressor</t>
  </si>
  <si>
    <t>14-2-46-1w4</t>
  </si>
  <si>
    <t>1-20-70-22w4</t>
  </si>
  <si>
    <t>E</t>
  </si>
  <si>
    <t>Compressor unit 6210 - Waukeaha F3210 engine /w Ariel JGH/4 compressor</t>
  </si>
  <si>
    <t>13-23-57-6w4</t>
  </si>
  <si>
    <t>8-13-25-4w4</t>
  </si>
  <si>
    <t>Compressor unit  - Cat G3306 engine /w Mycom 160LM screw compressor</t>
  </si>
  <si>
    <t>1-24-96-5w6 yard</t>
  </si>
  <si>
    <t>4-19-96-10w6</t>
  </si>
  <si>
    <t>11-26-74-9w4</t>
  </si>
  <si>
    <t>118/12-4-76-6w4</t>
  </si>
  <si>
    <t>Sudip -Horizon - Major Projects</t>
  </si>
  <si>
    <t>Above &amp; Beyond Compression Inc.</t>
  </si>
  <si>
    <t>CTR021935</t>
  </si>
  <si>
    <t>supply of CS line Pipe for Horizon</t>
  </si>
  <si>
    <t>Stack Production Testing (2020) Inc.</t>
  </si>
  <si>
    <t>CTR025204-1</t>
  </si>
  <si>
    <t>CTR025204</t>
  </si>
  <si>
    <t xml:space="preserve">Above &amp; Beyond Compression Inc. issued Canadian Natural a $249,990.99 rebate cheque, related  to 2021 spend for compression parts and services. The rebate was based on two (2) separate components:
1. Annual Rebate based on total qualified spend of $5,278,793.49. The spend tiers and applied rebates are shown below:
a. Tier 1 ( $ 3,500,000 x 3.5% = $122,500) + Tier 2 ($1,000,000 x 4.5% = $45,000) + Tier 3 ($778,793.48 x 5.5% = $42,833.64) = $ 230,162.32
2. A Waukesha (OEM) specific rebate was also included based on any 2021 spend over $750,000. The rebate spend was calculated as: ($1,410,955.85 - $750,000 = $660,955.85) x 3% = $19,828.68
a. Through the rebate validation process, it was discovered that the $19,828.68 was double compensated to Canadian Natural.  The 2021 full rebate should have been be $230,162.32. Above &amp; Beyond has indicated that they will apply the over payment in 2023’s rebate.  
</t>
  </si>
  <si>
    <t>CR024920</t>
  </si>
  <si>
    <t>23/3/2022</t>
  </si>
  <si>
    <t>Edgen Murray Canada Inc.</t>
  </si>
  <si>
    <t>Report Week of August 15</t>
  </si>
  <si>
    <t>815585 - MGSA
CTR012672 - LP
CTR012967 - OCTG</t>
  </si>
  <si>
    <t xml:space="preserve"> As a result of RFP 1440 for Fluid Hauling in Central Field Operations in the Claresholm area,), fluid hauling services are consolidated to one (1) service provider from two (2). Overall cost savings based on new cubic rates = $22,975.18 for a two (2) year term (excluding any additional Fuel Surcharge)
o $872,112.92/yr. (2 Vendors) - $860,625.33/yr (1 Vendor) = $11,487.59/yr. cost savings x  2 year term = $22,975.18
</t>
  </si>
  <si>
    <t xml:space="preserve">• SM working with the Eastern Field Operations Business Area, negotiated with R. Batke Oilfield Services Ltd., providing grader and trucking services, to reduce a proposed rate increase from 15% to 12%. Cost Savings: $20,025.82, over one (1) year.  
o $667,527.36/yr. * (15% - 12%) = $20,025.82.
</t>
  </si>
  <si>
    <t xml:space="preserve">• SM working with the Completions Business Area, negotiated with Compass Services FSJ Ltd., Trucking and hauling services, to reduce a proposed rate increase from 15% to 12%. Cost Savings: $14,166.06, over one (1) year.  
o $472,202/yr. * (15% - 12%) = $14,166.06
</t>
  </si>
  <si>
    <t xml:space="preserve">• Edgen Murray Canada Inc. provides transportation services as part of the supply of large diameter carbon steel pipe for Horizon. Due to an urgent requirement for pipe at Horizon, Edgen Murray was directed to transport 81 loads of pipe from Nisku to Horizon.
o To perform this work, Edgen Murray proposed chain-up costs to deliver. 50 of the 81 loads required chains @$195.00/load.  SM negotiated with Edgen Murray, and had the proposed chain-up costs withdrawn.  Cost Avoidance: $195/load * 50 loads = $9,750.
</t>
  </si>
  <si>
    <t xml:space="preserve">• Stack Production Testing (2020) Inc.  submitted a proposed increase on Production Testing packages for the Completions, Well Servicing and Abandonment teams.  SM negotiated the proposed pricing increase down on the 'Low Pressure - Frac Ops' Completions package from $4,330/package to $3,900/package ($4,330 - $3,900 = $430 savings per package), until the end of the contract term on January 31, 2024. 
o Stack performed 110 Low Pressure - Frac Ops packages for Canadian Natural from January 1 - July 31.
 110 packages / 7 months = 15.71 service packages per month.
o Cost Savings calculated as: 
 15.71 packages/month * $430 savings/package x 18 months = $121,595.40 
</t>
  </si>
  <si>
    <t>CTR027795 </t>
  </si>
  <si>
    <t>Apex Oilfield Services (2000) Inc.</t>
  </si>
  <si>
    <t xml:space="preserve">Surface equipment rentals - centrifuges and accessories </t>
  </si>
  <si>
    <r>
      <rPr>
        <b/>
        <sz val="8"/>
        <color theme="4" tint="-0.249977111117893"/>
        <rFont val="Calibri"/>
        <family val="2"/>
        <scheme val="minor"/>
      </rPr>
      <t>PLEASE LEAVE ON HOLD FOR NOW - Trevan</t>
    </r>
    <r>
      <rPr>
        <sz val="8"/>
        <color theme="1"/>
        <rFont val="Calibri"/>
        <family val="2"/>
        <scheme val="minor"/>
      </rPr>
      <t xml:space="preserve">  Wellhead Asset ID 121616-10-01</t>
    </r>
  </si>
  <si>
    <t>Within Conventional Operations, the Business Units re-utilized various Non-Controllable Assets (hydraulic wellhead pumping components) in July 2022, realizing a total cost avoidance of $1,294,231.</t>
  </si>
  <si>
    <t>Heavy Oil Controllable Engines - July 2022 (102)</t>
  </si>
  <si>
    <t>CTR028654</t>
  </si>
  <si>
    <t>6 engine skids</t>
  </si>
  <si>
    <t>Schlumberger Lift Solutions Canada, Lifting Solutions Inc., Weatherford Canada Ltd.</t>
  </si>
  <si>
    <t>As part of their proposal in RFP 001073 for service rigs, Galleon is offering a 2.5% discount off their base rig rate for all hours worked over 200 hours in a month.  Both of Galleon's rigs reached 200 hours for work in June.
Rig SL-01  - 228.5 hours
= $563/hr x 2.5% = $14.08 x 28.5 hours = $401.28
Rig SL-02 - 233 hours
= $563/hr x 2.5% = $14.08 x 33 hours = $464.64</t>
  </si>
  <si>
    <t>As part of their proposal in RFP 001073 for service rigs, Galleon is offering a 2.5% discount off their base rig rate for all hours worked over 200 hours in a month.  Both of Galleon's rigs reached 200 hours for work in July.
Rig SL-01  - 278 hours
= $563/hr x 2.5% = $14.08 x 78 hours = $1,098.24
Rig SL-02 - 252.5 hours
= $563/hr x 2.5% = $14.08 x 52.5 hours = $739.20</t>
  </si>
  <si>
    <t>CTR010846-2 / CTR010845-2 / CTR027365</t>
  </si>
  <si>
    <t>13-34-16-13w4</t>
  </si>
  <si>
    <t>6-9-12-19w4</t>
  </si>
  <si>
    <t>ATP, MRC, TriMark</t>
  </si>
  <si>
    <t>Supply of Line pipe for conventional</t>
  </si>
  <si>
    <t xml:space="preserve">TriMark stated they will honor the pricing for the 323.9mm (lines 8 and 9)  for a partial award only if they received line 5 and half of line 6 (4,500 meters). Because TriMark’s pricing for the 323.9 (lines 8 &amp; 9) was significantly less than ATP, by descoping ATP of the 273.1 (10”)  and awarding those to TriMark, there was an overall cost savings of $134,495.00
</t>
  </si>
  <si>
    <t>CTR 028686, CTR028578, CTR028656</t>
  </si>
  <si>
    <t xml:space="preserve">Tenaris' eligible sales in 2021 to CNRL were CAD $45,729,633 and total 2021 CNRL rebate proposed at 2% is CAD $914,593.
</t>
  </si>
  <si>
    <t>3d4-21 2a5-21-52-25w3</t>
  </si>
  <si>
    <t>15-2452-27w3</t>
  </si>
  <si>
    <t>b-27-J/94-H-9</t>
  </si>
  <si>
    <t>7-1-90-9w5</t>
  </si>
  <si>
    <t>Screw compressor frame only - Frick TDSH355L - from unit 13263</t>
  </si>
  <si>
    <t>8a-36-56-7w4</t>
  </si>
  <si>
    <t>6b-21-59-4w4</t>
  </si>
  <si>
    <t>6d-21-58-5w4</t>
  </si>
  <si>
    <t xml:space="preserve">Go Time Energy Services Ltd 
 Strad Canada Inc 
 Blueline Oilfield Rentals Ltd 
 Mustang Rentals Ltd. 
 Gmack Oilfield Services Ltd 
 Overtime Rentals 
 Alberta Gold Energy &amp; Rentals Corp 
 Apex Oilfield Services (2000) Inc. 
 Big Oil Rentals Ltd 
 Total Oilfield Rentals Ltd 
 Black Diamond Limited Partnership 
 Westar Oilfield Rentals Inc 
 Classic Oilfield Service Ltd 
 102092272 Saskatchewan Ltd. 
 C 4 Rentals Ltd 
 Classic Hot Shot 
 Precision Rentals 
 TR Rental Ltd 
 T&amp;T Communications Corp 
 Fraction Energy Services div of Green En 
 Strada Oilfield Services Ltd 
 Northwell Rentals (Lloydminster) Inc. </t>
  </si>
  <si>
    <t>400 bbl Double Wall tank</t>
  </si>
  <si>
    <t>Triton Environmental Consultants Ltd</t>
  </si>
  <si>
    <t>In process - revisions pending SM review</t>
  </si>
  <si>
    <t>RFP Cancelled (notifications issued to Proponents)</t>
  </si>
  <si>
    <t>CTR028695</t>
  </si>
  <si>
    <t>Sale of 73.0mm Red/Greenband Tubing (2430 Joints)</t>
  </si>
  <si>
    <r>
      <rPr>
        <b/>
        <sz val="8"/>
        <color rgb="FFFF0000"/>
        <rFont val="Calibri"/>
        <family val="2"/>
        <scheme val="minor"/>
      </rPr>
      <t xml:space="preserve">Report Week of August 15 </t>
    </r>
    <r>
      <rPr>
        <b/>
        <sz val="8"/>
        <rFont val="Calibri"/>
        <family val="2"/>
        <scheme val="minor"/>
      </rPr>
      <t xml:space="preserve">- </t>
    </r>
    <r>
      <rPr>
        <sz val="8"/>
        <rFont val="Calibri"/>
        <family val="2"/>
        <scheme val="minor"/>
      </rPr>
      <t>Asset Recovery working with Horizon Major Projects BU redeployed materials for the Mine Diesel Additive project that was cancelled to Horizon U2 Maintenance for other initiatives.</t>
    </r>
  </si>
  <si>
    <t>$250,000(Awarded for ~$286k)</t>
  </si>
  <si>
    <r>
      <rPr>
        <sz val="8"/>
        <color theme="1"/>
        <rFont val="Calibri"/>
        <family val="2"/>
        <scheme val="minor"/>
      </rPr>
      <t>ZHV H</t>
    </r>
    <r>
      <rPr>
        <sz val="8"/>
        <rFont val="Calibri"/>
        <family val="2"/>
        <scheme val="minor"/>
      </rPr>
      <t>igh Voltage Cabinet (471-6801/02), DPT Transformers, Carbody (AOSP JV to Horizon sales transaction)</t>
    </r>
  </si>
  <si>
    <t>Drilling Rigs (Akita 28 and 31)</t>
  </si>
  <si>
    <t>Akita Drilling Ltd</t>
  </si>
  <si>
    <t>Drill Rigs (2)</t>
  </si>
  <si>
    <t>negotiated a $750 /day reduction from proposal (x 300 days)</t>
  </si>
  <si>
    <t xml:space="preserve">Mechanical maintanance at the Peace River Thermal Facility </t>
  </si>
  <si>
    <t>Within Conventional Operations, the Business Units re-utilized various Non-Controllable Assets (Compressor Parts) for June/July 2022, realizing a total cost avoidance of $345,610.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</si>
</sst>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164" formatCode="&quot;$&quot;#,##0.00;[Red]\-&quot;$&quot;#,##0.00"/>
    <numFmt numFmtId="165" formatCode="_(&quot;$&quot;* #,##0_);_(&quot;$&quot;* \(#,##0\);_(&quot;$&quot;* &quot;-&quot;??_);_(@_)"/>
    <numFmt numFmtId="166" formatCode="&quot;$&quot;#,##0.00"/>
    <numFmt numFmtId="167" formatCode="&quot;$&quot;#,##0"/>
    <numFmt numFmtId="168" formatCode="[$-409]d\-mmm\-yy;@"/>
    <numFmt numFmtId="169" formatCode="mm/dd/yy;@"/>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6"/>
      <color rgb="FFFF0000"/>
      <name val="Calibri"/>
      <family val="2"/>
      <scheme val="minor"/>
    </font>
    <font>
      <sz val="8"/>
      <color theme="1"/>
      <name val="Calibri"/>
      <family val="2"/>
      <scheme val="minor"/>
    </font>
    <font>
      <b/>
      <sz val="8"/>
      <color theme="0"/>
      <name val="Calibri"/>
      <family val="2"/>
      <scheme val="minor"/>
    </font>
    <font>
      <sz val="8"/>
      <color theme="0"/>
      <name val="Calibri"/>
      <family val="2"/>
      <scheme val="minor"/>
    </font>
    <font>
      <b/>
      <sz val="11"/>
      <color rgb="FFFF0000"/>
      <name val="Calibri"/>
      <family val="2"/>
      <scheme val="minor"/>
    </font>
    <font>
      <b/>
      <sz val="10"/>
      <color rgb="FFFF0000"/>
      <name val="Calibri"/>
      <family val="2"/>
      <scheme val="minor"/>
    </font>
    <font>
      <sz val="8"/>
      <color rgb="FFFF0000"/>
      <name val="Calibri"/>
      <family val="2"/>
      <scheme val="minor"/>
    </font>
    <font>
      <b/>
      <sz val="8"/>
      <color rgb="FFFF0000"/>
      <name val="Calibri"/>
      <family val="2"/>
      <scheme val="minor"/>
    </font>
    <font>
      <b/>
      <sz val="16"/>
      <color theme="1"/>
      <name val="Calibri"/>
      <family val="2"/>
      <scheme val="minor"/>
    </font>
    <font>
      <b/>
      <sz val="8"/>
      <color theme="1"/>
      <name val="Calibri"/>
      <family val="2"/>
      <scheme val="minor"/>
    </font>
    <font>
      <b/>
      <sz val="8"/>
      <color rgb="FFFF6600"/>
      <name val="Calibri"/>
      <family val="2"/>
      <scheme val="minor"/>
    </font>
    <font>
      <sz val="8"/>
      <name val="Calibri"/>
      <family val="2"/>
      <scheme val="minor"/>
    </font>
    <font>
      <b/>
      <sz val="8"/>
      <color rgb="FF7030A0"/>
      <name val="Calibri"/>
      <family val="2"/>
      <scheme val="minor"/>
    </font>
    <font>
      <b/>
      <sz val="8"/>
      <color rgb="FF0000FF"/>
      <name val="Calibri"/>
      <family val="2"/>
      <scheme val="minor"/>
    </font>
    <font>
      <b/>
      <sz val="8"/>
      <color theme="5" tint="-0.249977111117893"/>
      <name val="Calibri"/>
      <family val="2"/>
      <scheme val="minor"/>
    </font>
    <font>
      <b/>
      <sz val="8"/>
      <color theme="1" tint="0.249977111117893"/>
      <name val="Calibri"/>
      <family val="2"/>
      <scheme val="minor"/>
    </font>
    <font>
      <b/>
      <sz val="11"/>
      <color theme="1"/>
      <name val="Calibri"/>
      <family val="2"/>
      <scheme val="minor"/>
    </font>
    <font>
      <sz val="8"/>
      <name val="Arial"/>
      <family val="2"/>
    </font>
    <font>
      <b/>
      <sz val="8"/>
      <name val="Calibri"/>
      <family val="2"/>
      <scheme val="minor"/>
    </font>
    <font>
      <b/>
      <u/>
      <sz val="16"/>
      <color rgb="FFFF0000"/>
      <name val="Calibri"/>
      <family val="2"/>
      <scheme val="minor"/>
    </font>
    <font>
      <sz val="11"/>
      <color rgb="FFFF0000"/>
      <name val="Symbol"/>
      <family val="1"/>
      <charset val="2"/>
    </font>
    <font>
      <sz val="9"/>
      <color indexed="81"/>
      <name val="Tahoma"/>
      <family val="2"/>
    </font>
    <font>
      <b/>
      <sz val="9"/>
      <color indexed="81"/>
      <name val="Tahoma"/>
      <family val="2"/>
    </font>
    <font>
      <sz val="8"/>
      <color theme="1"/>
      <name val="Times New Roman"/>
      <family val="1"/>
    </font>
    <font>
      <sz val="8"/>
      <name val="Calibri"/>
      <family val="2"/>
    </font>
    <font>
      <sz val="8"/>
      <color theme="1"/>
      <name val="Calibri"/>
      <family val="2"/>
      <scheme val="minor"/>
    </font>
    <font>
      <sz val="8"/>
      <color theme="1"/>
      <name val="Calibri"/>
      <family val="2"/>
      <scheme val="minor"/>
    </font>
    <font>
      <sz val="8"/>
      <color theme="1"/>
      <name val="Calibri"/>
      <family val="2"/>
    </font>
    <font>
      <b/>
      <sz val="8"/>
      <color theme="4" tint="-0.249977111117893"/>
      <name val="Calibri"/>
      <family val="2"/>
      <scheme val="minor"/>
    </font>
  </fonts>
  <fills count="31">
    <fill>
      <patternFill patternType="none"/>
    </fill>
    <fill>
      <patternFill patternType="gray125"/>
    </fill>
    <fill>
      <patternFill patternType="solid">
        <fgColor theme="3"/>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rgb="FF2D9FAB"/>
        <bgColor indexed="64"/>
      </patternFill>
    </fill>
    <fill>
      <patternFill patternType="solid">
        <fgColor theme="3" tint="0.7999816888943144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9" tint="-0.249977111117893"/>
        <bgColor indexed="64"/>
      </patternFill>
    </fill>
  </fills>
  <borders count="14">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25">
    <xf numFmtId="0" fontId="0" fillId="0" borderId="0" xfId="0"/>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xf numFmtId="165" fontId="4" fillId="0" borderId="0" xfId="0" applyNumberFormat="1" applyFont="1" applyAlignment="1">
      <alignment horizontal="left" vertical="top"/>
    </xf>
    <xf numFmtId="0" fontId="4" fillId="0" borderId="0" xfId="0" applyNumberFormat="1" applyFont="1" applyAlignment="1">
      <alignment horizontal="left" vertical="top"/>
    </xf>
    <xf numFmtId="16" fontId="0" fillId="0" borderId="0" xfId="1" applyNumberFormat="1" applyFont="1" applyFill="1" applyBorder="1" applyAlignment="1" applyProtection="1">
      <alignment horizontal="left"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0" fontId="5" fillId="2" borderId="1" xfId="0" applyFont="1" applyFill="1" applyBorder="1" applyAlignment="1" applyProtection="1">
      <alignment horizontal="left" vertical="top" wrapText="1"/>
    </xf>
    <xf numFmtId="165" fontId="5" fillId="2" borderId="1" xfId="1" applyNumberFormat="1" applyFont="1" applyFill="1" applyBorder="1" applyAlignment="1" applyProtection="1">
      <alignment horizontal="left" vertical="top" wrapText="1"/>
    </xf>
    <xf numFmtId="0" fontId="5" fillId="2" borderId="1" xfId="1" applyNumberFormat="1" applyFont="1" applyFill="1" applyBorder="1" applyAlignment="1" applyProtection="1">
      <alignment horizontal="left" vertical="top" wrapText="1"/>
    </xf>
    <xf numFmtId="165" fontId="6" fillId="2" borderId="1" xfId="1" applyNumberFormat="1" applyFont="1" applyFill="1" applyBorder="1" applyAlignment="1" applyProtection="1">
      <alignment horizontal="left" vertical="top" wrapText="1"/>
    </xf>
    <xf numFmtId="0" fontId="5" fillId="3" borderId="1"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7" fillId="2" borderId="0" xfId="0" applyFont="1" applyFill="1" applyBorder="1" applyAlignment="1" applyProtection="1">
      <alignment horizontal="left" vertical="top" wrapText="1"/>
    </xf>
    <xf numFmtId="165" fontId="8" fillId="2" borderId="0" xfId="1" applyNumberFormat="1" applyFont="1" applyFill="1" applyBorder="1" applyAlignment="1" applyProtection="1">
      <alignment horizontal="left" vertical="top" wrapText="1"/>
    </xf>
    <xf numFmtId="0" fontId="7" fillId="2" borderId="0" xfId="1" applyNumberFormat="1" applyFont="1" applyFill="1" applyBorder="1" applyAlignment="1" applyProtection="1">
      <alignment horizontal="left" vertical="top" wrapText="1"/>
    </xf>
    <xf numFmtId="166" fontId="8" fillId="2" borderId="0" xfId="1" applyNumberFormat="1"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0" fillId="0" borderId="0" xfId="0" applyAlignment="1" applyProtection="1">
      <alignment horizontal="left" vertical="top"/>
    </xf>
    <xf numFmtId="0" fontId="9" fillId="4" borderId="2" xfId="0" applyFont="1" applyFill="1" applyBorder="1" applyAlignment="1" applyProtection="1">
      <alignment horizontal="left" vertical="top" wrapText="1"/>
    </xf>
    <xf numFmtId="166" fontId="9" fillId="4" borderId="2" xfId="1" applyNumberFormat="1" applyFont="1" applyFill="1" applyBorder="1" applyAlignment="1" applyProtection="1">
      <alignment horizontal="left" vertical="top" wrapText="1"/>
    </xf>
    <xf numFmtId="0" fontId="9" fillId="4" borderId="2" xfId="1" applyNumberFormat="1" applyFont="1" applyFill="1" applyBorder="1" applyAlignment="1" applyProtection="1">
      <alignment horizontal="left" vertical="top" wrapText="1"/>
    </xf>
    <xf numFmtId="0" fontId="9" fillId="5" borderId="2" xfId="0" applyFont="1" applyFill="1" applyBorder="1" applyAlignment="1" applyProtection="1">
      <alignment horizontal="left" vertical="top" wrapText="1"/>
    </xf>
    <xf numFmtId="16" fontId="9" fillId="5" borderId="2" xfId="0" applyNumberFormat="1" applyFont="1" applyFill="1" applyBorder="1" applyAlignment="1" applyProtection="1">
      <alignment horizontal="left" vertical="top" wrapText="1"/>
    </xf>
    <xf numFmtId="16" fontId="9" fillId="4" borderId="2" xfId="0" applyNumberFormat="1" applyFont="1" applyFill="1" applyBorder="1" applyAlignment="1" applyProtection="1">
      <alignment horizontal="left" vertical="top" wrapText="1"/>
    </xf>
    <xf numFmtId="0" fontId="10" fillId="5" borderId="2" xfId="0" applyFont="1" applyFill="1" applyBorder="1" applyAlignment="1" applyProtection="1">
      <alignment horizontal="left" vertical="top"/>
    </xf>
    <xf numFmtId="0" fontId="9" fillId="0" borderId="0" xfId="0" applyFont="1" applyFill="1" applyBorder="1" applyAlignment="1" applyProtection="1">
      <alignment horizontal="left" vertical="top" wrapText="1"/>
    </xf>
    <xf numFmtId="0" fontId="0" fillId="0" borderId="2" xfId="0" applyBorder="1"/>
    <xf numFmtId="0" fontId="12" fillId="0" borderId="2" xfId="0" applyFont="1" applyBorder="1" applyAlignment="1" applyProtection="1">
      <alignment vertical="top" wrapText="1"/>
    </xf>
    <xf numFmtId="166" fontId="12" fillId="0" borderId="2" xfId="0" applyNumberFormat="1" applyFont="1" applyBorder="1" applyAlignment="1" applyProtection="1">
      <alignment vertical="top" wrapText="1"/>
    </xf>
    <xf numFmtId="0" fontId="13" fillId="0" borderId="0" xfId="0" applyFont="1" applyAlignment="1" applyProtection="1">
      <alignment vertical="top" wrapText="1"/>
    </xf>
    <xf numFmtId="0" fontId="13" fillId="0" borderId="0" xfId="0" applyFont="1" applyBorder="1" applyAlignment="1" applyProtection="1">
      <alignment vertical="top" wrapText="1"/>
    </xf>
    <xf numFmtId="0" fontId="4" fillId="0" borderId="2" xfId="0" applyFont="1" applyFill="1" applyBorder="1" applyAlignment="1" applyProtection="1">
      <alignment horizontal="left" vertical="top"/>
    </xf>
    <xf numFmtId="166" fontId="4" fillId="16" borderId="0" xfId="1" applyNumberFormat="1" applyFont="1" applyFill="1" applyAlignment="1" applyProtection="1">
      <alignment vertical="top" wrapText="1"/>
    </xf>
    <xf numFmtId="0" fontId="4" fillId="0" borderId="0" xfId="0" applyFont="1" applyAlignment="1" applyProtection="1">
      <alignment vertical="top" wrapText="1"/>
    </xf>
    <xf numFmtId="0" fontId="12" fillId="0" borderId="0" xfId="0" applyFont="1" applyAlignment="1" applyProtection="1">
      <alignment vertical="top" wrapText="1"/>
    </xf>
    <xf numFmtId="166" fontId="4" fillId="0" borderId="0" xfId="0" applyNumberFormat="1" applyFont="1" applyAlignment="1" applyProtection="1">
      <alignment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166" fontId="12" fillId="0" borderId="0" xfId="0" applyNumberFormat="1" applyFont="1" applyBorder="1" applyAlignment="1" applyProtection="1">
      <alignment horizontal="left" vertical="top" wrapText="1"/>
    </xf>
    <xf numFmtId="167" fontId="12" fillId="0" borderId="0" xfId="0" applyNumberFormat="1" applyFont="1" applyBorder="1" applyAlignment="1" applyProtection="1">
      <alignment horizontal="center" vertical="top" wrapText="1"/>
    </xf>
    <xf numFmtId="166" fontId="4" fillId="0" borderId="0" xfId="0" applyNumberFormat="1" applyFont="1" applyAlignment="1" applyProtection="1">
      <alignment horizontal="left" vertical="top" wrapText="1"/>
    </xf>
    <xf numFmtId="0" fontId="4" fillId="17" borderId="0" xfId="0" applyFont="1" applyFill="1" applyBorder="1" applyAlignment="1" applyProtection="1">
      <alignment horizontal="left" vertical="top" wrapText="1"/>
    </xf>
    <xf numFmtId="0" fontId="12" fillId="12" borderId="2" xfId="0" applyFont="1" applyFill="1" applyBorder="1" applyAlignment="1" applyProtection="1">
      <alignment horizontal="center" vertical="top" wrapText="1"/>
    </xf>
    <xf numFmtId="4" fontId="12" fillId="12" borderId="2" xfId="0" applyNumberFormat="1" applyFont="1" applyFill="1" applyBorder="1" applyAlignment="1" applyProtection="1">
      <alignment horizontal="center" vertical="top" wrapText="1"/>
    </xf>
    <xf numFmtId="0" fontId="12" fillId="15" borderId="2" xfId="0" applyFont="1" applyFill="1" applyBorder="1" applyAlignment="1" applyProtection="1">
      <alignment horizontal="center" vertical="top" wrapText="1"/>
    </xf>
    <xf numFmtId="168" fontId="12" fillId="12" borderId="2" xfId="0" applyNumberFormat="1" applyFont="1" applyFill="1" applyBorder="1" applyAlignment="1" applyProtection="1">
      <alignment horizontal="center" vertical="top" wrapText="1"/>
    </xf>
    <xf numFmtId="0" fontId="4" fillId="0" borderId="0" xfId="0" applyFont="1" applyBorder="1" applyAlignment="1" applyProtection="1">
      <alignment vertical="top" wrapText="1"/>
    </xf>
    <xf numFmtId="166" fontId="4" fillId="0" borderId="0" xfId="0" applyNumberFormat="1" applyFont="1" applyBorder="1" applyAlignment="1" applyProtection="1">
      <alignment vertical="top" wrapText="1"/>
    </xf>
    <xf numFmtId="0" fontId="12" fillId="13" borderId="2" xfId="0" applyFont="1" applyFill="1" applyBorder="1" applyAlignment="1" applyProtection="1">
      <alignment vertical="top" wrapText="1"/>
    </xf>
    <xf numFmtId="166" fontId="12" fillId="13" borderId="2" xfId="0" applyNumberFormat="1" applyFont="1" applyFill="1" applyBorder="1" applyAlignment="1" applyProtection="1">
      <alignment vertical="top" wrapText="1"/>
    </xf>
    <xf numFmtId="166" fontId="14" fillId="0" borderId="0" xfId="1" applyNumberFormat="1" applyFont="1" applyFill="1" applyBorder="1" applyAlignment="1" applyProtection="1">
      <alignment horizontal="left" vertical="top" wrapText="1"/>
    </xf>
    <xf numFmtId="0" fontId="12" fillId="7" borderId="2" xfId="0" applyFont="1" applyFill="1" applyBorder="1" applyAlignment="1" applyProtection="1">
      <alignment horizontal="center" vertical="top" wrapText="1"/>
    </xf>
    <xf numFmtId="17" fontId="12" fillId="0" borderId="2" xfId="0" applyNumberFormat="1" applyFont="1" applyBorder="1" applyAlignment="1" applyProtection="1">
      <alignment vertical="top" wrapText="1"/>
    </xf>
    <xf numFmtId="0" fontId="12" fillId="7" borderId="2" xfId="0" applyFont="1" applyFill="1" applyBorder="1" applyAlignment="1" applyProtection="1">
      <alignment horizontal="center" vertical="center" wrapText="1"/>
    </xf>
    <xf numFmtId="0" fontId="4" fillId="11" borderId="0" xfId="0" applyFont="1" applyFill="1" applyAlignment="1" applyProtection="1">
      <alignment vertical="top" wrapText="1"/>
    </xf>
    <xf numFmtId="0" fontId="4" fillId="11" borderId="0" xfId="0" applyFont="1" applyFill="1" applyAlignment="1" applyProtection="1">
      <alignment horizontal="left" vertical="top" wrapText="1"/>
    </xf>
    <xf numFmtId="0" fontId="4" fillId="11" borderId="0" xfId="0" applyFont="1" applyFill="1" applyBorder="1" applyAlignment="1" applyProtection="1">
      <alignment horizontal="left" vertical="top" wrapText="1"/>
    </xf>
    <xf numFmtId="0" fontId="4" fillId="11" borderId="0" xfId="0" applyFont="1" applyFill="1" applyBorder="1" applyAlignment="1" applyProtection="1">
      <alignment horizontal="center" vertical="top" wrapText="1"/>
    </xf>
    <xf numFmtId="0" fontId="4" fillId="0" borderId="0" xfId="0" applyFont="1" applyAlignment="1" applyProtection="1">
      <alignment vertical="top" wrapText="1"/>
      <protection locked="0"/>
    </xf>
    <xf numFmtId="0" fontId="4" fillId="0" borderId="2" xfId="0" applyFont="1" applyBorder="1" applyProtection="1">
      <protection locked="0"/>
    </xf>
    <xf numFmtId="0" fontId="4" fillId="0" borderId="2" xfId="0" applyFont="1" applyBorder="1" applyAlignment="1" applyProtection="1">
      <alignment vertical="top" wrapText="1"/>
      <protection locked="0"/>
    </xf>
    <xf numFmtId="166" fontId="4" fillId="0" borderId="2" xfId="0" applyNumberFormat="1" applyFont="1" applyBorder="1" applyAlignment="1" applyProtection="1">
      <alignment vertical="top" wrapText="1"/>
      <protection locked="0"/>
    </xf>
    <xf numFmtId="0" fontId="4" fillId="0" borderId="2" xfId="0" applyFont="1" applyBorder="1" applyAlignment="1" applyProtection="1">
      <alignment horizontal="left" vertical="top"/>
      <protection locked="0"/>
    </xf>
    <xf numFmtId="0" fontId="4" fillId="0" borderId="0" xfId="0" applyFont="1" applyBorder="1" applyProtection="1"/>
    <xf numFmtId="0" fontId="4" fillId="0" borderId="0" xfId="0" applyFont="1" applyFill="1" applyBorder="1" applyProtection="1"/>
    <xf numFmtId="0" fontId="12" fillId="0" borderId="2" xfId="0" applyFont="1" applyBorder="1" applyProtection="1"/>
    <xf numFmtId="0" fontId="14" fillId="0" borderId="0" xfId="0" applyNumberFormat="1" applyFont="1" applyFill="1" applyBorder="1" applyAlignment="1" applyProtection="1">
      <alignment horizontal="left" vertical="center"/>
    </xf>
    <xf numFmtId="0" fontId="4" fillId="0" borderId="0" xfId="0" applyFont="1" applyBorder="1" applyAlignment="1" applyProtection="1">
      <alignment horizontal="left"/>
    </xf>
    <xf numFmtId="0" fontId="12" fillId="0" borderId="2"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4" fillId="0" borderId="0" xfId="0" applyFont="1" applyAlignment="1" applyProtection="1">
      <alignment horizontal="left"/>
      <protection locked="0"/>
    </xf>
    <xf numFmtId="168" fontId="4" fillId="0" borderId="2" xfId="0" applyNumberFormat="1" applyFont="1" applyFill="1" applyBorder="1" applyAlignment="1" applyProtection="1">
      <alignment horizontal="left" vertical="top"/>
      <protection locked="0"/>
    </xf>
    <xf numFmtId="0" fontId="4" fillId="0" borderId="0" xfId="0" applyFont="1" applyFill="1" applyBorder="1" applyAlignment="1" applyProtection="1">
      <alignment horizontal="left"/>
    </xf>
    <xf numFmtId="0" fontId="12" fillId="0" borderId="0" xfId="0" applyFont="1" applyBorder="1" applyAlignment="1" applyProtection="1">
      <alignment horizontal="left"/>
    </xf>
    <xf numFmtId="0" fontId="13" fillId="0" borderId="0" xfId="0" applyFont="1" applyAlignment="1" applyProtection="1">
      <alignment horizontal="left" vertical="top" wrapText="1"/>
    </xf>
    <xf numFmtId="0" fontId="13" fillId="0" borderId="0" xfId="0" applyFont="1" applyBorder="1" applyAlignment="1" applyProtection="1">
      <alignment horizontal="left" vertical="top" wrapText="1"/>
    </xf>
    <xf numFmtId="44" fontId="12" fillId="0" borderId="0" xfId="0" applyNumberFormat="1" applyFont="1" applyFill="1" applyBorder="1" applyAlignment="1" applyProtection="1">
      <alignment horizontal="left" vertical="center"/>
    </xf>
    <xf numFmtId="0" fontId="12" fillId="0" borderId="0" xfId="0" applyFont="1" applyFill="1" applyAlignment="1" applyProtection="1">
      <alignment horizontal="left"/>
    </xf>
    <xf numFmtId="0" fontId="14" fillId="0" borderId="0" xfId="0" applyNumberFormat="1" applyFont="1" applyFill="1" applyAlignment="1" applyProtection="1">
      <alignment horizontal="left"/>
    </xf>
    <xf numFmtId="14" fontId="20" fillId="0" borderId="0" xfId="0" applyNumberFormat="1" applyFont="1" applyFill="1" applyAlignment="1" applyProtection="1">
      <alignment horizontal="left"/>
    </xf>
    <xf numFmtId="0" fontId="14" fillId="0" borderId="0" xfId="0" applyFont="1" applyFill="1" applyAlignment="1" applyProtection="1">
      <alignment horizontal="left"/>
    </xf>
    <xf numFmtId="44" fontId="12" fillId="14" borderId="5" xfId="0" applyNumberFormat="1" applyFont="1" applyFill="1" applyBorder="1" applyAlignment="1" applyProtection="1">
      <alignment horizontal="left" vertical="center" wrapText="1"/>
    </xf>
    <xf numFmtId="44" fontId="12" fillId="14" borderId="5" xfId="0" applyNumberFormat="1" applyFont="1" applyFill="1" applyBorder="1" applyAlignment="1" applyProtection="1">
      <alignment horizontal="left" vertical="center"/>
    </xf>
    <xf numFmtId="0" fontId="4" fillId="0" borderId="0" xfId="0" applyFont="1" applyFill="1" applyAlignment="1" applyProtection="1">
      <alignment horizontal="left"/>
      <protection locked="0"/>
    </xf>
    <xf numFmtId="0" fontId="4" fillId="0" borderId="0" xfId="0" applyFont="1" applyFill="1" applyAlignment="1" applyProtection="1">
      <alignment horizontal="left"/>
    </xf>
    <xf numFmtId="0" fontId="12" fillId="6" borderId="2" xfId="0" applyFont="1" applyFill="1" applyBorder="1" applyAlignment="1">
      <alignment horizontal="center" vertical="top" wrapText="1"/>
    </xf>
    <xf numFmtId="0" fontId="12" fillId="7" borderId="2" xfId="0" applyFont="1" applyFill="1" applyBorder="1" applyAlignment="1">
      <alignment horizontal="center" vertical="top" wrapText="1"/>
    </xf>
    <xf numFmtId="0" fontId="12" fillId="8" borderId="2" xfId="0" applyFont="1" applyFill="1" applyBorder="1" applyAlignment="1">
      <alignment horizontal="center" vertical="top" wrapText="1"/>
    </xf>
    <xf numFmtId="0" fontId="12" fillId="9" borderId="2" xfId="0" applyFont="1" applyFill="1" applyBorder="1" applyAlignment="1">
      <alignment horizontal="center" vertical="top" wrapText="1"/>
    </xf>
    <xf numFmtId="0" fontId="0" fillId="0" borderId="2" xfId="0" applyBorder="1" applyAlignment="1">
      <alignment horizontal="left" vertical="top"/>
    </xf>
    <xf numFmtId="0" fontId="4" fillId="0" borderId="2" xfId="0" applyFont="1" applyBorder="1" applyAlignment="1">
      <alignment horizontal="left" vertical="top"/>
    </xf>
    <xf numFmtId="0" fontId="0" fillId="0" borderId="2" xfId="0" applyBorder="1" applyAlignment="1">
      <alignment horizontal="center" vertical="top"/>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4" fillId="0" borderId="0" xfId="0" applyFont="1" applyProtection="1"/>
    <xf numFmtId="0" fontId="0" fillId="0" borderId="0" xfId="0" applyAlignment="1">
      <alignment wrapText="1"/>
    </xf>
    <xf numFmtId="0" fontId="0" fillId="0" borderId="2" xfId="0" applyBorder="1" applyAlignment="1">
      <alignment wrapText="1"/>
    </xf>
    <xf numFmtId="166" fontId="0" fillId="0" borderId="2" xfId="0" applyNumberFormat="1" applyBorder="1" applyAlignment="1">
      <alignment wrapText="1"/>
    </xf>
    <xf numFmtId="0" fontId="9" fillId="0" borderId="0" xfId="0" applyFont="1" applyFill="1" applyAlignment="1" applyProtection="1">
      <alignment horizontal="left" vertical="top" wrapText="1"/>
    </xf>
    <xf numFmtId="0" fontId="2" fillId="0" borderId="0" xfId="0" applyFont="1" applyFill="1" applyAlignment="1" applyProtection="1">
      <alignment vertical="top" wrapText="1"/>
    </xf>
    <xf numFmtId="0" fontId="5" fillId="2" borderId="0" xfId="0" applyFont="1" applyFill="1" applyBorder="1" applyAlignment="1" applyProtection="1">
      <alignment horizontal="center" vertical="center" wrapText="1"/>
      <protection locked="0"/>
    </xf>
    <xf numFmtId="166" fontId="4" fillId="0" borderId="0" xfId="0" applyNumberFormat="1" applyFont="1" applyBorder="1" applyAlignment="1" applyProtection="1">
      <alignment horizontal="right"/>
    </xf>
    <xf numFmtId="166" fontId="19" fillId="0" borderId="0" xfId="0" applyNumberFormat="1" applyFont="1" applyAlignment="1" applyProtection="1">
      <alignment horizontal="right"/>
    </xf>
    <xf numFmtId="166" fontId="12" fillId="0" borderId="0" xfId="0" applyNumberFormat="1" applyFont="1" applyBorder="1" applyAlignment="1" applyProtection="1">
      <alignment horizontal="right"/>
    </xf>
    <xf numFmtId="166" fontId="4" fillId="0" borderId="2" xfId="0" applyNumberFormat="1" applyFont="1" applyBorder="1" applyAlignment="1" applyProtection="1">
      <alignment horizontal="right" vertical="top"/>
      <protection locked="0"/>
    </xf>
    <xf numFmtId="166" fontId="4" fillId="0" borderId="2" xfId="0" applyNumberFormat="1" applyFont="1" applyBorder="1" applyAlignment="1" applyProtection="1">
      <alignment horizontal="right"/>
      <protection locked="0"/>
    </xf>
    <xf numFmtId="166" fontId="4" fillId="0" borderId="0" xfId="0" applyNumberFormat="1" applyFont="1" applyAlignment="1" applyProtection="1">
      <alignment horizontal="right"/>
      <protection locked="0"/>
    </xf>
    <xf numFmtId="166" fontId="4" fillId="0" borderId="2" xfId="0" applyNumberFormat="1" applyFont="1" applyFill="1" applyBorder="1" applyAlignment="1" applyProtection="1">
      <alignment vertical="top" wrapText="1"/>
    </xf>
    <xf numFmtId="166" fontId="12" fillId="0" borderId="2" xfId="0" applyNumberFormat="1" applyFont="1" applyFill="1" applyBorder="1" applyAlignment="1" applyProtection="1">
      <alignment vertical="top" wrapText="1"/>
    </xf>
    <xf numFmtId="166" fontId="12" fillId="0" borderId="2" xfId="0" applyNumberFormat="1" applyFont="1" applyFill="1" applyBorder="1" applyAlignment="1" applyProtection="1">
      <alignment horizontal="left" vertical="top" wrapText="1"/>
    </xf>
    <xf numFmtId="0" fontId="4" fillId="0" borderId="2" xfId="0" applyFont="1" applyFill="1" applyBorder="1" applyAlignment="1" applyProtection="1">
      <alignment vertical="top" wrapText="1"/>
      <protection locked="0"/>
    </xf>
    <xf numFmtId="166" fontId="12" fillId="7" borderId="0" xfId="1" applyNumberFormat="1" applyFont="1" applyFill="1" applyAlignment="1" applyProtection="1">
      <alignment horizontal="right" vertical="top" wrapText="1"/>
    </xf>
    <xf numFmtId="0" fontId="21" fillId="7" borderId="0" xfId="0" applyFont="1" applyFill="1" applyAlignment="1" applyProtection="1">
      <alignment vertical="top" wrapText="1"/>
    </xf>
    <xf numFmtId="0" fontId="4" fillId="7" borderId="0" xfId="0" applyFont="1" applyFill="1" applyBorder="1" applyProtection="1"/>
    <xf numFmtId="166" fontId="4" fillId="7" borderId="0" xfId="0" applyNumberFormat="1" applyFont="1" applyFill="1" applyBorder="1" applyAlignment="1" applyProtection="1">
      <alignment horizontal="right"/>
    </xf>
    <xf numFmtId="0" fontId="10" fillId="0" borderId="0" xfId="0" applyFont="1" applyBorder="1" applyProtection="1"/>
    <xf numFmtId="0" fontId="12" fillId="7" borderId="0" xfId="0" applyFont="1" applyFill="1" applyBorder="1" applyAlignment="1" applyProtection="1">
      <alignment horizontal="left"/>
    </xf>
    <xf numFmtId="0" fontId="12" fillId="7" borderId="2" xfId="0" applyFont="1" applyFill="1" applyBorder="1" applyAlignment="1" applyProtection="1">
      <alignment horizontal="center" vertical="center"/>
    </xf>
    <xf numFmtId="44" fontId="12" fillId="7" borderId="6" xfId="0" applyNumberFormat="1" applyFont="1" applyFill="1" applyBorder="1" applyAlignment="1" applyProtection="1">
      <alignment horizontal="center" vertical="center"/>
    </xf>
    <xf numFmtId="44" fontId="4" fillId="0" borderId="0" xfId="0" applyNumberFormat="1" applyFont="1" applyFill="1" applyBorder="1" applyAlignment="1" applyProtection="1">
      <alignment horizontal="left" vertical="center"/>
    </xf>
    <xf numFmtId="44" fontId="12" fillId="7" borderId="5" xfId="0" applyNumberFormat="1" applyFont="1" applyFill="1" applyBorder="1" applyAlignment="1" applyProtection="1">
      <alignment horizontal="left" vertical="center" wrapText="1"/>
    </xf>
    <xf numFmtId="0" fontId="4" fillId="20" borderId="2" xfId="0" applyFont="1" applyFill="1" applyBorder="1" applyAlignment="1">
      <alignment horizontal="left" vertical="top"/>
    </xf>
    <xf numFmtId="0" fontId="4" fillId="0" borderId="0" xfId="0" applyFont="1" applyFill="1" applyAlignment="1" applyProtection="1">
      <alignment vertical="top" wrapText="1"/>
      <protection locked="0"/>
    </xf>
    <xf numFmtId="166" fontId="4" fillId="0" borderId="2" xfId="0" applyNumberFormat="1" applyFont="1" applyFill="1" applyBorder="1" applyAlignment="1" applyProtection="1">
      <alignment vertical="top" wrapText="1"/>
      <protection locked="0"/>
    </xf>
    <xf numFmtId="166" fontId="12" fillId="8" borderId="2" xfId="0" applyNumberFormat="1" applyFont="1" applyFill="1" applyBorder="1" applyAlignment="1" applyProtection="1">
      <alignment vertical="top" wrapText="1"/>
    </xf>
    <xf numFmtId="166" fontId="12" fillId="8" borderId="0" xfId="1" applyNumberFormat="1" applyFont="1" applyFill="1" applyAlignment="1" applyProtection="1">
      <alignment horizontal="right" vertical="top" wrapText="1"/>
    </xf>
    <xf numFmtId="0" fontId="21" fillId="8" borderId="0" xfId="0" applyFont="1" applyFill="1" applyAlignment="1" applyProtection="1">
      <alignment vertical="top" wrapText="1"/>
    </xf>
    <xf numFmtId="166" fontId="12" fillId="7" borderId="2" xfId="0" applyNumberFormat="1" applyFont="1" applyFill="1" applyBorder="1" applyAlignment="1" applyProtection="1">
      <alignment vertical="top" wrapText="1"/>
    </xf>
    <xf numFmtId="166" fontId="12" fillId="7" borderId="2" xfId="0" applyNumberFormat="1" applyFont="1" applyFill="1" applyBorder="1" applyAlignment="1" applyProtection="1">
      <alignment horizontal="left" vertical="top" wrapText="1"/>
    </xf>
    <xf numFmtId="0" fontId="12" fillId="8" borderId="0" xfId="0" applyFont="1" applyFill="1" applyBorder="1" applyAlignment="1" applyProtection="1">
      <alignment horizontal="left"/>
    </xf>
    <xf numFmtId="166" fontId="4" fillId="0" borderId="2" xfId="0" applyNumberFormat="1" applyFont="1" applyFill="1" applyBorder="1" applyAlignment="1" applyProtection="1">
      <alignment horizontal="left" vertical="top" wrapText="1"/>
    </xf>
    <xf numFmtId="0" fontId="4" fillId="0" borderId="2" xfId="0" applyFont="1" applyFill="1" applyBorder="1" applyAlignment="1">
      <alignment horizontal="left" vertical="top"/>
    </xf>
    <xf numFmtId="0" fontId="4" fillId="0" borderId="2" xfId="0" applyFont="1" applyFill="1" applyBorder="1" applyAlignment="1">
      <alignment horizontal="left" vertical="top" wrapText="1"/>
    </xf>
    <xf numFmtId="14" fontId="4" fillId="0" borderId="2" xfId="0" applyNumberFormat="1" applyFont="1" applyFill="1" applyBorder="1" applyAlignment="1">
      <alignment horizontal="left" vertical="top"/>
    </xf>
    <xf numFmtId="16" fontId="4" fillId="0" borderId="2" xfId="0" applyNumberFormat="1" applyFont="1" applyFill="1" applyBorder="1" applyAlignment="1">
      <alignment horizontal="left" vertical="top"/>
    </xf>
    <xf numFmtId="14" fontId="0" fillId="0" borderId="0" xfId="0" applyNumberFormat="1"/>
    <xf numFmtId="14" fontId="0" fillId="0" borderId="0" xfId="0" applyNumberFormat="1" applyAlignment="1">
      <alignment wrapText="1"/>
    </xf>
    <xf numFmtId="16" fontId="0" fillId="0" borderId="0" xfId="0" applyNumberFormat="1" applyAlignment="1">
      <alignment wrapText="1"/>
    </xf>
    <xf numFmtId="44" fontId="12" fillId="7" borderId="2" xfId="0" applyNumberFormat="1" applyFont="1" applyFill="1" applyBorder="1" applyAlignment="1" applyProtection="1">
      <alignment horizontal="left" vertical="center"/>
    </xf>
    <xf numFmtId="0" fontId="0" fillId="0" borderId="2" xfId="0" applyFill="1" applyBorder="1" applyAlignment="1">
      <alignment horizontal="left" vertical="top"/>
    </xf>
    <xf numFmtId="0" fontId="4" fillId="20" borderId="2" xfId="0" applyFont="1" applyFill="1" applyBorder="1" applyAlignment="1">
      <alignment horizontal="left" vertical="top" wrapText="1"/>
    </xf>
    <xf numFmtId="0" fontId="12" fillId="13" borderId="2" xfId="0" applyFont="1" applyFill="1" applyBorder="1" applyAlignment="1" applyProtection="1">
      <alignment horizontal="left" vertical="top" wrapText="1"/>
    </xf>
    <xf numFmtId="166" fontId="12" fillId="13" borderId="2" xfId="0" applyNumberFormat="1" applyFont="1" applyFill="1" applyBorder="1" applyAlignment="1" applyProtection="1">
      <alignment horizontal="left" vertical="top" wrapText="1"/>
    </xf>
    <xf numFmtId="166" fontId="4" fillId="0" borderId="0" xfId="0" applyNumberFormat="1" applyFont="1" applyBorder="1" applyAlignment="1" applyProtection="1">
      <alignment horizontal="left" vertical="top" wrapText="1"/>
    </xf>
    <xf numFmtId="166" fontId="12" fillId="0" borderId="2" xfId="0" applyNumberFormat="1" applyFont="1" applyBorder="1" applyAlignment="1" applyProtection="1">
      <alignment horizontal="left" vertical="top" wrapText="1"/>
    </xf>
    <xf numFmtId="0" fontId="4" fillId="0" borderId="2" xfId="0" applyFont="1" applyFill="1" applyBorder="1" applyAlignment="1" applyProtection="1">
      <alignment horizontal="left" vertical="top" wrapText="1"/>
    </xf>
    <xf numFmtId="166" fontId="14" fillId="0" borderId="2" xfId="1" applyNumberFormat="1" applyFont="1" applyFill="1" applyBorder="1" applyAlignment="1" applyProtection="1">
      <alignment horizontal="left" vertical="top" wrapText="1"/>
    </xf>
    <xf numFmtId="16" fontId="4" fillId="0" borderId="0" xfId="0" applyNumberFormat="1" applyFont="1" applyAlignment="1" applyProtection="1">
      <alignment horizontal="left" vertical="top" wrapText="1"/>
    </xf>
    <xf numFmtId="0" fontId="12"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10" fillId="0" borderId="0" xfId="0" applyFont="1" applyAlignment="1" applyProtection="1">
      <alignment horizontal="left" vertical="top" wrapText="1"/>
    </xf>
    <xf numFmtId="165" fontId="16" fillId="0" borderId="0" xfId="0" applyNumberFormat="1" applyFont="1" applyFill="1" applyBorder="1" applyAlignment="1" applyProtection="1">
      <alignment horizontal="left" vertical="top"/>
    </xf>
    <xf numFmtId="167" fontId="12" fillId="0" borderId="0" xfId="0" applyNumberFormat="1" applyFont="1" applyBorder="1" applyAlignment="1" applyProtection="1">
      <alignment horizontal="left" vertical="top" wrapText="1"/>
    </xf>
    <xf numFmtId="0" fontId="12" fillId="12" borderId="2" xfId="0" applyFont="1" applyFill="1" applyBorder="1" applyAlignment="1" applyProtection="1">
      <alignment horizontal="left" vertical="top" wrapText="1"/>
    </xf>
    <xf numFmtId="0" fontId="12" fillId="15" borderId="2" xfId="0" applyFont="1" applyFill="1" applyBorder="1" applyAlignment="1" applyProtection="1">
      <alignment horizontal="left" vertical="top" wrapText="1"/>
    </xf>
    <xf numFmtId="6" fontId="4" fillId="0" borderId="2" xfId="0" applyNumberFormat="1" applyFont="1" applyFill="1" applyBorder="1" applyAlignment="1">
      <alignment horizontal="left" vertical="top"/>
    </xf>
    <xf numFmtId="10" fontId="4" fillId="0" borderId="2" xfId="0" applyNumberFormat="1" applyFont="1" applyFill="1" applyBorder="1" applyAlignment="1" applyProtection="1">
      <alignment horizontal="left" vertical="top" wrapText="1"/>
    </xf>
    <xf numFmtId="0" fontId="14" fillId="0" borderId="2" xfId="0" applyFont="1" applyFill="1" applyBorder="1" applyAlignment="1" applyProtection="1">
      <alignment horizontal="left" vertical="top" wrapText="1"/>
    </xf>
    <xf numFmtId="16" fontId="4" fillId="0" borderId="2" xfId="0" applyNumberFormat="1"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9" fillId="10" borderId="0" xfId="0" applyFont="1" applyFill="1" applyAlignment="1" applyProtection="1">
      <alignment horizontal="left" vertical="top" wrapText="1"/>
    </xf>
    <xf numFmtId="0" fontId="10" fillId="0" borderId="2" xfId="0" applyFont="1" applyFill="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12" fillId="6" borderId="4" xfId="0" applyFont="1" applyFill="1" applyBorder="1" applyAlignment="1">
      <alignment horizontal="center" vertical="top" wrapText="1"/>
    </xf>
    <xf numFmtId="0" fontId="0" fillId="0" borderId="6" xfId="0" applyBorder="1" applyAlignment="1">
      <alignment horizontal="left" vertical="top"/>
    </xf>
    <xf numFmtId="0" fontId="0" fillId="0" borderId="7" xfId="0" applyBorder="1" applyAlignment="1">
      <alignment horizontal="left" vertical="top"/>
    </xf>
    <xf numFmtId="0" fontId="21" fillId="8" borderId="2" xfId="0" applyFont="1" applyFill="1" applyBorder="1" applyAlignment="1">
      <alignment horizontal="center" vertical="top" wrapText="1"/>
    </xf>
    <xf numFmtId="0" fontId="23" fillId="0" borderId="0" xfId="0" applyFont="1" applyAlignment="1">
      <alignment horizontal="justify" vertical="center"/>
    </xf>
    <xf numFmtId="0" fontId="10" fillId="6" borderId="4" xfId="0" applyFont="1" applyFill="1" applyBorder="1" applyAlignment="1">
      <alignment horizontal="center" vertical="top" wrapText="1"/>
    </xf>
    <xf numFmtId="0" fontId="0" fillId="8" borderId="2" xfId="0" applyFill="1" applyBorder="1" applyAlignment="1" applyProtection="1">
      <alignment horizontal="left" vertical="top"/>
      <protection locked="0"/>
    </xf>
    <xf numFmtId="166" fontId="12" fillId="19" borderId="0" xfId="1" applyNumberFormat="1" applyFont="1" applyFill="1" applyAlignment="1" applyProtection="1">
      <alignment vertical="top" wrapText="1"/>
    </xf>
    <xf numFmtId="0" fontId="14" fillId="0" borderId="2" xfId="0" applyFont="1" applyFill="1" applyBorder="1" applyAlignment="1" applyProtection="1">
      <alignment horizontal="left" vertical="top"/>
      <protection locked="0"/>
    </xf>
    <xf numFmtId="0" fontId="4" fillId="0" borderId="2"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protection locked="0"/>
    </xf>
    <xf numFmtId="166" fontId="4" fillId="0" borderId="0" xfId="0" applyNumberFormat="1" applyFont="1" applyBorder="1" applyAlignment="1" applyProtection="1">
      <alignment horizontal="left"/>
    </xf>
    <xf numFmtId="0" fontId="12" fillId="14" borderId="5" xfId="0" applyFont="1" applyFill="1" applyBorder="1" applyAlignment="1" applyProtection="1">
      <alignment horizontal="left" vertical="center"/>
    </xf>
    <xf numFmtId="44" fontId="12" fillId="14" borderId="12" xfId="0" applyNumberFormat="1" applyFont="1" applyFill="1" applyBorder="1" applyAlignment="1" applyProtection="1">
      <alignment horizontal="left" vertical="center"/>
    </xf>
    <xf numFmtId="0" fontId="4" fillId="0" borderId="2" xfId="0" applyFont="1" applyBorder="1" applyAlignment="1" applyProtection="1">
      <alignment horizontal="left"/>
      <protection locked="0"/>
    </xf>
    <xf numFmtId="15" fontId="4" fillId="0" borderId="2" xfId="0" applyNumberFormat="1" applyFont="1" applyFill="1" applyBorder="1" applyAlignment="1" applyProtection="1">
      <alignment horizontal="left" vertical="top"/>
      <protection locked="0"/>
    </xf>
    <xf numFmtId="0" fontId="0" fillId="0" borderId="2" xfId="0" applyFill="1" applyBorder="1" applyAlignment="1">
      <alignment wrapText="1"/>
    </xf>
    <xf numFmtId="166" fontId="0" fillId="0" borderId="2" xfId="0" applyNumberFormat="1" applyFill="1" applyBorder="1" applyAlignment="1">
      <alignment wrapText="1"/>
    </xf>
    <xf numFmtId="0" fontId="0" fillId="0" borderId="0" xfId="0" applyFill="1" applyAlignment="1">
      <alignment wrapText="1"/>
    </xf>
    <xf numFmtId="0" fontId="9" fillId="10" borderId="5" xfId="0" applyFont="1" applyFill="1" applyBorder="1" applyAlignment="1" applyProtection="1">
      <alignment horizontal="left" vertical="top" wrapText="1"/>
    </xf>
    <xf numFmtId="166" fontId="9" fillId="10" borderId="5" xfId="0" applyNumberFormat="1" applyFont="1" applyFill="1" applyBorder="1" applyAlignment="1" applyProtection="1">
      <alignment horizontal="left" vertical="top" wrapText="1"/>
    </xf>
    <xf numFmtId="14" fontId="9" fillId="10" borderId="5" xfId="0" applyNumberFormat="1" applyFont="1" applyFill="1" applyBorder="1" applyAlignment="1" applyProtection="1">
      <alignment horizontal="left" vertical="top" wrapText="1"/>
    </xf>
    <xf numFmtId="0" fontId="2" fillId="10" borderId="2" xfId="0" applyFont="1" applyFill="1" applyBorder="1" applyAlignment="1" applyProtection="1">
      <alignment wrapText="1"/>
    </xf>
    <xf numFmtId="166" fontId="4" fillId="0" borderId="0" xfId="0" applyNumberFormat="1" applyFont="1" applyBorder="1" applyProtection="1"/>
    <xf numFmtId="4" fontId="12" fillId="7" borderId="2" xfId="0" applyNumberFormat="1" applyFont="1" applyFill="1" applyBorder="1" applyAlignment="1" applyProtection="1">
      <alignment horizontal="center" vertical="top" wrapText="1"/>
    </xf>
    <xf numFmtId="168" fontId="12" fillId="7" borderId="2" xfId="0" applyNumberFormat="1" applyFont="1" applyFill="1" applyBorder="1" applyAlignment="1" applyProtection="1">
      <alignment horizontal="center" vertical="top" wrapText="1"/>
    </xf>
    <xf numFmtId="0" fontId="12" fillId="18" borderId="2" xfId="0" applyFont="1" applyFill="1" applyBorder="1" applyAlignment="1" applyProtection="1">
      <alignment horizontal="center" vertical="top" wrapText="1"/>
    </xf>
    <xf numFmtId="4" fontId="12" fillId="18" borderId="2" xfId="0" applyNumberFormat="1" applyFont="1" applyFill="1" applyBorder="1" applyAlignment="1" applyProtection="1">
      <alignment horizontal="center" vertical="top" wrapText="1"/>
    </xf>
    <xf numFmtId="168" fontId="12" fillId="18" borderId="2" xfId="0" applyNumberFormat="1" applyFont="1" applyFill="1" applyBorder="1" applyAlignment="1" applyProtection="1">
      <alignment horizontal="center" vertical="top" wrapText="1"/>
    </xf>
    <xf numFmtId="166" fontId="12" fillId="7" borderId="0" xfId="1" applyNumberFormat="1" applyFont="1" applyFill="1" applyAlignment="1" applyProtection="1">
      <alignment vertical="top" wrapText="1"/>
    </xf>
    <xf numFmtId="166" fontId="12" fillId="8" borderId="0" xfId="0" applyNumberFormat="1" applyFont="1" applyFill="1" applyAlignment="1" applyProtection="1">
      <alignment vertical="top" wrapText="1"/>
    </xf>
    <xf numFmtId="166" fontId="14" fillId="4" borderId="2" xfId="0" applyNumberFormat="1" applyFont="1" applyFill="1" applyBorder="1" applyAlignment="1" applyProtection="1">
      <alignment horizontal="left" vertical="top" wrapText="1"/>
      <protection locked="0"/>
    </xf>
    <xf numFmtId="0" fontId="14" fillId="4" borderId="2" xfId="0" applyFont="1" applyFill="1" applyBorder="1" applyAlignment="1" applyProtection="1">
      <alignment horizontal="left" vertical="top"/>
      <protection locked="0"/>
    </xf>
    <xf numFmtId="166" fontId="14" fillId="4" borderId="2" xfId="0" applyNumberFormat="1" applyFont="1" applyFill="1" applyBorder="1" applyAlignment="1" applyProtection="1">
      <alignment horizontal="left" vertical="top"/>
      <protection locked="0"/>
    </xf>
    <xf numFmtId="0" fontId="14" fillId="4" borderId="2" xfId="0" applyFont="1" applyFill="1" applyBorder="1" applyAlignment="1" applyProtection="1">
      <alignment horizontal="left" vertical="top" wrapText="1"/>
      <protection locked="0"/>
    </xf>
    <xf numFmtId="166" fontId="14" fillId="4" borderId="2" xfId="0" applyNumberFormat="1" applyFont="1" applyFill="1" applyBorder="1" applyAlignment="1" applyProtection="1">
      <alignment horizontal="center" vertical="center" wrapText="1"/>
      <protection locked="0"/>
    </xf>
    <xf numFmtId="16" fontId="4" fillId="4" borderId="2" xfId="0" applyNumberFormat="1" applyFont="1" applyFill="1" applyBorder="1" applyAlignment="1" applyProtection="1">
      <alignment horizontal="left" vertical="top" wrapText="1"/>
    </xf>
    <xf numFmtId="0" fontId="4" fillId="4" borderId="2" xfId="0" applyFont="1" applyFill="1" applyBorder="1" applyAlignment="1" applyProtection="1">
      <alignment horizontal="left" vertical="top" wrapText="1"/>
    </xf>
    <xf numFmtId="10" fontId="4" fillId="4" borderId="2" xfId="0" applyNumberFormat="1" applyFont="1" applyFill="1" applyBorder="1" applyAlignment="1" applyProtection="1">
      <alignment horizontal="left" vertical="top" wrapText="1"/>
    </xf>
    <xf numFmtId="166" fontId="4" fillId="4" borderId="2" xfId="0" applyNumberFormat="1" applyFont="1" applyFill="1" applyBorder="1" applyAlignment="1" applyProtection="1">
      <alignment horizontal="left" vertical="top" wrapText="1"/>
    </xf>
    <xf numFmtId="0" fontId="14" fillId="4" borderId="2" xfId="0" applyFont="1" applyFill="1" applyBorder="1" applyAlignment="1" applyProtection="1">
      <alignment horizontal="left" vertical="top" wrapText="1"/>
    </xf>
    <xf numFmtId="166" fontId="4" fillId="7" borderId="0" xfId="0" applyNumberFormat="1" applyFont="1" applyFill="1" applyAlignment="1">
      <alignment horizontal="left" vertical="top"/>
    </xf>
    <xf numFmtId="166" fontId="4" fillId="0" borderId="2" xfId="0" applyNumberFormat="1" applyFont="1" applyBorder="1" applyAlignment="1" applyProtection="1">
      <alignment horizontal="left" vertical="top" wrapText="1"/>
    </xf>
    <xf numFmtId="166" fontId="15" fillId="0" borderId="2" xfId="0" applyNumberFormat="1" applyFont="1" applyBorder="1" applyAlignment="1" applyProtection="1">
      <alignment horizontal="left" vertical="top" wrapText="1"/>
    </xf>
    <xf numFmtId="166" fontId="21" fillId="0" borderId="2" xfId="0" applyNumberFormat="1" applyFont="1" applyBorder="1" applyAlignment="1" applyProtection="1">
      <alignment horizontal="left" vertical="top" wrapText="1"/>
    </xf>
    <xf numFmtId="0" fontId="21" fillId="7" borderId="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21" fillId="13" borderId="0" xfId="0" applyFont="1" applyFill="1" applyAlignment="1" applyProtection="1">
      <alignment horizontal="left" vertical="top" wrapText="1"/>
    </xf>
    <xf numFmtId="0" fontId="21" fillId="0" borderId="0" xfId="0" applyFont="1" applyBorder="1" applyAlignment="1" applyProtection="1">
      <alignment horizontal="left" vertical="top" wrapText="1"/>
    </xf>
    <xf numFmtId="0" fontId="4" fillId="20" borderId="0" xfId="0" applyFont="1" applyFill="1" applyAlignment="1" applyProtection="1">
      <alignment horizontal="left" vertical="top" wrapText="1"/>
    </xf>
    <xf numFmtId="0" fontId="21" fillId="8" borderId="0" xfId="0" applyFont="1" applyFill="1" applyAlignment="1" applyProtection="1">
      <alignment horizontal="left" vertical="top" wrapText="1"/>
    </xf>
    <xf numFmtId="166" fontId="5" fillId="21" borderId="0" xfId="0" applyNumberFormat="1" applyFont="1" applyFill="1" applyBorder="1" applyAlignment="1" applyProtection="1">
      <alignment horizontal="left" vertical="top" wrapText="1"/>
    </xf>
    <xf numFmtId="0" fontId="5" fillId="21" borderId="0" xfId="0" applyFont="1" applyFill="1" applyBorder="1" applyAlignment="1" applyProtection="1">
      <alignment horizontal="left" vertical="top" wrapText="1"/>
    </xf>
    <xf numFmtId="0" fontId="4" fillId="0" borderId="2" xfId="0" applyFont="1" applyBorder="1" applyAlignment="1" applyProtection="1">
      <alignment horizontal="left"/>
    </xf>
    <xf numFmtId="166" fontId="4" fillId="0" borderId="2" xfId="0" applyNumberFormat="1" applyFont="1" applyBorder="1" applyAlignment="1" applyProtection="1">
      <alignment horizontal="right"/>
    </xf>
    <xf numFmtId="8" fontId="4" fillId="10" borderId="2" xfId="0" applyNumberFormat="1" applyFont="1" applyFill="1" applyBorder="1" applyAlignment="1" applyProtection="1">
      <alignment vertical="top"/>
    </xf>
    <xf numFmtId="0" fontId="4" fillId="10" borderId="2" xfId="0" applyFont="1" applyFill="1" applyBorder="1" applyAlignment="1" applyProtection="1">
      <alignment horizontal="left" vertical="top"/>
    </xf>
    <xf numFmtId="166" fontId="4" fillId="10" borderId="2" xfId="0" applyNumberFormat="1" applyFont="1" applyFill="1" applyBorder="1" applyAlignment="1" applyProtection="1">
      <alignment horizontal="left" vertical="top"/>
    </xf>
    <xf numFmtId="0" fontId="4" fillId="10" borderId="2" xfId="0" applyFont="1" applyFill="1" applyBorder="1" applyAlignment="1" applyProtection="1">
      <alignment horizontal="left" vertical="top" wrapText="1"/>
    </xf>
    <xf numFmtId="0" fontId="14" fillId="10" borderId="2" xfId="0" applyFont="1" applyFill="1" applyBorder="1" applyAlignment="1" applyProtection="1">
      <alignment horizontal="left" vertical="top"/>
    </xf>
    <xf numFmtId="15" fontId="4" fillId="10" borderId="2" xfId="0" quotePrefix="1" applyNumberFormat="1" applyFont="1" applyFill="1" applyBorder="1" applyAlignment="1" applyProtection="1">
      <alignment horizontal="left" vertical="top"/>
    </xf>
    <xf numFmtId="0" fontId="4" fillId="10" borderId="0" xfId="0" applyFont="1" applyFill="1" applyAlignment="1" applyProtection="1">
      <alignment horizontal="left" vertical="top"/>
    </xf>
    <xf numFmtId="16" fontId="4" fillId="10" borderId="2" xfId="0" applyNumberFormat="1" applyFont="1" applyFill="1" applyBorder="1" applyAlignment="1" applyProtection="1">
      <alignment horizontal="left" vertical="top"/>
    </xf>
    <xf numFmtId="166" fontId="12" fillId="7" borderId="2" xfId="1"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left" vertical="top"/>
    </xf>
    <xf numFmtId="166" fontId="4" fillId="0" borderId="2" xfId="0" applyNumberFormat="1" applyFont="1" applyFill="1" applyBorder="1" applyAlignment="1" applyProtection="1">
      <alignment horizontal="right" vertical="top"/>
      <protection locked="0"/>
    </xf>
    <xf numFmtId="16" fontId="4" fillId="0" borderId="2" xfId="0" applyNumberFormat="1" applyFont="1" applyFill="1" applyBorder="1" applyAlignment="1" applyProtection="1">
      <alignment horizontal="left" vertical="top"/>
      <protection locked="0"/>
    </xf>
    <xf numFmtId="16" fontId="4" fillId="0" borderId="2" xfId="0" applyNumberFormat="1" applyFont="1" applyFill="1" applyBorder="1" applyAlignment="1" applyProtection="1">
      <alignment horizontal="left"/>
      <protection locked="0"/>
    </xf>
    <xf numFmtId="0" fontId="4" fillId="13" borderId="2" xfId="0" applyFont="1" applyFill="1" applyBorder="1" applyAlignment="1" applyProtection="1">
      <alignment horizontal="left"/>
    </xf>
    <xf numFmtId="0" fontId="12" fillId="14" borderId="2" xfId="0" applyFont="1" applyFill="1" applyBorder="1" applyAlignment="1" applyProtection="1">
      <alignment horizontal="center" vertical="center" wrapText="1"/>
    </xf>
    <xf numFmtId="0" fontId="4" fillId="22" borderId="2" xfId="0" applyFont="1" applyFill="1" applyBorder="1" applyAlignment="1" applyProtection="1">
      <alignment horizontal="left" vertical="top"/>
    </xf>
    <xf numFmtId="168" fontId="4" fillId="22" borderId="2" xfId="0" applyNumberFormat="1" applyFont="1" applyFill="1" applyBorder="1" applyAlignment="1" applyProtection="1">
      <alignment horizontal="left" vertical="top"/>
    </xf>
    <xf numFmtId="166" fontId="4" fillId="22" borderId="2" xfId="0" applyNumberFormat="1" applyFont="1" applyFill="1" applyBorder="1" applyAlignment="1" applyProtection="1">
      <alignment horizontal="right" vertical="top"/>
    </xf>
    <xf numFmtId="16" fontId="4" fillId="22" borderId="2" xfId="0" applyNumberFormat="1" applyFont="1" applyFill="1" applyBorder="1" applyAlignment="1" applyProtection="1">
      <alignment horizontal="left" vertical="top"/>
    </xf>
    <xf numFmtId="0" fontId="4" fillId="7" borderId="2" xfId="0" applyFont="1" applyFill="1" applyBorder="1" applyAlignment="1" applyProtection="1">
      <alignment horizontal="left" vertical="top"/>
    </xf>
    <xf numFmtId="0" fontId="4" fillId="8" borderId="2" xfId="0" applyFont="1" applyFill="1" applyBorder="1" applyAlignment="1" applyProtection="1">
      <alignment horizontal="left" vertical="top"/>
    </xf>
    <xf numFmtId="168" fontId="4" fillId="8" borderId="2" xfId="0" applyNumberFormat="1" applyFont="1" applyFill="1" applyBorder="1" applyAlignment="1" applyProtection="1">
      <alignment horizontal="left" vertical="top"/>
    </xf>
    <xf numFmtId="166" fontId="4" fillId="8" borderId="2" xfId="0" applyNumberFormat="1" applyFont="1" applyFill="1" applyBorder="1" applyAlignment="1" applyProtection="1">
      <alignment horizontal="right" vertical="top"/>
    </xf>
    <xf numFmtId="16" fontId="4" fillId="8" borderId="2" xfId="0" applyNumberFormat="1" applyFont="1" applyFill="1" applyBorder="1" applyAlignment="1" applyProtection="1">
      <alignment horizontal="left" vertical="top"/>
    </xf>
    <xf numFmtId="0" fontId="4" fillId="23" borderId="2" xfId="0" applyFont="1" applyFill="1" applyBorder="1" applyAlignment="1">
      <alignment horizontal="left" vertical="top"/>
    </xf>
    <xf numFmtId="0" fontId="4" fillId="23" borderId="2" xfId="0" applyFont="1" applyFill="1" applyBorder="1" applyAlignment="1">
      <alignment horizontal="left" vertical="top" wrapText="1"/>
    </xf>
    <xf numFmtId="6" fontId="4" fillId="23" borderId="2" xfId="0" applyNumberFormat="1" applyFont="1" applyFill="1" applyBorder="1" applyAlignment="1">
      <alignment horizontal="left" vertical="top"/>
    </xf>
    <xf numFmtId="14" fontId="4" fillId="23" borderId="2" xfId="0" applyNumberFormat="1" applyFont="1" applyFill="1" applyBorder="1" applyAlignment="1">
      <alignment horizontal="left" vertical="top"/>
    </xf>
    <xf numFmtId="16" fontId="4" fillId="23" borderId="2" xfId="0" applyNumberFormat="1" applyFont="1" applyFill="1" applyBorder="1" applyAlignment="1">
      <alignment horizontal="left" vertical="top" wrapText="1"/>
    </xf>
    <xf numFmtId="0" fontId="0" fillId="23" borderId="2" xfId="0" applyFill="1" applyBorder="1" applyAlignment="1">
      <alignment horizontal="left" vertical="top"/>
    </xf>
    <xf numFmtId="0" fontId="4" fillId="13" borderId="2" xfId="0" applyFont="1" applyFill="1" applyBorder="1" applyAlignment="1" applyProtection="1">
      <alignment horizontal="left" vertical="top"/>
    </xf>
    <xf numFmtId="168" fontId="4" fillId="13" borderId="2" xfId="0" applyNumberFormat="1" applyFont="1" applyFill="1" applyBorder="1" applyAlignment="1" applyProtection="1">
      <alignment horizontal="left" vertical="top"/>
    </xf>
    <xf numFmtId="166" fontId="4" fillId="13" borderId="2" xfId="0" applyNumberFormat="1" applyFont="1" applyFill="1" applyBorder="1" applyAlignment="1" applyProtection="1">
      <alignment horizontal="right" vertical="top"/>
    </xf>
    <xf numFmtId="16" fontId="4" fillId="13" borderId="2" xfId="0" applyNumberFormat="1" applyFont="1" applyFill="1" applyBorder="1" applyAlignment="1" applyProtection="1">
      <alignment horizontal="left" vertical="top"/>
    </xf>
    <xf numFmtId="8" fontId="4" fillId="23" borderId="2" xfId="0" applyNumberFormat="1" applyFont="1" applyFill="1" applyBorder="1" applyAlignment="1">
      <alignment horizontal="left" vertical="top"/>
    </xf>
    <xf numFmtId="0" fontId="4" fillId="18" borderId="2" xfId="0" applyFont="1" applyFill="1" applyBorder="1" applyAlignment="1" applyProtection="1">
      <alignment horizontal="left" vertical="top"/>
    </xf>
    <xf numFmtId="168" fontId="4" fillId="18" borderId="2" xfId="0" applyNumberFormat="1" applyFont="1" applyFill="1" applyBorder="1" applyAlignment="1" applyProtection="1">
      <alignment horizontal="left" vertical="top"/>
    </xf>
    <xf numFmtId="166" fontId="4" fillId="18" borderId="2" xfId="0" applyNumberFormat="1" applyFont="1" applyFill="1" applyBorder="1" applyAlignment="1" applyProtection="1">
      <alignment horizontal="right" vertical="top"/>
    </xf>
    <xf numFmtId="16" fontId="4" fillId="18" borderId="2" xfId="0" applyNumberFormat="1" applyFont="1" applyFill="1" applyBorder="1" applyAlignment="1" applyProtection="1">
      <alignment horizontal="left" vertical="top"/>
    </xf>
    <xf numFmtId="0" fontId="0" fillId="0" borderId="0" xfId="0" applyAlignment="1">
      <alignment horizontal="center" vertical="center" wrapText="1"/>
    </xf>
    <xf numFmtId="6" fontId="4" fillId="0" borderId="2" xfId="0" applyNumberFormat="1" applyFont="1" applyFill="1" applyBorder="1" applyAlignment="1">
      <alignment horizontal="left" vertical="top" wrapText="1"/>
    </xf>
    <xf numFmtId="14" fontId="4" fillId="0" borderId="2" xfId="0" applyNumberFormat="1" applyFont="1" applyFill="1" applyBorder="1" applyAlignment="1">
      <alignment horizontal="left" vertical="top" wrapText="1"/>
    </xf>
    <xf numFmtId="0" fontId="4" fillId="24" borderId="2" xfId="0" applyFont="1" applyFill="1" applyBorder="1" applyAlignment="1" applyProtection="1">
      <alignment horizontal="left" vertical="top"/>
    </xf>
    <xf numFmtId="168" fontId="4" fillId="24" borderId="2" xfId="0" applyNumberFormat="1" applyFont="1" applyFill="1" applyBorder="1" applyAlignment="1" applyProtection="1">
      <alignment horizontal="left" vertical="top"/>
    </xf>
    <xf numFmtId="166" fontId="4" fillId="24" borderId="2" xfId="0" applyNumberFormat="1" applyFont="1" applyFill="1" applyBorder="1" applyAlignment="1" applyProtection="1">
      <alignment horizontal="right" vertical="top"/>
    </xf>
    <xf numFmtId="16" fontId="4" fillId="24" borderId="2" xfId="0" applyNumberFormat="1" applyFont="1" applyFill="1" applyBorder="1" applyAlignment="1" applyProtection="1">
      <alignment horizontal="left" vertical="top"/>
    </xf>
    <xf numFmtId="0" fontId="26" fillId="24" borderId="0" xfId="0" applyFont="1" applyFill="1" applyProtection="1"/>
    <xf numFmtId="0" fontId="14" fillId="0" borderId="8" xfId="0" applyFont="1" applyFill="1" applyBorder="1" applyAlignment="1" applyProtection="1">
      <alignment horizontal="left" vertical="top"/>
      <protection locked="0"/>
    </xf>
    <xf numFmtId="16" fontId="14" fillId="0" borderId="8" xfId="0" applyNumberFormat="1" applyFont="1" applyFill="1" applyBorder="1" applyAlignment="1" applyProtection="1">
      <alignment horizontal="left" vertical="top"/>
      <protection locked="0"/>
    </xf>
    <xf numFmtId="0" fontId="0" fillId="0" borderId="0" xfId="0" applyAlignment="1">
      <alignment vertical="top" wrapText="1"/>
    </xf>
    <xf numFmtId="0" fontId="14" fillId="25" borderId="2" xfId="0" applyFont="1" applyFill="1" applyBorder="1" applyAlignment="1" applyProtection="1">
      <alignment horizontal="left" vertical="top"/>
    </xf>
    <xf numFmtId="168" fontId="14" fillId="25" borderId="2" xfId="0" applyNumberFormat="1" applyFont="1" applyFill="1" applyBorder="1" applyAlignment="1" applyProtection="1">
      <alignment horizontal="left" vertical="top"/>
    </xf>
    <xf numFmtId="166" fontId="14" fillId="25" borderId="2" xfId="0" applyNumberFormat="1" applyFont="1" applyFill="1" applyBorder="1" applyAlignment="1" applyProtection="1">
      <alignment horizontal="right" vertical="top"/>
    </xf>
    <xf numFmtId="16" fontId="14" fillId="25" borderId="2" xfId="0" applyNumberFormat="1" applyFont="1" applyFill="1" applyBorder="1" applyAlignment="1" applyProtection="1">
      <alignment horizontal="left" vertical="top"/>
    </xf>
    <xf numFmtId="0" fontId="14" fillId="0" borderId="2" xfId="0" applyFont="1" applyFill="1" applyBorder="1" applyAlignment="1" applyProtection="1">
      <alignment horizontal="left" vertical="top"/>
    </xf>
    <xf numFmtId="0" fontId="4" fillId="23" borderId="2" xfId="0" applyFont="1" applyFill="1" applyBorder="1" applyAlignment="1" applyProtection="1">
      <alignment horizontal="left" vertical="top" wrapText="1"/>
    </xf>
    <xf numFmtId="0" fontId="14" fillId="23" borderId="2" xfId="0" applyFont="1" applyFill="1" applyBorder="1" applyAlignment="1" applyProtection="1">
      <alignment horizontal="left" vertical="top" wrapText="1"/>
    </xf>
    <xf numFmtId="16" fontId="4" fillId="23" borderId="2" xfId="0" applyNumberFormat="1" applyFont="1" applyFill="1" applyBorder="1" applyAlignment="1" applyProtection="1">
      <alignment horizontal="left" vertical="top" wrapText="1"/>
    </xf>
    <xf numFmtId="0" fontId="4" fillId="23" borderId="0" xfId="0" applyFont="1" applyFill="1" applyAlignment="1" applyProtection="1">
      <alignment horizontal="left" vertical="top" wrapText="1"/>
    </xf>
    <xf numFmtId="0" fontId="28" fillId="20" borderId="2" xfId="0" applyFont="1" applyFill="1" applyBorder="1" applyAlignment="1">
      <alignment horizontal="left" vertical="top"/>
    </xf>
    <xf numFmtId="14" fontId="4" fillId="20" borderId="2" xfId="0" applyNumberFormat="1" applyFont="1" applyFill="1" applyBorder="1" applyAlignment="1">
      <alignment horizontal="left" vertical="top" wrapText="1"/>
    </xf>
    <xf numFmtId="0" fontId="4" fillId="23" borderId="2" xfId="0" applyFont="1" applyFill="1" applyBorder="1" applyAlignment="1">
      <alignment horizontal="left"/>
    </xf>
    <xf numFmtId="6" fontId="4" fillId="23" borderId="2" xfId="0" applyNumberFormat="1" applyFont="1" applyFill="1" applyBorder="1" applyAlignment="1">
      <alignment horizontal="left"/>
    </xf>
    <xf numFmtId="0" fontId="14" fillId="22" borderId="2" xfId="0" applyFont="1" applyFill="1" applyBorder="1" applyAlignment="1" applyProtection="1">
      <alignment horizontal="left" vertical="top"/>
    </xf>
    <xf numFmtId="168" fontId="14" fillId="22" borderId="2" xfId="0" applyNumberFormat="1" applyFont="1" applyFill="1" applyBorder="1" applyAlignment="1" applyProtection="1">
      <alignment horizontal="left" vertical="top"/>
    </xf>
    <xf numFmtId="166" fontId="14" fillId="22" borderId="2" xfId="0" applyNumberFormat="1" applyFont="1" applyFill="1" applyBorder="1" applyAlignment="1" applyProtection="1">
      <alignment horizontal="right" vertical="top"/>
    </xf>
    <xf numFmtId="16" fontId="14" fillId="22" borderId="2" xfId="0" applyNumberFormat="1" applyFont="1" applyFill="1" applyBorder="1" applyAlignment="1" applyProtection="1">
      <alignment horizontal="left" vertical="top"/>
    </xf>
    <xf numFmtId="0" fontId="14" fillId="18" borderId="2" xfId="0" applyFont="1" applyFill="1" applyBorder="1" applyAlignment="1" applyProtection="1">
      <alignment horizontal="left" vertical="top"/>
    </xf>
    <xf numFmtId="14" fontId="4" fillId="10" borderId="2" xfId="0" applyNumberFormat="1" applyFont="1" applyFill="1" applyBorder="1" applyAlignment="1" applyProtection="1">
      <alignment horizontal="left" vertical="top"/>
    </xf>
    <xf numFmtId="0" fontId="4" fillId="10" borderId="2" xfId="0" applyFont="1" applyFill="1" applyBorder="1" applyAlignment="1" applyProtection="1">
      <alignment horizontal="left"/>
    </xf>
    <xf numFmtId="0" fontId="9" fillId="10" borderId="2" xfId="0" applyFont="1" applyFill="1" applyBorder="1" applyAlignment="1" applyProtection="1">
      <alignment horizontal="left" vertical="top" wrapText="1"/>
    </xf>
    <xf numFmtId="0" fontId="9" fillId="10" borderId="2" xfId="0" applyFont="1" applyFill="1" applyBorder="1" applyAlignment="1" applyProtection="1">
      <alignment horizontal="left" vertical="top"/>
    </xf>
    <xf numFmtId="169" fontId="9" fillId="10" borderId="2" xfId="0" applyNumberFormat="1" applyFont="1" applyFill="1" applyBorder="1" applyAlignment="1" applyProtection="1">
      <alignment horizontal="left" vertical="top"/>
    </xf>
    <xf numFmtId="16" fontId="4" fillId="10" borderId="2" xfId="0" applyNumberFormat="1" applyFont="1" applyFill="1" applyBorder="1" applyAlignment="1" applyProtection="1">
      <alignment horizontal="left"/>
    </xf>
    <xf numFmtId="0" fontId="14" fillId="7" borderId="2" xfId="0" applyFont="1" applyFill="1" applyBorder="1" applyAlignment="1" applyProtection="1">
      <alignment horizontal="left" vertical="top"/>
    </xf>
    <xf numFmtId="168" fontId="14" fillId="18" borderId="2" xfId="0" applyNumberFormat="1" applyFont="1" applyFill="1" applyBorder="1" applyAlignment="1" applyProtection="1">
      <alignment horizontal="left" vertical="top"/>
    </xf>
    <xf numFmtId="166" fontId="14" fillId="18" borderId="2" xfId="0" applyNumberFormat="1" applyFont="1" applyFill="1" applyBorder="1" applyAlignment="1" applyProtection="1">
      <alignment horizontal="right" vertical="top"/>
    </xf>
    <xf numFmtId="16" fontId="14" fillId="18" borderId="2" xfId="0" applyNumberFormat="1" applyFont="1" applyFill="1" applyBorder="1" applyAlignment="1" applyProtection="1">
      <alignment horizontal="left" vertical="top"/>
    </xf>
    <xf numFmtId="166" fontId="12" fillId="8" borderId="2" xfId="0" applyNumberFormat="1" applyFont="1" applyFill="1" applyBorder="1" applyAlignment="1" applyProtection="1">
      <alignment horizontal="left" vertical="top" wrapText="1"/>
    </xf>
    <xf numFmtId="10" fontId="4" fillId="23" borderId="2" xfId="0" applyNumberFormat="1" applyFont="1" applyFill="1" applyBorder="1" applyAlignment="1" applyProtection="1">
      <alignment horizontal="left" vertical="top" wrapText="1"/>
    </xf>
    <xf numFmtId="0" fontId="27" fillId="8" borderId="2" xfId="0" applyFont="1" applyFill="1" applyBorder="1" applyAlignment="1" applyProtection="1">
      <alignment vertical="center"/>
    </xf>
    <xf numFmtId="0" fontId="14" fillId="8" borderId="2" xfId="0" applyFont="1" applyFill="1" applyBorder="1" applyAlignment="1" applyProtection="1">
      <alignment horizontal="left" vertical="top"/>
    </xf>
    <xf numFmtId="168" fontId="14" fillId="8" borderId="2" xfId="0" applyNumberFormat="1" applyFont="1" applyFill="1" applyBorder="1" applyAlignment="1" applyProtection="1">
      <alignment horizontal="left" vertical="top"/>
    </xf>
    <xf numFmtId="0" fontId="14" fillId="8" borderId="8" xfId="0" applyFont="1" applyFill="1" applyBorder="1" applyAlignment="1" applyProtection="1">
      <alignment horizontal="left" vertical="top"/>
    </xf>
    <xf numFmtId="166" fontId="14" fillId="8" borderId="2" xfId="0" applyNumberFormat="1" applyFont="1" applyFill="1" applyBorder="1" applyAlignment="1" applyProtection="1">
      <alignment horizontal="right" vertical="top"/>
    </xf>
    <xf numFmtId="16" fontId="27" fillId="8" borderId="2" xfId="0" applyNumberFormat="1" applyFont="1" applyFill="1" applyBorder="1" applyAlignment="1" applyProtection="1">
      <alignment horizontal="left" vertical="center"/>
    </xf>
    <xf numFmtId="0" fontId="14" fillId="0" borderId="8" xfId="0" applyFont="1" applyFill="1" applyBorder="1" applyAlignment="1" applyProtection="1">
      <alignment horizontal="left" vertical="top"/>
    </xf>
    <xf numFmtId="0" fontId="14" fillId="8" borderId="4" xfId="0" applyFont="1" applyFill="1" applyBorder="1" applyAlignment="1" applyProtection="1">
      <alignment horizontal="left" vertical="top"/>
    </xf>
    <xf numFmtId="168" fontId="14" fillId="8" borderId="4" xfId="0" applyNumberFormat="1" applyFont="1" applyFill="1" applyBorder="1" applyAlignment="1" applyProtection="1">
      <alignment horizontal="left" vertical="top"/>
    </xf>
    <xf numFmtId="166" fontId="14" fillId="8" borderId="4" xfId="0" applyNumberFormat="1" applyFont="1" applyFill="1" applyBorder="1" applyAlignment="1" applyProtection="1">
      <alignment horizontal="right" vertical="top"/>
    </xf>
    <xf numFmtId="15" fontId="27" fillId="8" borderId="2" xfId="0" applyNumberFormat="1" applyFont="1" applyFill="1" applyBorder="1" applyAlignment="1" applyProtection="1">
      <alignment horizontal="left" vertical="center"/>
    </xf>
    <xf numFmtId="8" fontId="27" fillId="8" borderId="2" xfId="0" applyNumberFormat="1" applyFont="1" applyFill="1" applyBorder="1" applyAlignment="1" applyProtection="1">
      <alignment horizontal="right" vertical="center"/>
    </xf>
    <xf numFmtId="0" fontId="27" fillId="8" borderId="4" xfId="0" applyFont="1" applyFill="1" applyBorder="1" applyAlignment="1" applyProtection="1">
      <alignment vertical="center"/>
    </xf>
    <xf numFmtId="0" fontId="14" fillId="10" borderId="2" xfId="0" applyFont="1" applyFill="1" applyBorder="1" applyAlignment="1" applyProtection="1">
      <alignment horizontal="left" vertical="top"/>
      <protection locked="0"/>
    </xf>
    <xf numFmtId="8" fontId="4" fillId="10" borderId="2" xfId="0" applyNumberFormat="1" applyFont="1" applyFill="1" applyBorder="1" applyAlignment="1" applyProtection="1">
      <alignment vertical="top" wrapText="1"/>
      <protection locked="0"/>
    </xf>
    <xf numFmtId="0" fontId="4" fillId="10" borderId="2" xfId="0" applyFont="1" applyFill="1" applyBorder="1" applyAlignment="1" applyProtection="1">
      <alignment horizontal="left" vertical="top"/>
      <protection locked="0"/>
    </xf>
    <xf numFmtId="0" fontId="4" fillId="10" borderId="2" xfId="0" applyFont="1" applyFill="1" applyBorder="1" applyAlignment="1" applyProtection="1">
      <alignment horizontal="left" vertical="top" wrapText="1"/>
      <protection locked="0"/>
    </xf>
    <xf numFmtId="16" fontId="4" fillId="10" borderId="2" xfId="0" applyNumberFormat="1" applyFont="1" applyFill="1" applyBorder="1" applyAlignment="1" applyProtection="1">
      <alignment horizontal="left" vertical="top"/>
      <protection locked="0"/>
    </xf>
    <xf numFmtId="14" fontId="4" fillId="10" borderId="2" xfId="0" applyNumberFormat="1" applyFont="1" applyFill="1" applyBorder="1" applyAlignment="1" applyProtection="1">
      <alignment horizontal="left" vertical="top"/>
      <protection locked="0"/>
    </xf>
    <xf numFmtId="0" fontId="4" fillId="10" borderId="0" xfId="0" applyFont="1" applyFill="1" applyAlignment="1" applyProtection="1">
      <alignment horizontal="left" vertical="top"/>
      <protection locked="0"/>
    </xf>
    <xf numFmtId="166" fontId="14" fillId="10" borderId="5" xfId="0" applyNumberFormat="1" applyFont="1" applyFill="1" applyBorder="1" applyAlignment="1" applyProtection="1">
      <alignment horizontal="left" vertical="top" wrapText="1"/>
    </xf>
    <xf numFmtId="8" fontId="9" fillId="10" borderId="2" xfId="0" applyNumberFormat="1" applyFont="1" applyFill="1" applyBorder="1" applyAlignment="1" applyProtection="1">
      <alignment vertical="top"/>
    </xf>
    <xf numFmtId="166" fontId="9" fillId="10" borderId="2" xfId="0" applyNumberFormat="1" applyFont="1" applyFill="1" applyBorder="1" applyAlignment="1" applyProtection="1">
      <alignment horizontal="left" vertical="top"/>
    </xf>
    <xf numFmtId="16" fontId="9" fillId="10" borderId="2" xfId="0" applyNumberFormat="1" applyFont="1" applyFill="1" applyBorder="1" applyAlignment="1" applyProtection="1">
      <alignment horizontal="left" vertical="top"/>
    </xf>
    <xf numFmtId="15" fontId="9" fillId="10" borderId="2" xfId="0" quotePrefix="1" applyNumberFormat="1" applyFont="1" applyFill="1" applyBorder="1" applyAlignment="1" applyProtection="1">
      <alignment horizontal="left" vertical="top"/>
    </xf>
    <xf numFmtId="0" fontId="9" fillId="10" borderId="0" xfId="0" applyFont="1" applyFill="1" applyAlignment="1" applyProtection="1">
      <alignment horizontal="left" vertical="top"/>
    </xf>
    <xf numFmtId="8" fontId="14" fillId="10" borderId="2" xfId="0" applyNumberFormat="1" applyFont="1" applyFill="1" applyBorder="1" applyAlignment="1" applyProtection="1">
      <alignment vertical="top"/>
    </xf>
    <xf numFmtId="0" fontId="14" fillId="7" borderId="4" xfId="0" applyFont="1" applyFill="1" applyBorder="1" applyAlignment="1" applyProtection="1">
      <alignment horizontal="left" vertical="top"/>
    </xf>
    <xf numFmtId="0" fontId="14" fillId="14" borderId="2" xfId="0" applyFont="1" applyFill="1" applyBorder="1" applyAlignment="1" applyProtection="1">
      <alignment horizontal="left" vertical="top"/>
    </xf>
    <xf numFmtId="168" fontId="14" fillId="14" borderId="2" xfId="0" applyNumberFormat="1" applyFont="1" applyFill="1" applyBorder="1" applyAlignment="1" applyProtection="1">
      <alignment horizontal="left" vertical="top"/>
    </xf>
    <xf numFmtId="166" fontId="14" fillId="14" borderId="2" xfId="0" applyNumberFormat="1" applyFont="1" applyFill="1" applyBorder="1" applyAlignment="1" applyProtection="1">
      <alignment horizontal="right" vertical="top"/>
    </xf>
    <xf numFmtId="16" fontId="27" fillId="14" borderId="2" xfId="0" applyNumberFormat="1" applyFont="1" applyFill="1" applyBorder="1" applyAlignment="1" applyProtection="1">
      <alignment horizontal="left" vertical="center"/>
    </xf>
    <xf numFmtId="0" fontId="27" fillId="14" borderId="2" xfId="0" applyFont="1" applyFill="1" applyBorder="1" applyAlignment="1" applyProtection="1">
      <alignment vertical="center"/>
    </xf>
    <xf numFmtId="0" fontId="14" fillId="14" borderId="4" xfId="0" applyFont="1" applyFill="1" applyBorder="1" applyAlignment="1" applyProtection="1">
      <alignment horizontal="left" vertical="top"/>
    </xf>
    <xf numFmtId="0" fontId="14" fillId="14" borderId="0" xfId="0" applyFont="1" applyFill="1" applyAlignment="1" applyProtection="1">
      <alignment horizontal="left" vertical="top"/>
    </xf>
    <xf numFmtId="0" fontId="4" fillId="14" borderId="0" xfId="0" applyFont="1" applyFill="1" applyAlignment="1" applyProtection="1">
      <alignment horizontal="left" vertical="top"/>
    </xf>
    <xf numFmtId="0" fontId="27" fillId="13" borderId="2" xfId="0" applyFont="1" applyFill="1" applyBorder="1" applyAlignment="1" applyProtection="1">
      <alignment horizontal="left" vertical="top"/>
    </xf>
    <xf numFmtId="0" fontId="27" fillId="13" borderId="2" xfId="0" applyFont="1" applyFill="1" applyBorder="1" applyAlignment="1" applyProtection="1">
      <alignment horizontal="left" vertical="center"/>
    </xf>
    <xf numFmtId="15" fontId="27" fillId="13" borderId="2" xfId="0" applyNumberFormat="1" applyFont="1" applyFill="1" applyBorder="1" applyAlignment="1" applyProtection="1">
      <alignment horizontal="left" vertical="center"/>
    </xf>
    <xf numFmtId="16" fontId="14" fillId="13" borderId="2" xfId="0" applyNumberFormat="1" applyFont="1" applyFill="1" applyBorder="1" applyAlignment="1" applyProtection="1">
      <alignment horizontal="left" vertical="top"/>
    </xf>
    <xf numFmtId="0" fontId="14" fillId="13" borderId="2" xfId="0" applyFont="1" applyFill="1" applyBorder="1" applyAlignment="1" applyProtection="1">
      <alignment horizontal="left" vertical="top"/>
    </xf>
    <xf numFmtId="168" fontId="14" fillId="13" borderId="2" xfId="0" applyNumberFormat="1" applyFont="1" applyFill="1" applyBorder="1" applyAlignment="1" applyProtection="1">
      <alignment horizontal="left" vertical="top"/>
    </xf>
    <xf numFmtId="166" fontId="14" fillId="10" borderId="2" xfId="0" applyNumberFormat="1" applyFont="1" applyFill="1" applyBorder="1" applyAlignment="1" applyProtection="1">
      <alignment horizontal="left" vertical="top"/>
    </xf>
    <xf numFmtId="0" fontId="14" fillId="10" borderId="2" xfId="0" applyFont="1" applyFill="1" applyBorder="1" applyAlignment="1" applyProtection="1">
      <alignment horizontal="left" vertical="top" wrapText="1"/>
    </xf>
    <xf numFmtId="16" fontId="14" fillId="10" borderId="2" xfId="0" applyNumberFormat="1" applyFont="1" applyFill="1" applyBorder="1" applyAlignment="1" applyProtection="1">
      <alignment horizontal="left" vertical="top"/>
    </xf>
    <xf numFmtId="15" fontId="14" fillId="10" borderId="2" xfId="0" quotePrefix="1" applyNumberFormat="1" applyFont="1" applyFill="1" applyBorder="1" applyAlignment="1" applyProtection="1">
      <alignment horizontal="left" vertical="top"/>
    </xf>
    <xf numFmtId="8" fontId="4" fillId="0" borderId="2" xfId="0" applyNumberFormat="1" applyFont="1" applyFill="1" applyBorder="1" applyAlignment="1" applyProtection="1">
      <alignment wrapText="1"/>
      <protection locked="0"/>
    </xf>
    <xf numFmtId="0" fontId="4" fillId="0" borderId="2" xfId="0" applyFont="1" applyFill="1" applyBorder="1" applyAlignment="1" applyProtection="1">
      <alignment horizontal="left"/>
      <protection locked="0"/>
    </xf>
    <xf numFmtId="166" fontId="4" fillId="0" borderId="2" xfId="0" applyNumberFormat="1" applyFont="1" applyFill="1" applyBorder="1" applyAlignment="1" applyProtection="1">
      <alignment horizontal="left"/>
      <protection locked="0"/>
    </xf>
    <xf numFmtId="0" fontId="4" fillId="0" borderId="2" xfId="0" applyFont="1" applyFill="1" applyBorder="1" applyAlignment="1" applyProtection="1">
      <alignment horizontal="left" wrapText="1"/>
      <protection locked="0"/>
    </xf>
    <xf numFmtId="15" fontId="4" fillId="0" borderId="2" xfId="0" applyNumberFormat="1" applyFont="1" applyFill="1" applyBorder="1" applyAlignment="1" applyProtection="1">
      <alignment horizontal="left"/>
      <protection locked="0"/>
    </xf>
    <xf numFmtId="8" fontId="27" fillId="13" borderId="2" xfId="0" applyNumberFormat="1" applyFont="1" applyFill="1" applyBorder="1" applyAlignment="1" applyProtection="1">
      <alignment horizontal="right" vertical="center"/>
    </xf>
    <xf numFmtId="166" fontId="14" fillId="13" borderId="2" xfId="0" applyNumberFormat="1" applyFont="1" applyFill="1" applyBorder="1" applyAlignment="1" applyProtection="1">
      <alignment horizontal="right" vertical="top"/>
    </xf>
    <xf numFmtId="0" fontId="27" fillId="26" borderId="2" xfId="0" applyFont="1" applyFill="1" applyBorder="1" applyAlignment="1" applyProtection="1">
      <alignment vertical="center"/>
    </xf>
    <xf numFmtId="15" fontId="27" fillId="26" borderId="2" xfId="0" applyNumberFormat="1" applyFont="1" applyFill="1" applyBorder="1" applyAlignment="1" applyProtection="1">
      <alignment horizontal="left" vertical="center"/>
    </xf>
    <xf numFmtId="8" fontId="27" fillId="26" borderId="2" xfId="0" applyNumberFormat="1" applyFont="1" applyFill="1" applyBorder="1" applyAlignment="1" applyProtection="1">
      <alignment horizontal="right" vertical="center"/>
    </xf>
    <xf numFmtId="16" fontId="14" fillId="26" borderId="2" xfId="0" applyNumberFormat="1" applyFont="1" applyFill="1" applyBorder="1" applyAlignment="1" applyProtection="1">
      <alignment horizontal="left" vertical="top"/>
    </xf>
    <xf numFmtId="0" fontId="14" fillId="26" borderId="2" xfId="0" applyFont="1" applyFill="1" applyBorder="1" applyAlignment="1" applyProtection="1">
      <alignment horizontal="left" vertical="top"/>
    </xf>
    <xf numFmtId="168" fontId="14" fillId="26" borderId="2" xfId="0" applyNumberFormat="1" applyFont="1" applyFill="1" applyBorder="1" applyAlignment="1" applyProtection="1">
      <alignment horizontal="left" vertical="top"/>
    </xf>
    <xf numFmtId="166" fontId="14" fillId="26" borderId="2" xfId="0" applyNumberFormat="1" applyFont="1" applyFill="1" applyBorder="1" applyAlignment="1" applyProtection="1">
      <alignment horizontal="right" vertical="top"/>
    </xf>
    <xf numFmtId="0" fontId="14" fillId="26" borderId="5" xfId="0" applyFont="1" applyFill="1" applyBorder="1" applyAlignment="1" applyProtection="1">
      <alignment horizontal="left" vertical="top"/>
    </xf>
    <xf numFmtId="168" fontId="14" fillId="26" borderId="5" xfId="0" applyNumberFormat="1" applyFont="1" applyFill="1" applyBorder="1" applyAlignment="1" applyProtection="1">
      <alignment horizontal="left" vertical="top"/>
    </xf>
    <xf numFmtId="166" fontId="14" fillId="26" borderId="5" xfId="0" applyNumberFormat="1" applyFont="1" applyFill="1" applyBorder="1" applyAlignment="1" applyProtection="1">
      <alignment horizontal="right" vertical="top"/>
    </xf>
    <xf numFmtId="0" fontId="27" fillId="24" borderId="2" xfId="0" applyFont="1" applyFill="1" applyBorder="1" applyAlignment="1" applyProtection="1">
      <alignment vertical="center"/>
    </xf>
    <xf numFmtId="0" fontId="14" fillId="24" borderId="5" xfId="0" applyFont="1" applyFill="1" applyBorder="1" applyAlignment="1" applyProtection="1">
      <alignment horizontal="left" vertical="top"/>
    </xf>
    <xf numFmtId="168" fontId="14" fillId="24" borderId="5" xfId="0" applyNumberFormat="1" applyFont="1" applyFill="1" applyBorder="1" applyAlignment="1" applyProtection="1">
      <alignment horizontal="left" vertical="top"/>
    </xf>
    <xf numFmtId="166" fontId="14" fillId="24" borderId="5" xfId="0" applyNumberFormat="1" applyFont="1" applyFill="1" applyBorder="1" applyAlignment="1" applyProtection="1">
      <alignment horizontal="right" vertical="top"/>
    </xf>
    <xf numFmtId="16" fontId="14" fillId="24" borderId="2" xfId="0" applyNumberFormat="1" applyFont="1" applyFill="1" applyBorder="1" applyAlignment="1" applyProtection="1">
      <alignment horizontal="left" vertical="top"/>
    </xf>
    <xf numFmtId="0" fontId="14" fillId="24" borderId="2" xfId="0" applyFont="1" applyFill="1" applyBorder="1" applyAlignment="1" applyProtection="1">
      <alignment horizontal="left" vertical="top"/>
    </xf>
    <xf numFmtId="0" fontId="14" fillId="13" borderId="4" xfId="0" applyFont="1" applyFill="1" applyBorder="1" applyAlignment="1" applyProtection="1">
      <alignment horizontal="left" vertical="top"/>
    </xf>
    <xf numFmtId="168" fontId="14" fillId="13" borderId="4" xfId="0" applyNumberFormat="1" applyFont="1" applyFill="1" applyBorder="1" applyAlignment="1" applyProtection="1">
      <alignment horizontal="left" vertical="top"/>
    </xf>
    <xf numFmtId="166" fontId="14" fillId="13" borderId="4" xfId="0" applyNumberFormat="1" applyFont="1" applyFill="1" applyBorder="1" applyAlignment="1" applyProtection="1">
      <alignment horizontal="right" vertical="top"/>
    </xf>
    <xf numFmtId="44" fontId="0" fillId="0" borderId="2" xfId="0" applyNumberFormat="1" applyBorder="1"/>
    <xf numFmtId="0" fontId="0" fillId="0" borderId="2" xfId="0" applyBorder="1" applyAlignment="1">
      <alignment vertical="top"/>
    </xf>
    <xf numFmtId="16" fontId="0" fillId="0" borderId="2" xfId="0" applyNumberFormat="1" applyBorder="1"/>
    <xf numFmtId="0" fontId="27" fillId="7" borderId="10" xfId="0" applyFont="1" applyFill="1" applyBorder="1" applyAlignment="1" applyProtection="1">
      <alignment vertical="center"/>
    </xf>
    <xf numFmtId="0" fontId="27" fillId="18" borderId="4" xfId="0" applyFont="1" applyFill="1" applyBorder="1" applyAlignment="1" applyProtection="1">
      <alignment vertical="center"/>
    </xf>
    <xf numFmtId="15" fontId="27" fillId="18" borderId="3" xfId="0" applyNumberFormat="1" applyFont="1" applyFill="1" applyBorder="1" applyAlignment="1" applyProtection="1">
      <alignment horizontal="left" vertical="center"/>
    </xf>
    <xf numFmtId="0" fontId="27" fillId="18" borderId="9" xfId="0" applyFont="1" applyFill="1" applyBorder="1" applyAlignment="1" applyProtection="1">
      <alignment vertical="center"/>
    </xf>
    <xf numFmtId="8" fontId="27" fillId="18" borderId="11" xfId="0" applyNumberFormat="1" applyFont="1" applyFill="1" applyBorder="1" applyAlignment="1" applyProtection="1">
      <alignment horizontal="right" vertical="center"/>
    </xf>
    <xf numFmtId="0" fontId="27" fillId="18" borderId="3" xfId="0" applyFont="1" applyFill="1" applyBorder="1" applyAlignment="1" applyProtection="1">
      <alignment vertical="center"/>
    </xf>
    <xf numFmtId="0" fontId="27" fillId="18" borderId="2" xfId="0" applyFont="1" applyFill="1" applyBorder="1" applyAlignment="1" applyProtection="1">
      <alignment vertical="center"/>
    </xf>
    <xf numFmtId="16" fontId="14" fillId="18" borderId="8" xfId="0" applyNumberFormat="1" applyFont="1" applyFill="1" applyBorder="1" applyAlignment="1" applyProtection="1">
      <alignment horizontal="left" vertical="top"/>
    </xf>
    <xf numFmtId="0" fontId="14" fillId="18" borderId="8" xfId="0" applyFont="1" applyFill="1" applyBorder="1" applyAlignment="1" applyProtection="1">
      <alignment horizontal="left" vertical="top"/>
    </xf>
    <xf numFmtId="14" fontId="14" fillId="18" borderId="2" xfId="0" applyNumberFormat="1" applyFont="1" applyFill="1" applyBorder="1" applyAlignment="1" applyProtection="1">
      <alignment horizontal="left" vertical="top"/>
    </xf>
    <xf numFmtId="8" fontId="27" fillId="18" borderId="2" xfId="0" applyNumberFormat="1" applyFont="1" applyFill="1" applyBorder="1" applyAlignment="1" applyProtection="1">
      <alignment horizontal="right" vertical="center"/>
    </xf>
    <xf numFmtId="6" fontId="4" fillId="23" borderId="2" xfId="0" applyNumberFormat="1" applyFont="1" applyFill="1" applyBorder="1" applyAlignment="1">
      <alignment horizontal="left" vertical="top" wrapText="1"/>
    </xf>
    <xf numFmtId="14" fontId="4" fillId="23" borderId="2" xfId="0" applyNumberFormat="1" applyFont="1" applyFill="1" applyBorder="1" applyAlignment="1">
      <alignment horizontal="left" vertical="top" wrapText="1"/>
    </xf>
    <xf numFmtId="16" fontId="4" fillId="23" borderId="2" xfId="0" applyNumberFormat="1" applyFont="1" applyFill="1" applyBorder="1" applyAlignment="1">
      <alignment horizontal="left" vertical="top"/>
    </xf>
    <xf numFmtId="16" fontId="10" fillId="23" borderId="2" xfId="0" applyNumberFormat="1" applyFont="1" applyFill="1" applyBorder="1" applyAlignment="1">
      <alignment horizontal="left" vertical="top"/>
    </xf>
    <xf numFmtId="16" fontId="14" fillId="22" borderId="8" xfId="0" applyNumberFormat="1" applyFont="1" applyFill="1" applyBorder="1" applyAlignment="1" applyProtection="1">
      <alignment horizontal="left" vertical="top"/>
    </xf>
    <xf numFmtId="0" fontId="14" fillId="22" borderId="8" xfId="0" applyFont="1" applyFill="1" applyBorder="1" applyAlignment="1" applyProtection="1">
      <alignment horizontal="left" vertical="top"/>
    </xf>
    <xf numFmtId="8" fontId="14" fillId="0" borderId="2" xfId="0" applyNumberFormat="1" applyFont="1" applyFill="1" applyBorder="1" applyAlignment="1" applyProtection="1">
      <alignment horizontal="left" vertical="top"/>
    </xf>
    <xf numFmtId="0" fontId="27" fillId="22" borderId="2" xfId="0" applyFont="1" applyFill="1" applyBorder="1" applyAlignment="1" applyProtection="1">
      <alignment vertical="center"/>
    </xf>
    <xf numFmtId="15" fontId="27" fillId="22" borderId="3" xfId="0" applyNumberFormat="1" applyFont="1" applyFill="1" applyBorder="1" applyAlignment="1" applyProtection="1">
      <alignment horizontal="left" vertical="center"/>
    </xf>
    <xf numFmtId="8" fontId="27" fillId="22" borderId="2" xfId="0" applyNumberFormat="1" applyFont="1" applyFill="1" applyBorder="1" applyAlignment="1" applyProtection="1">
      <alignment horizontal="right" vertical="center"/>
    </xf>
    <xf numFmtId="14" fontId="14" fillId="22" borderId="2" xfId="0" applyNumberFormat="1" applyFont="1" applyFill="1" applyBorder="1" applyAlignment="1" applyProtection="1">
      <alignment horizontal="left" vertical="top"/>
    </xf>
    <xf numFmtId="16" fontId="14" fillId="8" borderId="8" xfId="0" applyNumberFormat="1" applyFont="1" applyFill="1" applyBorder="1" applyAlignment="1" applyProtection="1">
      <alignment horizontal="left" vertical="top"/>
    </xf>
    <xf numFmtId="14" fontId="14" fillId="8" borderId="2" xfId="0" applyNumberFormat="1" applyFont="1" applyFill="1" applyBorder="1" applyAlignment="1" applyProtection="1">
      <alignment horizontal="left" vertical="top"/>
    </xf>
    <xf numFmtId="0" fontId="14" fillId="23" borderId="2" xfId="0" applyFont="1" applyFill="1" applyBorder="1" applyAlignment="1">
      <alignment horizontal="left"/>
    </xf>
    <xf numFmtId="0" fontId="21" fillId="23" borderId="2" xfId="0" applyFont="1" applyFill="1" applyBorder="1" applyAlignment="1">
      <alignment horizontal="left"/>
    </xf>
    <xf numFmtId="0" fontId="12" fillId="23" borderId="2" xfId="0" applyFont="1" applyFill="1" applyBorder="1" applyAlignment="1">
      <alignment horizontal="left"/>
    </xf>
    <xf numFmtId="0" fontId="4" fillId="8" borderId="2" xfId="0" applyFont="1" applyFill="1" applyBorder="1" applyAlignment="1">
      <alignment horizontal="left" vertical="top"/>
    </xf>
    <xf numFmtId="0" fontId="14" fillId="18" borderId="2" xfId="0" applyFont="1" applyFill="1" applyBorder="1" applyAlignment="1" applyProtection="1">
      <alignment horizontal="left" vertical="center"/>
    </xf>
    <xf numFmtId="0" fontId="7" fillId="0" borderId="2" xfId="0" applyFont="1" applyBorder="1"/>
    <xf numFmtId="0" fontId="4" fillId="27" borderId="2" xfId="0" applyFont="1" applyFill="1" applyBorder="1" applyAlignment="1" applyProtection="1">
      <alignment horizontal="left" vertical="top"/>
    </xf>
    <xf numFmtId="168" fontId="4" fillId="27" borderId="2" xfId="0" applyNumberFormat="1" applyFont="1" applyFill="1" applyBorder="1" applyAlignment="1" applyProtection="1">
      <alignment horizontal="left" vertical="top"/>
    </xf>
    <xf numFmtId="166" fontId="4" fillId="27" borderId="2" xfId="0" applyNumberFormat="1" applyFont="1" applyFill="1" applyBorder="1" applyAlignment="1" applyProtection="1">
      <alignment horizontal="right" vertical="top"/>
    </xf>
    <xf numFmtId="16" fontId="4" fillId="27" borderId="2" xfId="0" applyNumberFormat="1" applyFont="1" applyFill="1" applyBorder="1" applyAlignment="1" applyProtection="1">
      <alignment horizontal="left" vertical="top"/>
    </xf>
    <xf numFmtId="0" fontId="14" fillId="0" borderId="2" xfId="0" applyFont="1" applyFill="1" applyBorder="1" applyAlignment="1">
      <alignment horizontal="left" vertical="top" wrapText="1"/>
    </xf>
    <xf numFmtId="0" fontId="4" fillId="13" borderId="0" xfId="0" applyFont="1" applyFill="1" applyBorder="1" applyAlignment="1" applyProtection="1">
      <alignment horizontal="left" vertical="top"/>
    </xf>
    <xf numFmtId="0" fontId="4" fillId="13" borderId="2" xfId="0" applyFont="1" applyFill="1" applyBorder="1" applyProtection="1"/>
    <xf numFmtId="44" fontId="4" fillId="0" borderId="2" xfId="0" applyNumberFormat="1" applyFont="1" applyFill="1" applyBorder="1" applyAlignment="1" applyProtection="1">
      <alignment horizontal="left"/>
      <protection locked="0"/>
    </xf>
    <xf numFmtId="44" fontId="4" fillId="20" borderId="0" xfId="0" applyNumberFormat="1" applyFont="1" applyFill="1" applyBorder="1" applyAlignment="1" applyProtection="1">
      <alignment horizontal="left" vertical="top" wrapText="1"/>
    </xf>
    <xf numFmtId="44" fontId="4" fillId="0" borderId="0" xfId="0" applyNumberFormat="1" applyFont="1" applyBorder="1" applyAlignment="1" applyProtection="1">
      <alignment horizontal="left" vertical="top" wrapText="1"/>
    </xf>
    <xf numFmtId="44" fontId="21" fillId="7" borderId="0" xfId="0" applyNumberFormat="1" applyFont="1" applyFill="1" applyBorder="1" applyAlignment="1" applyProtection="1">
      <alignment horizontal="left" vertical="top" wrapText="1"/>
    </xf>
    <xf numFmtId="44" fontId="21" fillId="0" borderId="0" xfId="0" applyNumberFormat="1" applyFont="1" applyBorder="1" applyAlignment="1" applyProtection="1">
      <alignment horizontal="left" vertical="top" wrapText="1"/>
    </xf>
    <xf numFmtId="44" fontId="21" fillId="13" borderId="0" xfId="0" applyNumberFormat="1" applyFont="1" applyFill="1" applyBorder="1" applyAlignment="1" applyProtection="1">
      <alignment horizontal="left" vertical="top" wrapText="1"/>
    </xf>
    <xf numFmtId="44" fontId="21" fillId="8" borderId="0" xfId="0" applyNumberFormat="1" applyFont="1" applyFill="1" applyBorder="1" applyAlignment="1" applyProtection="1">
      <alignment horizontal="left" vertical="top" wrapText="1"/>
    </xf>
    <xf numFmtId="44" fontId="21" fillId="0" borderId="0" xfId="0" applyNumberFormat="1" applyFont="1" applyFill="1" applyBorder="1" applyAlignment="1" applyProtection="1">
      <alignment horizontal="left" vertical="top" wrapText="1"/>
    </xf>
    <xf numFmtId="44" fontId="4" fillId="0" borderId="0" xfId="0" applyNumberFormat="1" applyFont="1" applyFill="1" applyBorder="1" applyAlignment="1" applyProtection="1">
      <alignment horizontal="left" vertical="top" wrapText="1"/>
    </xf>
    <xf numFmtId="44" fontId="12" fillId="0" borderId="0" xfId="0" applyNumberFormat="1" applyFont="1" applyBorder="1" applyAlignment="1" applyProtection="1">
      <alignment horizontal="left" vertical="top" wrapText="1"/>
    </xf>
    <xf numFmtId="44" fontId="5" fillId="2" borderId="3" xfId="0" applyNumberFormat="1" applyFont="1" applyFill="1" applyBorder="1" applyAlignment="1" applyProtection="1">
      <alignment horizontal="left" vertical="top" wrapText="1"/>
    </xf>
    <xf numFmtId="44" fontId="12" fillId="12" borderId="2" xfId="0" applyNumberFormat="1" applyFont="1" applyFill="1" applyBorder="1" applyAlignment="1" applyProtection="1">
      <alignment horizontal="left" vertical="top" wrapText="1"/>
    </xf>
    <xf numFmtId="44" fontId="0" fillId="0" borderId="0" xfId="0" applyNumberFormat="1" applyAlignment="1" applyProtection="1">
      <alignment horizontal="left"/>
      <protection locked="0"/>
    </xf>
    <xf numFmtId="166" fontId="4" fillId="8" borderId="2" xfId="0" applyNumberFormat="1" applyFont="1" applyFill="1" applyBorder="1" applyAlignment="1" applyProtection="1">
      <alignment vertical="top" wrapText="1"/>
    </xf>
    <xf numFmtId="0" fontId="4" fillId="19" borderId="2" xfId="0" applyFont="1" applyFill="1" applyBorder="1" applyAlignment="1" applyProtection="1">
      <alignment horizontal="left" vertical="top"/>
    </xf>
    <xf numFmtId="168" fontId="4" fillId="19" borderId="2" xfId="0" applyNumberFormat="1" applyFont="1" applyFill="1" applyBorder="1" applyAlignment="1" applyProtection="1">
      <alignment horizontal="left" vertical="top"/>
    </xf>
    <xf numFmtId="166" fontId="4" fillId="19" borderId="2" xfId="0" applyNumberFormat="1" applyFont="1" applyFill="1" applyBorder="1" applyAlignment="1" applyProtection="1">
      <alignment horizontal="right" vertical="top"/>
    </xf>
    <xf numFmtId="16" fontId="4" fillId="19" borderId="2" xfId="0" applyNumberFormat="1" applyFont="1" applyFill="1" applyBorder="1" applyAlignment="1" applyProtection="1">
      <alignment horizontal="left" vertical="top"/>
    </xf>
    <xf numFmtId="0" fontId="12" fillId="14" borderId="5" xfId="0" applyFont="1" applyFill="1" applyBorder="1" applyAlignment="1" applyProtection="1">
      <alignment horizontal="center" vertical="center"/>
    </xf>
    <xf numFmtId="166" fontId="4" fillId="10" borderId="2" xfId="0" applyNumberFormat="1" applyFont="1" applyFill="1" applyBorder="1" applyAlignment="1" applyProtection="1">
      <alignment horizontal="right"/>
    </xf>
    <xf numFmtId="166" fontId="4" fillId="0" borderId="0" xfId="0" applyNumberFormat="1" applyFont="1" applyBorder="1" applyAlignment="1" applyProtection="1"/>
    <xf numFmtId="166" fontId="12" fillId="0" borderId="0" xfId="0" applyNumberFormat="1" applyFont="1" applyBorder="1" applyAlignment="1" applyProtection="1"/>
    <xf numFmtId="166" fontId="12" fillId="0" borderId="0" xfId="0" applyNumberFormat="1" applyFont="1" applyAlignment="1" applyProtection="1"/>
    <xf numFmtId="166" fontId="19" fillId="0" borderId="0" xfId="0" applyNumberFormat="1" applyFont="1" applyAlignment="1" applyProtection="1"/>
    <xf numFmtId="166" fontId="12" fillId="8" borderId="0" xfId="1" applyNumberFormat="1" applyFont="1" applyFill="1" applyAlignment="1" applyProtection="1">
      <alignment vertical="top" wrapText="1"/>
    </xf>
    <xf numFmtId="0" fontId="12" fillId="7" borderId="2" xfId="0" applyFont="1" applyFill="1" applyBorder="1" applyAlignment="1" applyProtection="1">
      <alignment vertical="center"/>
    </xf>
    <xf numFmtId="0" fontId="4" fillId="0" borderId="2" xfId="0" applyFont="1" applyBorder="1" applyAlignment="1" applyProtection="1"/>
    <xf numFmtId="0" fontId="12" fillId="14" borderId="5" xfId="0" applyFont="1" applyFill="1" applyBorder="1" applyAlignment="1" applyProtection="1">
      <alignment vertical="center"/>
    </xf>
    <xf numFmtId="0" fontId="4" fillId="10" borderId="2" xfId="0" applyFont="1" applyFill="1" applyBorder="1" applyAlignment="1" applyProtection="1"/>
    <xf numFmtId="166" fontId="4" fillId="0" borderId="2" xfId="0" applyNumberFormat="1" applyFont="1" applyBorder="1" applyAlignment="1" applyProtection="1">
      <protection locked="0"/>
    </xf>
    <xf numFmtId="166" fontId="4" fillId="0" borderId="0" xfId="0" applyNumberFormat="1" applyFont="1" applyAlignment="1" applyProtection="1">
      <protection locked="0"/>
    </xf>
    <xf numFmtId="166" fontId="12" fillId="7" borderId="2" xfId="0" applyNumberFormat="1" applyFont="1" applyFill="1" applyBorder="1" applyAlignment="1" applyProtection="1">
      <alignment horizontal="right" vertical="center" wrapText="1"/>
    </xf>
    <xf numFmtId="166" fontId="12" fillId="14" borderId="5" xfId="0" applyNumberFormat="1" applyFont="1" applyFill="1" applyBorder="1" applyAlignment="1" applyProtection="1">
      <alignment horizontal="right" vertical="center" wrapText="1"/>
    </xf>
    <xf numFmtId="166" fontId="13" fillId="0" borderId="0" xfId="0" applyNumberFormat="1" applyFont="1" applyAlignment="1" applyProtection="1">
      <alignment horizontal="right" vertical="top" wrapText="1"/>
    </xf>
    <xf numFmtId="0" fontId="4" fillId="9" borderId="2" xfId="0" applyFont="1" applyFill="1" applyBorder="1" applyAlignment="1" applyProtection="1">
      <alignment horizontal="left" vertical="top"/>
    </xf>
    <xf numFmtId="0" fontId="4" fillId="9" borderId="2" xfId="0" applyFont="1" applyFill="1" applyBorder="1" applyProtection="1"/>
    <xf numFmtId="168" fontId="4" fillId="9" borderId="2" xfId="0" applyNumberFormat="1" applyFont="1" applyFill="1" applyBorder="1" applyAlignment="1" applyProtection="1">
      <alignment horizontal="left" vertical="top"/>
    </xf>
    <xf numFmtId="166" fontId="4" fillId="9" borderId="2" xfId="0" applyNumberFormat="1" applyFont="1" applyFill="1" applyBorder="1" applyAlignment="1" applyProtection="1">
      <alignment horizontal="right" vertical="top"/>
    </xf>
    <xf numFmtId="16" fontId="4" fillId="9" borderId="2" xfId="0" applyNumberFormat="1" applyFont="1" applyFill="1" applyBorder="1" applyAlignment="1" applyProtection="1">
      <alignment horizontal="left" vertical="top"/>
    </xf>
    <xf numFmtId="8" fontId="4" fillId="28" borderId="2" xfId="0" applyNumberFormat="1" applyFont="1" applyFill="1" applyBorder="1" applyAlignment="1" applyProtection="1">
      <alignment vertical="top" wrapText="1"/>
      <protection locked="0"/>
    </xf>
    <xf numFmtId="0" fontId="4" fillId="28" borderId="2" xfId="0" applyFont="1" applyFill="1" applyBorder="1" applyAlignment="1" applyProtection="1">
      <alignment horizontal="left" vertical="top"/>
      <protection locked="0"/>
    </xf>
    <xf numFmtId="166" fontId="14" fillId="28" borderId="5" xfId="0" applyNumberFormat="1" applyFont="1" applyFill="1" applyBorder="1" applyAlignment="1" applyProtection="1">
      <alignment horizontal="left" vertical="top" wrapText="1"/>
    </xf>
    <xf numFmtId="0" fontId="4" fillId="28" borderId="2" xfId="0" applyFont="1" applyFill="1" applyBorder="1" applyAlignment="1" applyProtection="1">
      <alignment horizontal="left" vertical="top" wrapText="1"/>
      <protection locked="0"/>
    </xf>
    <xf numFmtId="0" fontId="14" fillId="28" borderId="2" xfId="0" applyFont="1" applyFill="1" applyBorder="1" applyAlignment="1" applyProtection="1">
      <alignment horizontal="left" vertical="top"/>
      <protection locked="0"/>
    </xf>
    <xf numFmtId="16" fontId="4" fillId="28" borderId="2" xfId="0" applyNumberFormat="1" applyFont="1" applyFill="1" applyBorder="1" applyAlignment="1" applyProtection="1">
      <alignment horizontal="left" vertical="top"/>
      <protection locked="0"/>
    </xf>
    <xf numFmtId="14" fontId="4" fillId="28" borderId="2" xfId="0" applyNumberFormat="1" applyFont="1" applyFill="1" applyBorder="1" applyAlignment="1" applyProtection="1">
      <alignment horizontal="left" vertical="top"/>
      <protection locked="0"/>
    </xf>
    <xf numFmtId="0" fontId="4" fillId="10" borderId="0" xfId="0" applyFont="1" applyFill="1" applyBorder="1" applyAlignment="1" applyProtection="1">
      <alignment horizontal="left"/>
    </xf>
    <xf numFmtId="0" fontId="4" fillId="10" borderId="4" xfId="0" applyFont="1" applyFill="1" applyBorder="1" applyAlignment="1" applyProtection="1">
      <alignment horizontal="left"/>
    </xf>
    <xf numFmtId="166" fontId="4" fillId="10" borderId="4" xfId="0" applyNumberFormat="1" applyFont="1" applyFill="1" applyBorder="1" applyAlignment="1" applyProtection="1"/>
    <xf numFmtId="166" fontId="4" fillId="10" borderId="4" xfId="0" applyNumberFormat="1" applyFont="1" applyFill="1" applyBorder="1" applyAlignment="1" applyProtection="1">
      <alignment horizontal="right"/>
    </xf>
    <xf numFmtId="16" fontId="4" fillId="10" borderId="4" xfId="0" applyNumberFormat="1" applyFont="1" applyFill="1" applyBorder="1" applyAlignment="1" applyProtection="1">
      <alignment horizontal="left"/>
    </xf>
    <xf numFmtId="166" fontId="4" fillId="10" borderId="2" xfId="0" applyNumberFormat="1" applyFont="1" applyFill="1" applyBorder="1" applyAlignment="1" applyProtection="1"/>
    <xf numFmtId="14" fontId="4" fillId="0" borderId="2" xfId="0" applyNumberFormat="1" applyFont="1" applyBorder="1" applyAlignment="1" applyProtection="1">
      <alignment horizontal="left" vertical="top" wrapText="1"/>
    </xf>
    <xf numFmtId="14" fontId="4" fillId="7" borderId="2" xfId="0" applyNumberFormat="1" applyFont="1" applyFill="1" applyBorder="1" applyAlignment="1">
      <alignment horizontal="left" vertical="top" wrapText="1"/>
    </xf>
    <xf numFmtId="0" fontId="4" fillId="7" borderId="2" xfId="0" applyFont="1" applyFill="1" applyBorder="1" applyAlignment="1" applyProtection="1">
      <alignment horizontal="left" vertical="top" wrapText="1"/>
      <protection locked="0"/>
    </xf>
    <xf numFmtId="8" fontId="4" fillId="7" borderId="2" xfId="0" applyNumberFormat="1" applyFont="1" applyFill="1" applyBorder="1" applyAlignment="1" applyProtection="1">
      <alignment vertical="top"/>
      <protection locked="0"/>
    </xf>
    <xf numFmtId="0" fontId="4" fillId="7" borderId="2" xfId="0" applyFont="1" applyFill="1" applyBorder="1" applyAlignment="1" applyProtection="1">
      <alignment horizontal="left" vertical="top"/>
      <protection locked="0"/>
    </xf>
    <xf numFmtId="166" fontId="4" fillId="7" borderId="2" xfId="0" applyNumberFormat="1" applyFont="1" applyFill="1" applyBorder="1" applyAlignment="1" applyProtection="1">
      <alignment horizontal="left" vertical="top"/>
      <protection locked="0"/>
    </xf>
    <xf numFmtId="0" fontId="14" fillId="7" borderId="2" xfId="0" applyFont="1" applyFill="1" applyBorder="1" applyAlignment="1" applyProtection="1">
      <alignment horizontal="left" vertical="top"/>
      <protection locked="0"/>
    </xf>
    <xf numFmtId="8" fontId="4" fillId="10" borderId="2" xfId="0" applyNumberFormat="1" applyFont="1" applyFill="1" applyBorder="1" applyAlignment="1" applyProtection="1">
      <alignment horizontal="left" vertical="top" wrapText="1"/>
    </xf>
    <xf numFmtId="166" fontId="4" fillId="10" borderId="2" xfId="0" applyNumberFormat="1" applyFont="1" applyFill="1" applyBorder="1" applyAlignment="1" applyProtection="1">
      <alignment horizontal="left" vertical="top" wrapText="1"/>
    </xf>
    <xf numFmtId="14" fontId="14" fillId="0" borderId="2" xfId="0" applyNumberFormat="1" applyFont="1" applyFill="1" applyBorder="1" applyAlignment="1">
      <alignment horizontal="left" vertical="top" wrapText="1"/>
    </xf>
    <xf numFmtId="0" fontId="4" fillId="29" borderId="2" xfId="0" applyFont="1" applyFill="1" applyBorder="1" applyAlignment="1" applyProtection="1">
      <alignment horizontal="left" vertical="top"/>
    </xf>
    <xf numFmtId="168" fontId="4" fillId="29" borderId="2" xfId="0" applyNumberFormat="1" applyFont="1" applyFill="1" applyBorder="1" applyAlignment="1" applyProtection="1">
      <alignment horizontal="left" vertical="top"/>
    </xf>
    <xf numFmtId="166" fontId="4" fillId="29" borderId="2" xfId="0" applyNumberFormat="1" applyFont="1" applyFill="1" applyBorder="1" applyAlignment="1" applyProtection="1">
      <alignment horizontal="right" vertical="top"/>
    </xf>
    <xf numFmtId="16" fontId="4" fillId="29" borderId="2" xfId="0" applyNumberFormat="1" applyFont="1" applyFill="1" applyBorder="1" applyAlignment="1" applyProtection="1">
      <alignment horizontal="left" vertical="top"/>
    </xf>
    <xf numFmtId="0" fontId="4" fillId="7" borderId="2" xfId="0" applyFont="1" applyFill="1" applyBorder="1" applyAlignment="1" applyProtection="1">
      <alignment horizontal="left"/>
    </xf>
    <xf numFmtId="166" fontId="4" fillId="7" borderId="2" xfId="0" applyNumberFormat="1" applyFont="1" applyFill="1" applyBorder="1" applyAlignment="1" applyProtection="1"/>
    <xf numFmtId="166" fontId="4" fillId="7" borderId="2" xfId="0" applyNumberFormat="1" applyFont="1" applyFill="1" applyBorder="1" applyAlignment="1" applyProtection="1">
      <alignment horizontal="right"/>
    </xf>
    <xf numFmtId="16" fontId="4" fillId="7" borderId="2" xfId="0" applyNumberFormat="1" applyFont="1" applyFill="1" applyBorder="1" applyAlignment="1" applyProtection="1">
      <alignment horizontal="left"/>
    </xf>
    <xf numFmtId="0" fontId="4" fillId="29" borderId="2" xfId="0" applyFont="1" applyFill="1" applyBorder="1" applyAlignment="1" applyProtection="1">
      <alignment horizontal="left"/>
    </xf>
    <xf numFmtId="166" fontId="4" fillId="29" borderId="2" xfId="0" applyNumberFormat="1" applyFont="1" applyFill="1" applyBorder="1" applyAlignment="1" applyProtection="1"/>
    <xf numFmtId="166" fontId="4" fillId="29" borderId="2" xfId="0" applyNumberFormat="1" applyFont="1" applyFill="1" applyBorder="1" applyAlignment="1" applyProtection="1">
      <alignment horizontal="right"/>
    </xf>
    <xf numFmtId="16" fontId="4" fillId="29" borderId="2" xfId="0" applyNumberFormat="1" applyFont="1" applyFill="1" applyBorder="1" applyAlignment="1" applyProtection="1">
      <alignment horizontal="left"/>
    </xf>
    <xf numFmtId="15" fontId="4" fillId="0" borderId="2" xfId="0" applyNumberFormat="1" applyFont="1" applyBorder="1" applyAlignment="1" applyProtection="1">
      <alignment horizontal="left" vertical="top"/>
      <protection locked="0"/>
    </xf>
    <xf numFmtId="8" fontId="4" fillId="10" borderId="2" xfId="0" applyNumberFormat="1" applyFont="1" applyFill="1" applyBorder="1" applyAlignment="1" applyProtection="1">
      <alignment vertical="top" wrapText="1"/>
    </xf>
    <xf numFmtId="15" fontId="4" fillId="10" borderId="2" xfId="0" applyNumberFormat="1" applyFont="1" applyFill="1" applyBorder="1" applyAlignment="1" applyProtection="1">
      <alignment horizontal="left" vertical="top"/>
    </xf>
    <xf numFmtId="8" fontId="4" fillId="10" borderId="2" xfId="0" applyNumberFormat="1" applyFont="1" applyFill="1" applyBorder="1" applyAlignment="1" applyProtection="1">
      <alignment horizontal="left" vertical="top"/>
    </xf>
    <xf numFmtId="0" fontId="4" fillId="18" borderId="0" xfId="0" applyFont="1" applyFill="1" applyAlignment="1" applyProtection="1">
      <alignment horizontal="left" vertical="top"/>
    </xf>
    <xf numFmtId="15" fontId="4" fillId="7" borderId="2" xfId="0" applyNumberFormat="1" applyFont="1" applyFill="1" applyBorder="1" applyAlignment="1" applyProtection="1">
      <alignment horizontal="left" vertical="top"/>
      <protection locked="0"/>
    </xf>
    <xf numFmtId="16" fontId="4" fillId="7" borderId="2" xfId="0" applyNumberFormat="1" applyFont="1" applyFill="1" applyBorder="1" applyAlignment="1" applyProtection="1">
      <alignment horizontal="left" vertical="top"/>
      <protection locked="0"/>
    </xf>
    <xf numFmtId="0" fontId="4" fillId="7" borderId="0" xfId="0" applyFont="1" applyFill="1" applyAlignment="1" applyProtection="1">
      <alignment horizontal="left" vertical="top"/>
      <protection locked="0"/>
    </xf>
    <xf numFmtId="16" fontId="10" fillId="7" borderId="2" xfId="0" applyNumberFormat="1" applyFont="1" applyFill="1" applyBorder="1" applyAlignment="1">
      <alignment horizontal="left" vertical="top"/>
    </xf>
    <xf numFmtId="0" fontId="4" fillId="8" borderId="2" xfId="0" applyFont="1" applyFill="1" applyBorder="1" applyAlignment="1" applyProtection="1">
      <alignment horizontal="left"/>
    </xf>
    <xf numFmtId="166" fontId="4" fillId="8" borderId="2" xfId="0" applyNumberFormat="1" applyFont="1" applyFill="1" applyBorder="1" applyAlignment="1" applyProtection="1"/>
    <xf numFmtId="166" fontId="4" fillId="8" borderId="2" xfId="0" applyNumberFormat="1" applyFont="1" applyFill="1" applyBorder="1" applyAlignment="1" applyProtection="1">
      <alignment horizontal="right"/>
    </xf>
    <xf numFmtId="16" fontId="4" fillId="8" borderId="2" xfId="0" applyNumberFormat="1" applyFont="1" applyFill="1" applyBorder="1" applyAlignment="1" applyProtection="1">
      <alignment horizontal="left"/>
    </xf>
    <xf numFmtId="0" fontId="4" fillId="8" borderId="0" xfId="0" applyFont="1" applyFill="1" applyBorder="1" applyAlignment="1" applyProtection="1">
      <alignment horizontal="left"/>
    </xf>
    <xf numFmtId="0" fontId="4" fillId="18" borderId="2" xfId="0" applyFont="1" applyFill="1" applyBorder="1" applyAlignment="1" applyProtection="1">
      <alignment horizontal="left"/>
    </xf>
    <xf numFmtId="166" fontId="4" fillId="18" borderId="2" xfId="0" applyNumberFormat="1" applyFont="1" applyFill="1" applyBorder="1" applyAlignment="1" applyProtection="1"/>
    <xf numFmtId="166" fontId="4" fillId="18" borderId="2" xfId="0" applyNumberFormat="1" applyFont="1" applyFill="1" applyBorder="1" applyAlignment="1" applyProtection="1">
      <alignment horizontal="right"/>
    </xf>
    <xf numFmtId="16" fontId="4" fillId="18" borderId="2" xfId="0" applyNumberFormat="1" applyFont="1" applyFill="1" applyBorder="1" applyAlignment="1" applyProtection="1">
      <alignment horizontal="left"/>
    </xf>
    <xf numFmtId="8" fontId="4" fillId="0" borderId="2" xfId="0" applyNumberFormat="1" applyFont="1" applyBorder="1" applyAlignment="1">
      <alignment horizontal="left" vertical="top"/>
    </xf>
    <xf numFmtId="166" fontId="4" fillId="0" borderId="2" xfId="0" applyNumberFormat="1" applyFont="1" applyFill="1" applyBorder="1" applyAlignment="1" applyProtection="1">
      <alignment horizontal="left" vertical="top"/>
      <protection locked="0"/>
    </xf>
    <xf numFmtId="44" fontId="4" fillId="0" borderId="2" xfId="0" applyNumberFormat="1" applyFont="1" applyFill="1" applyBorder="1" applyAlignment="1" applyProtection="1">
      <alignment horizontal="left" vertical="top"/>
      <protection locked="0"/>
    </xf>
    <xf numFmtId="8" fontId="4" fillId="0" borderId="2" xfId="0" applyNumberFormat="1" applyFont="1" applyFill="1" applyBorder="1" applyAlignment="1" applyProtection="1">
      <alignment horizontal="left" vertical="top" wrapText="1"/>
      <protection locked="0"/>
    </xf>
    <xf numFmtId="0" fontId="14" fillId="18" borderId="2" xfId="0" applyFont="1" applyFill="1" applyBorder="1" applyAlignment="1" applyProtection="1">
      <alignment horizontal="left" vertical="top"/>
      <protection locked="0"/>
    </xf>
    <xf numFmtId="166" fontId="14" fillId="18" borderId="5" xfId="0" applyNumberFormat="1" applyFont="1" applyFill="1" applyBorder="1" applyAlignment="1" applyProtection="1">
      <alignment horizontal="left" vertical="top" wrapText="1"/>
    </xf>
    <xf numFmtId="166" fontId="4" fillId="13" borderId="2" xfId="0" applyNumberFormat="1" applyFont="1" applyFill="1" applyBorder="1" applyAlignment="1" applyProtection="1"/>
    <xf numFmtId="166" fontId="4" fillId="13" borderId="2" xfId="0" applyNumberFormat="1" applyFont="1" applyFill="1" applyBorder="1" applyAlignment="1" applyProtection="1">
      <alignment horizontal="right"/>
    </xf>
    <xf numFmtId="16" fontId="4" fillId="13" borderId="2" xfId="0" applyNumberFormat="1" applyFont="1" applyFill="1" applyBorder="1" applyAlignment="1" applyProtection="1">
      <alignment horizontal="left"/>
    </xf>
    <xf numFmtId="0" fontId="7" fillId="0" borderId="0" xfId="0" applyFont="1"/>
    <xf numFmtId="166" fontId="0" fillId="0" borderId="0" xfId="0" applyNumberFormat="1"/>
    <xf numFmtId="166" fontId="7" fillId="0" borderId="0" xfId="0" applyNumberFormat="1" applyFont="1"/>
    <xf numFmtId="166" fontId="4" fillId="0" borderId="2" xfId="0" applyNumberFormat="1" applyFont="1" applyBorder="1" applyAlignment="1">
      <alignment horizontal="left" vertical="top"/>
    </xf>
    <xf numFmtId="0" fontId="0" fillId="0" borderId="0" xfId="0" applyFill="1"/>
    <xf numFmtId="0" fontId="4" fillId="30" borderId="2" xfId="0" applyFont="1" applyFill="1" applyBorder="1" applyAlignment="1" applyProtection="1">
      <alignment horizontal="left" vertical="top"/>
    </xf>
    <xf numFmtId="168" fontId="4" fillId="30" borderId="2" xfId="0" applyNumberFormat="1" applyFont="1" applyFill="1" applyBorder="1" applyAlignment="1" applyProtection="1">
      <alignment horizontal="left" vertical="top"/>
    </xf>
    <xf numFmtId="166" fontId="4" fillId="30" borderId="2" xfId="0" applyNumberFormat="1" applyFont="1" applyFill="1" applyBorder="1" applyAlignment="1" applyProtection="1">
      <alignment horizontal="right" vertical="top"/>
    </xf>
    <xf numFmtId="16" fontId="4" fillId="30" borderId="2" xfId="0" applyNumberFormat="1" applyFont="1" applyFill="1" applyBorder="1" applyAlignment="1" applyProtection="1">
      <alignment horizontal="left"/>
    </xf>
    <xf numFmtId="0" fontId="4" fillId="30" borderId="2" xfId="0" applyFont="1" applyFill="1" applyBorder="1" applyAlignment="1" applyProtection="1">
      <alignment horizontal="left"/>
    </xf>
    <xf numFmtId="166" fontId="4" fillId="30" borderId="2" xfId="0" applyNumberFormat="1" applyFont="1" applyFill="1" applyBorder="1" applyAlignment="1" applyProtection="1"/>
    <xf numFmtId="166" fontId="4" fillId="30" borderId="2" xfId="0" applyNumberFormat="1" applyFont="1" applyFill="1" applyBorder="1" applyAlignment="1" applyProtection="1">
      <alignment horizontal="right"/>
    </xf>
    <xf numFmtId="0" fontId="4" fillId="18" borderId="0" xfId="0" applyFont="1" applyFill="1" applyAlignment="1" applyProtection="1">
      <alignment vertical="top" wrapText="1"/>
      <protection locked="0"/>
    </xf>
    <xf numFmtId="166" fontId="4" fillId="23" borderId="2" xfId="0" applyNumberFormat="1" applyFont="1" applyFill="1" applyBorder="1" applyAlignment="1" applyProtection="1">
      <alignment horizontal="left" vertical="center" wrapText="1"/>
    </xf>
    <xf numFmtId="0" fontId="12" fillId="7" borderId="2" xfId="0" applyFont="1" applyFill="1" applyBorder="1" applyAlignment="1" applyProtection="1">
      <alignment horizontal="left" vertical="top" wrapText="1"/>
    </xf>
    <xf numFmtId="4" fontId="12" fillId="7" borderId="2" xfId="0" applyNumberFormat="1" applyFont="1" applyFill="1" applyBorder="1" applyAlignment="1" applyProtection="1">
      <alignment horizontal="left" vertical="top" wrapText="1"/>
    </xf>
    <xf numFmtId="166" fontId="4" fillId="0" borderId="2" xfId="0" applyNumberFormat="1" applyFont="1" applyFill="1" applyBorder="1" applyAlignment="1" applyProtection="1">
      <alignment horizontal="left" vertical="top" wrapText="1"/>
      <protection locked="0"/>
    </xf>
    <xf numFmtId="166" fontId="4" fillId="0" borderId="2" xfId="0" applyNumberFormat="1"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8" fontId="4" fillId="0" borderId="2" xfId="0" applyNumberFormat="1" applyFont="1" applyFill="1" applyBorder="1" applyAlignment="1" applyProtection="1">
      <alignment horizontal="left" vertical="top"/>
      <protection locked="0"/>
    </xf>
    <xf numFmtId="0" fontId="14" fillId="23" borderId="2" xfId="0" applyFont="1" applyFill="1" applyBorder="1" applyAlignment="1">
      <alignment horizontal="left" vertical="top" wrapText="1"/>
    </xf>
    <xf numFmtId="6" fontId="14" fillId="23" borderId="2" xfId="0" applyNumberFormat="1" applyFont="1" applyFill="1" applyBorder="1" applyAlignment="1">
      <alignment horizontal="left" vertical="top"/>
    </xf>
    <xf numFmtId="0" fontId="14" fillId="23" borderId="2" xfId="0" applyFont="1" applyFill="1" applyBorder="1" applyAlignment="1">
      <alignment horizontal="left" vertical="top"/>
    </xf>
    <xf numFmtId="0" fontId="4" fillId="23" borderId="2" xfId="0" applyFont="1" applyFill="1" applyBorder="1"/>
    <xf numFmtId="0" fontId="4" fillId="23" borderId="2" xfId="0" applyFont="1" applyFill="1" applyBorder="1" applyAlignment="1" applyProtection="1">
      <alignment vertical="top" wrapText="1"/>
      <protection locked="0"/>
    </xf>
    <xf numFmtId="166" fontId="4" fillId="23" borderId="2" xfId="0" applyNumberFormat="1" applyFont="1" applyFill="1" applyBorder="1" applyAlignment="1" applyProtection="1">
      <alignment horizontal="left" vertical="center" wrapText="1"/>
      <protection locked="0"/>
    </xf>
    <xf numFmtId="0" fontId="14" fillId="11" borderId="2" xfId="0" applyFont="1" applyFill="1" applyBorder="1" applyAlignment="1" applyProtection="1">
      <alignment horizontal="left" vertical="top"/>
      <protection locked="0"/>
    </xf>
    <xf numFmtId="168" fontId="14" fillId="11" borderId="2" xfId="0" applyNumberFormat="1" applyFont="1" applyFill="1" applyBorder="1" applyAlignment="1" applyProtection="1">
      <alignment horizontal="left" vertical="top"/>
      <protection locked="0"/>
    </xf>
    <xf numFmtId="166" fontId="14" fillId="11" borderId="2" xfId="0" applyNumberFormat="1" applyFont="1" applyFill="1" applyBorder="1" applyAlignment="1" applyProtection="1">
      <alignment horizontal="right" vertical="top"/>
      <protection locked="0"/>
    </xf>
    <xf numFmtId="16" fontId="14" fillId="11" borderId="2" xfId="0" applyNumberFormat="1" applyFont="1" applyFill="1" applyBorder="1" applyAlignment="1" applyProtection="1">
      <alignment horizontal="left" vertical="top"/>
      <protection locked="0"/>
    </xf>
    <xf numFmtId="0" fontId="9" fillId="0" borderId="2" xfId="0" applyFont="1" applyBorder="1" applyAlignment="1">
      <alignment horizontal="left" vertical="top"/>
    </xf>
    <xf numFmtId="8" fontId="4" fillId="11" borderId="2" xfId="0" applyNumberFormat="1" applyFont="1" applyFill="1" applyBorder="1" applyAlignment="1" applyProtection="1">
      <alignment horizontal="left" vertical="top" wrapText="1"/>
      <protection locked="0"/>
    </xf>
    <xf numFmtId="0" fontId="4" fillId="11" borderId="2" xfId="0" applyFont="1" applyFill="1" applyBorder="1" applyAlignment="1" applyProtection="1">
      <alignment horizontal="left" vertical="top"/>
      <protection locked="0"/>
    </xf>
    <xf numFmtId="166" fontId="4" fillId="11" borderId="2" xfId="0" applyNumberFormat="1" applyFont="1" applyFill="1" applyBorder="1" applyAlignment="1" applyProtection="1">
      <alignment horizontal="left" vertical="top"/>
      <protection locked="0"/>
    </xf>
    <xf numFmtId="8" fontId="4" fillId="11" borderId="2" xfId="0" applyNumberFormat="1" applyFont="1" applyFill="1" applyBorder="1" applyAlignment="1" applyProtection="1">
      <alignment horizontal="left" vertical="top"/>
      <protection locked="0"/>
    </xf>
    <xf numFmtId="166" fontId="4" fillId="11" borderId="2" xfId="0" applyNumberFormat="1" applyFont="1" applyFill="1" applyBorder="1" applyAlignment="1" applyProtection="1">
      <alignment horizontal="left" vertical="top" wrapText="1"/>
      <protection locked="0"/>
    </xf>
    <xf numFmtId="0" fontId="4" fillId="11" borderId="2" xfId="0" applyFont="1" applyFill="1" applyBorder="1" applyAlignment="1" applyProtection="1">
      <alignment horizontal="left" vertical="top" wrapText="1"/>
      <protection locked="0"/>
    </xf>
    <xf numFmtId="15" fontId="4" fillId="11" borderId="2" xfId="0" applyNumberFormat="1" applyFont="1" applyFill="1" applyBorder="1" applyAlignment="1" applyProtection="1">
      <alignment horizontal="left" vertical="top"/>
      <protection locked="0"/>
    </xf>
    <xf numFmtId="16" fontId="4" fillId="11" borderId="2" xfId="0" applyNumberFormat="1" applyFont="1" applyFill="1" applyBorder="1" applyAlignment="1" applyProtection="1">
      <alignment horizontal="left" vertical="top"/>
      <protection locked="0"/>
    </xf>
    <xf numFmtId="0" fontId="4" fillId="11" borderId="0" xfId="0" applyFont="1" applyFill="1" applyAlignment="1" applyProtection="1">
      <alignment horizontal="left" vertical="top"/>
      <protection locked="0"/>
    </xf>
    <xf numFmtId="0" fontId="4" fillId="7" borderId="2" xfId="0" applyFont="1" applyFill="1" applyBorder="1" applyAlignment="1" applyProtection="1">
      <alignment horizontal="left"/>
      <protection locked="0"/>
    </xf>
    <xf numFmtId="166" fontId="4" fillId="7" borderId="2" xfId="0" applyNumberFormat="1" applyFont="1" applyFill="1" applyBorder="1" applyAlignment="1" applyProtection="1">
      <protection locked="0"/>
    </xf>
    <xf numFmtId="166" fontId="4" fillId="7" borderId="2" xfId="0" applyNumberFormat="1" applyFont="1" applyFill="1" applyBorder="1" applyAlignment="1" applyProtection="1">
      <alignment horizontal="right"/>
      <protection locked="0"/>
    </xf>
    <xf numFmtId="164" fontId="4" fillId="0" borderId="2" xfId="0" applyNumberFormat="1" applyFont="1" applyBorder="1" applyAlignment="1">
      <alignment horizontal="left" vertical="top"/>
    </xf>
    <xf numFmtId="0" fontId="5" fillId="2" borderId="3" xfId="0" applyFont="1" applyFill="1" applyBorder="1" applyAlignment="1" applyProtection="1">
      <alignment horizontal="left" vertical="top" wrapText="1"/>
    </xf>
    <xf numFmtId="0" fontId="15" fillId="0" borderId="0" xfId="0" applyFont="1" applyAlignment="1" applyProtection="1">
      <alignment horizontal="left" vertical="top" wrapText="1"/>
    </xf>
    <xf numFmtId="6" fontId="14" fillId="0" borderId="2" xfId="0" applyNumberFormat="1" applyFont="1" applyFill="1" applyBorder="1" applyAlignment="1">
      <alignment horizontal="left" vertical="top" wrapText="1"/>
    </xf>
    <xf numFmtId="0" fontId="14" fillId="0" borderId="2" xfId="0" applyFont="1" applyFill="1" applyBorder="1" applyAlignment="1">
      <alignment horizontal="left" vertical="top"/>
    </xf>
    <xf numFmtId="16" fontId="14" fillId="0" borderId="2" xfId="0" applyNumberFormat="1" applyFont="1" applyFill="1" applyBorder="1" applyAlignment="1">
      <alignment horizontal="left" vertical="top"/>
    </xf>
    <xf numFmtId="0" fontId="4" fillId="8" borderId="2" xfId="0" applyFont="1" applyFill="1" applyBorder="1" applyAlignment="1">
      <alignment horizontal="left" vertical="top" wrapText="1"/>
    </xf>
    <xf numFmtId="6" fontId="4" fillId="8" borderId="2" xfId="0" applyNumberFormat="1" applyFont="1" applyFill="1" applyBorder="1" applyAlignment="1">
      <alignment horizontal="left" vertical="top" wrapText="1"/>
    </xf>
    <xf numFmtId="14" fontId="4" fillId="8" borderId="2" xfId="0" applyNumberFormat="1" applyFont="1" applyFill="1" applyBorder="1" applyAlignment="1">
      <alignment horizontal="left" vertical="top" wrapText="1"/>
    </xf>
    <xf numFmtId="16" fontId="4" fillId="8" borderId="2" xfId="0" applyNumberFormat="1" applyFont="1" applyFill="1" applyBorder="1" applyAlignment="1">
      <alignment horizontal="left" vertical="top"/>
    </xf>
    <xf numFmtId="166" fontId="4" fillId="6" borderId="2" xfId="0" applyNumberFormat="1" applyFont="1" applyFill="1" applyBorder="1" applyAlignment="1" applyProtection="1">
      <alignment horizontal="left" vertical="top"/>
    </xf>
    <xf numFmtId="8" fontId="4" fillId="6" borderId="2" xfId="0" applyNumberFormat="1" applyFont="1" applyFill="1" applyBorder="1" applyAlignment="1" applyProtection="1">
      <alignment horizontal="left" vertical="top" wrapText="1"/>
    </xf>
    <xf numFmtId="0" fontId="4" fillId="6" borderId="2" xfId="0" applyFont="1" applyFill="1" applyBorder="1" applyAlignment="1" applyProtection="1">
      <alignment horizontal="left" vertical="top"/>
    </xf>
    <xf numFmtId="0" fontId="4" fillId="6" borderId="2" xfId="0" applyFont="1" applyFill="1" applyBorder="1" applyAlignment="1" applyProtection="1">
      <alignment horizontal="left" vertical="top" wrapText="1"/>
    </xf>
    <xf numFmtId="0" fontId="30" fillId="6" borderId="2" xfId="0" applyFont="1" applyFill="1" applyBorder="1" applyAlignment="1" applyProtection="1">
      <alignment horizontal="left" vertical="top" wrapText="1"/>
    </xf>
    <xf numFmtId="0" fontId="14" fillId="6" borderId="2" xfId="0" applyFont="1" applyFill="1" applyBorder="1" applyAlignment="1" applyProtection="1">
      <alignment horizontal="left" vertical="top"/>
    </xf>
    <xf numFmtId="15" fontId="4" fillId="6" borderId="2" xfId="0" applyNumberFormat="1" applyFont="1" applyFill="1" applyBorder="1" applyAlignment="1" applyProtection="1">
      <alignment horizontal="left" vertical="top"/>
    </xf>
    <xf numFmtId="16" fontId="4" fillId="6" borderId="2" xfId="0" applyNumberFormat="1" applyFont="1" applyFill="1" applyBorder="1" applyAlignment="1" applyProtection="1">
      <alignment horizontal="left" vertical="top"/>
    </xf>
    <xf numFmtId="0" fontId="4" fillId="0" borderId="0" xfId="0" applyFont="1" applyFill="1" applyAlignment="1" applyProtection="1">
      <alignment horizontal="left" vertical="top"/>
    </xf>
    <xf numFmtId="0" fontId="4" fillId="6" borderId="2" xfId="0" applyNumberFormat="1" applyFont="1" applyFill="1" applyBorder="1" applyAlignment="1" applyProtection="1">
      <alignment horizontal="left" vertical="top" wrapText="1"/>
    </xf>
    <xf numFmtId="166" fontId="4" fillId="6" borderId="2" xfId="0" applyNumberFormat="1" applyFont="1" applyFill="1" applyBorder="1" applyAlignment="1" applyProtection="1">
      <alignment horizontal="left" vertical="top" wrapText="1"/>
    </xf>
    <xf numFmtId="0" fontId="4" fillId="7" borderId="0" xfId="0" applyFont="1" applyFill="1" applyAlignment="1" applyProtection="1">
      <alignment horizontal="left" vertical="top"/>
    </xf>
    <xf numFmtId="8" fontId="4" fillId="6" borderId="2" xfId="0" applyNumberFormat="1" applyFont="1" applyFill="1" applyBorder="1" applyAlignment="1" applyProtection="1">
      <alignment horizontal="left" vertical="top"/>
    </xf>
    <xf numFmtId="6" fontId="4" fillId="6" borderId="2" xfId="0" applyNumberFormat="1" applyFont="1" applyFill="1" applyBorder="1" applyAlignment="1" applyProtection="1">
      <alignment horizontal="left" vertical="top"/>
    </xf>
    <xf numFmtId="8" fontId="29" fillId="6" borderId="2" xfId="0" applyNumberFormat="1" applyFont="1" applyFill="1" applyBorder="1" applyAlignment="1" applyProtection="1">
      <alignment horizontal="left" vertical="top" wrapText="1"/>
    </xf>
    <xf numFmtId="0" fontId="29" fillId="6" borderId="2" xfId="0" applyFont="1" applyFill="1" applyBorder="1" applyAlignment="1" applyProtection="1">
      <alignment horizontal="left" vertical="top"/>
    </xf>
    <xf numFmtId="0" fontId="29" fillId="6" borderId="2" xfId="0" applyFont="1" applyFill="1" applyBorder="1" applyAlignment="1" applyProtection="1">
      <alignment horizontal="left" vertical="top" wrapText="1"/>
    </xf>
    <xf numFmtId="15" fontId="29" fillId="6" borderId="2" xfId="0" applyNumberFormat="1" applyFont="1" applyFill="1" applyBorder="1" applyAlignment="1" applyProtection="1">
      <alignment horizontal="left" vertical="top"/>
    </xf>
    <xf numFmtId="16" fontId="29" fillId="6" borderId="2" xfId="0" applyNumberFormat="1" applyFont="1" applyFill="1" applyBorder="1" applyAlignment="1" applyProtection="1">
      <alignment horizontal="left" vertical="top"/>
    </xf>
    <xf numFmtId="0" fontId="29" fillId="0" borderId="0" xfId="0" applyFont="1" applyAlignment="1" applyProtection="1">
      <alignment horizontal="left" vertical="top"/>
    </xf>
    <xf numFmtId="8" fontId="14" fillId="18" borderId="2" xfId="0" applyNumberFormat="1" applyFont="1" applyFill="1" applyBorder="1" applyAlignment="1" applyProtection="1">
      <alignment horizontal="left" vertical="top" wrapText="1"/>
      <protection locked="0"/>
    </xf>
    <xf numFmtId="0" fontId="14" fillId="18" borderId="2" xfId="0" applyNumberFormat="1" applyFont="1" applyFill="1" applyBorder="1" applyAlignment="1" applyProtection="1">
      <alignment horizontal="left" vertical="top"/>
      <protection locked="0"/>
    </xf>
    <xf numFmtId="44" fontId="14" fillId="18" borderId="2" xfId="0" applyNumberFormat="1" applyFont="1" applyFill="1" applyBorder="1" applyAlignment="1" applyProtection="1">
      <alignment horizontal="left" vertical="top"/>
      <protection locked="0"/>
    </xf>
    <xf numFmtId="0" fontId="14" fillId="18" borderId="2" xfId="0" applyFont="1" applyFill="1" applyBorder="1" applyAlignment="1" applyProtection="1">
      <alignment horizontal="left" vertical="top" wrapText="1"/>
      <protection locked="0"/>
    </xf>
    <xf numFmtId="15" fontId="14" fillId="18" borderId="2" xfId="0" applyNumberFormat="1" applyFont="1" applyFill="1" applyBorder="1" applyAlignment="1" applyProtection="1">
      <alignment horizontal="left" vertical="top"/>
      <protection locked="0"/>
    </xf>
    <xf numFmtId="16" fontId="14" fillId="18" borderId="2" xfId="0" applyNumberFormat="1" applyFont="1" applyFill="1" applyBorder="1" applyAlignment="1" applyProtection="1">
      <alignment horizontal="left" vertical="top"/>
      <protection locked="0"/>
    </xf>
    <xf numFmtId="0" fontId="14" fillId="18" borderId="0" xfId="0" applyFont="1" applyFill="1" applyAlignment="1" applyProtection="1">
      <alignment horizontal="left" vertical="top"/>
      <protection locked="0"/>
    </xf>
    <xf numFmtId="167" fontId="4" fillId="8" borderId="2" xfId="0" applyNumberFormat="1" applyFont="1" applyFill="1" applyBorder="1" applyAlignment="1">
      <alignment horizontal="left" vertical="top"/>
    </xf>
    <xf numFmtId="3" fontId="4" fillId="0" borderId="2" xfId="0" applyNumberFormat="1" applyFont="1" applyFill="1" applyBorder="1" applyAlignment="1">
      <alignment horizontal="left" vertical="top"/>
    </xf>
    <xf numFmtId="16" fontId="4" fillId="0" borderId="2" xfId="0" applyNumberFormat="1" applyFont="1" applyBorder="1" applyAlignment="1" applyProtection="1">
      <alignment horizontal="left"/>
      <protection locked="0"/>
    </xf>
    <xf numFmtId="3" fontId="4" fillId="0" borderId="2" xfId="0" applyNumberFormat="1" applyFont="1" applyBorder="1" applyAlignment="1">
      <alignment horizontal="left" vertical="top"/>
    </xf>
    <xf numFmtId="0" fontId="17" fillId="0" borderId="0" xfId="0" applyFont="1" applyAlignment="1" applyProtection="1">
      <alignment horizontal="left" vertical="top" wrapText="1"/>
    </xf>
    <xf numFmtId="0" fontId="5" fillId="2" borderId="3" xfId="0" applyFont="1" applyFill="1" applyBorder="1" applyAlignment="1" applyProtection="1">
      <alignment horizontal="left" vertical="top" wrapText="1"/>
    </xf>
    <xf numFmtId="166" fontId="10" fillId="0" borderId="0" xfId="0" applyNumberFormat="1" applyFont="1" applyAlignment="1" applyProtection="1">
      <alignment horizontal="left" vertical="top" wrapText="1"/>
    </xf>
    <xf numFmtId="0" fontId="18" fillId="0" borderId="0" xfId="0" applyFont="1" applyAlignment="1" applyProtection="1">
      <alignment horizontal="left" vertical="top" wrapText="1"/>
    </xf>
    <xf numFmtId="0" fontId="15" fillId="0" borderId="0" xfId="0" applyFont="1" applyAlignment="1" applyProtection="1">
      <alignment horizontal="left" vertical="top" wrapText="1"/>
    </xf>
    <xf numFmtId="0" fontId="11" fillId="6" borderId="2" xfId="0" applyFont="1" applyFill="1" applyBorder="1" applyAlignment="1">
      <alignment horizontal="left" vertical="top" wrapText="1"/>
    </xf>
    <xf numFmtId="0" fontId="11" fillId="7" borderId="2" xfId="0" applyFont="1" applyFill="1" applyBorder="1" applyAlignment="1">
      <alignment horizontal="left" vertical="top" wrapText="1"/>
    </xf>
    <xf numFmtId="0" fontId="11" fillId="8" borderId="2" xfId="0" applyFont="1" applyFill="1" applyBorder="1" applyAlignment="1">
      <alignment horizontal="left" vertical="top" wrapText="1"/>
    </xf>
    <xf numFmtId="0" fontId="11" fillId="9" borderId="2" xfId="0" applyFont="1" applyFill="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9" borderId="2" xfId="0" applyFont="1" applyFill="1" applyBorder="1" applyAlignment="1">
      <alignment horizontal="center" vertical="top" wrapText="1"/>
    </xf>
    <xf numFmtId="0" fontId="11" fillId="6" borderId="6" xfId="0" applyFont="1" applyFill="1" applyBorder="1" applyAlignment="1">
      <alignment horizontal="left" vertical="top" wrapText="1"/>
    </xf>
    <xf numFmtId="0" fontId="11" fillId="6" borderId="7" xfId="0" applyFont="1" applyFill="1" applyBorder="1" applyAlignment="1">
      <alignment horizontal="left" vertical="top" wrapText="1"/>
    </xf>
    <xf numFmtId="0" fontId="11" fillId="6" borderId="8" xfId="0" applyFont="1" applyFill="1" applyBorder="1" applyAlignment="1">
      <alignment horizontal="left" vertical="top" wrapText="1"/>
    </xf>
    <xf numFmtId="0" fontId="3" fillId="7" borderId="6" xfId="0" applyFont="1" applyFill="1" applyBorder="1" applyAlignment="1">
      <alignment horizontal="left" vertical="top"/>
    </xf>
    <xf numFmtId="0" fontId="3" fillId="7" borderId="7" xfId="0" applyFont="1" applyFill="1" applyBorder="1" applyAlignment="1">
      <alignment horizontal="left" vertical="top"/>
    </xf>
    <xf numFmtId="0" fontId="11" fillId="8" borderId="6" xfId="0" applyFont="1" applyFill="1" applyBorder="1" applyAlignment="1" applyProtection="1">
      <alignment vertical="top" wrapText="1"/>
      <protection locked="0"/>
    </xf>
    <xf numFmtId="0" fontId="11" fillId="8" borderId="8" xfId="0" applyFont="1" applyFill="1" applyBorder="1" applyAlignment="1" applyProtection="1">
      <alignment vertical="top" wrapText="1"/>
      <protection locked="0"/>
    </xf>
    <xf numFmtId="0" fontId="30" fillId="0" borderId="2" xfId="0" applyFont="1" applyFill="1" applyBorder="1" applyAlignment="1" applyProtection="1">
      <alignment horizontal="left" vertical="top" wrapText="1"/>
      <protection locked="0"/>
    </xf>
  </cellXfs>
  <cellStyles count="2">
    <cellStyle name="Currency" xfId="1" builtinId="4"/>
    <cellStyle name="Normal" xfId="0" builtinId="0"/>
  </cellStyles>
  <dxfs count="20">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z val="8"/>
      </font>
      <fill>
        <patternFill patternType="none">
          <bgColor indexed="65"/>
        </patternFill>
      </fill>
    </dxf>
    <dxf>
      <fill>
        <patternFill patternType="none">
          <bgColor indexed="65"/>
        </patternFill>
      </fill>
    </dxf>
    <dxf>
      <fill>
        <patternFill patternType="none">
          <bgColor indexed="65"/>
        </patternFill>
      </fill>
    </dxf>
    <dxf>
      <numFmt numFmtId="166" formatCode="&quot;$&quot;#,##0.00"/>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2D9FAB"/>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revisionHeaders" Target="revisions/revisionHeader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usernames" Target="revisions/userNam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rl.com\cnrl\Supply%20Management\General\16.%20SM%20Com.%20Operations%20Monthly%20Report%20+%20LOG\2020\USE%20THIS%20VERSION%20Central%20Cost%20Savings%20and%20Avoidanc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pply%20Management/General/16.%20SM%20Com.%20Operations%20Monthly%20Report%20+%20LOG/2022/For%20Conv%20OPS%20Te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nrl.com\cnrl\users\ColleenG\Desktop\2019%20Conventional%20Monthly%20Rep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ian"/>
      <sheetName val="Horizon"/>
      <sheetName val="Sheet1"/>
      <sheetName val="Conventional"/>
      <sheetName val="DownStream MP"/>
      <sheetName val="UpStream MP"/>
      <sheetName val="Conventional MP"/>
      <sheetName val="Horizon procurement"/>
      <sheetName val="Albian procurement"/>
      <sheetName val="Instructions"/>
      <sheetName val="Business Rhythm"/>
      <sheetName val="References"/>
      <sheetName val="Sheet2"/>
      <sheetName val="Sheet3"/>
      <sheetName val="Sheet4"/>
      <sheetName val="Sheet5"/>
    </sheetNames>
    <sheetDataSet>
      <sheetData sheetId="0"/>
      <sheetData sheetId="1"/>
      <sheetData sheetId="2"/>
      <sheetData sheetId="3"/>
      <sheetData sheetId="4">
        <row r="11">
          <cell r="P11"/>
        </row>
      </sheetData>
      <sheetData sheetId="5"/>
      <sheetData sheetId="6"/>
      <sheetData sheetId="7"/>
      <sheetData sheetId="8"/>
      <sheetData sheetId="9"/>
      <sheetData sheetId="10"/>
      <sheetData sheetId="11">
        <row r="3">
          <cell r="W3" t="str">
            <v>Wk 1</v>
          </cell>
          <cell r="Y3">
            <v>2020</v>
          </cell>
        </row>
        <row r="4">
          <cell r="W4" t="str">
            <v>Wk 2</v>
          </cell>
        </row>
        <row r="5">
          <cell r="W5" t="str">
            <v>Wk 3</v>
          </cell>
        </row>
        <row r="6">
          <cell r="W6" t="str">
            <v>Wk 4</v>
          </cell>
        </row>
        <row r="7">
          <cell r="W7" t="str">
            <v>Wk 5</v>
          </cell>
        </row>
        <row r="8">
          <cell r="W8" t="str">
            <v>Wk 6</v>
          </cell>
        </row>
        <row r="9">
          <cell r="W9" t="str">
            <v>Wk 7</v>
          </cell>
        </row>
        <row r="10">
          <cell r="W10" t="str">
            <v>Wk 8</v>
          </cell>
        </row>
        <row r="11">
          <cell r="W11" t="str">
            <v>Wk 9</v>
          </cell>
        </row>
        <row r="12">
          <cell r="W12" t="str">
            <v>Wk 10</v>
          </cell>
        </row>
        <row r="13">
          <cell r="W13" t="str">
            <v>Wk 11</v>
          </cell>
        </row>
        <row r="14">
          <cell r="W14" t="str">
            <v>Wk 12</v>
          </cell>
        </row>
        <row r="15">
          <cell r="W15" t="str">
            <v>Wk 13</v>
          </cell>
        </row>
        <row r="16">
          <cell r="W16" t="str">
            <v>Wk 14</v>
          </cell>
        </row>
        <row r="17">
          <cell r="W17" t="str">
            <v>Wk 15</v>
          </cell>
        </row>
        <row r="18">
          <cell r="W18" t="str">
            <v>Wk 16</v>
          </cell>
        </row>
        <row r="19">
          <cell r="W19" t="str">
            <v>Wk 17</v>
          </cell>
        </row>
        <row r="20">
          <cell r="W20" t="str">
            <v>Wk 18</v>
          </cell>
        </row>
        <row r="21">
          <cell r="W21" t="str">
            <v>Wk 19</v>
          </cell>
        </row>
        <row r="22">
          <cell r="W22" t="str">
            <v>Wk 20</v>
          </cell>
        </row>
        <row r="23">
          <cell r="W23" t="str">
            <v>Wk 21</v>
          </cell>
        </row>
        <row r="24">
          <cell r="W24" t="str">
            <v>Wk 22</v>
          </cell>
        </row>
        <row r="25">
          <cell r="W25" t="str">
            <v>Wk 23</v>
          </cell>
        </row>
        <row r="26">
          <cell r="W26" t="str">
            <v>Wk 24</v>
          </cell>
        </row>
        <row r="27">
          <cell r="W27" t="str">
            <v>Wk 25</v>
          </cell>
        </row>
        <row r="28">
          <cell r="W28" t="str">
            <v>Wk 26</v>
          </cell>
        </row>
        <row r="29">
          <cell r="W29" t="str">
            <v>Wk 27</v>
          </cell>
        </row>
        <row r="30">
          <cell r="W30" t="str">
            <v>Wk 28</v>
          </cell>
        </row>
        <row r="31">
          <cell r="W31" t="str">
            <v>Wk 29</v>
          </cell>
        </row>
        <row r="32">
          <cell r="W32" t="str">
            <v>Wk 30</v>
          </cell>
        </row>
        <row r="33">
          <cell r="W33" t="str">
            <v>Wk 31</v>
          </cell>
        </row>
        <row r="34">
          <cell r="W34" t="str">
            <v>Wk 32</v>
          </cell>
        </row>
        <row r="35">
          <cell r="W35" t="str">
            <v>Wk 33</v>
          </cell>
        </row>
        <row r="36">
          <cell r="W36" t="str">
            <v>Wk 34</v>
          </cell>
        </row>
        <row r="37">
          <cell r="W37" t="str">
            <v>Wk 35</v>
          </cell>
        </row>
        <row r="38">
          <cell r="W38" t="str">
            <v>Wk 36</v>
          </cell>
        </row>
        <row r="39">
          <cell r="W39" t="str">
            <v>Wk 37</v>
          </cell>
        </row>
        <row r="40">
          <cell r="W40" t="str">
            <v>Wk 38</v>
          </cell>
        </row>
        <row r="41">
          <cell r="W41" t="str">
            <v>Wk 39</v>
          </cell>
        </row>
        <row r="42">
          <cell r="W42" t="str">
            <v>Wk 40</v>
          </cell>
        </row>
        <row r="43">
          <cell r="W43" t="str">
            <v>Wk 41</v>
          </cell>
        </row>
        <row r="44">
          <cell r="W44" t="str">
            <v>Wk 42</v>
          </cell>
        </row>
        <row r="45">
          <cell r="W45" t="str">
            <v>Wk 43</v>
          </cell>
        </row>
        <row r="46">
          <cell r="W46" t="str">
            <v>Wk 44</v>
          </cell>
        </row>
        <row r="47">
          <cell r="W47" t="str">
            <v>Wk 45</v>
          </cell>
        </row>
        <row r="48">
          <cell r="W48" t="str">
            <v>Wk 46</v>
          </cell>
        </row>
        <row r="49">
          <cell r="W49" t="str">
            <v>Wk 47</v>
          </cell>
        </row>
        <row r="50">
          <cell r="W50" t="str">
            <v>Wk 48</v>
          </cell>
        </row>
        <row r="51">
          <cell r="W51" t="str">
            <v>Wk 49</v>
          </cell>
        </row>
        <row r="52">
          <cell r="W52" t="str">
            <v>Wk 50</v>
          </cell>
        </row>
        <row r="53">
          <cell r="W53" t="str">
            <v>Wk 51</v>
          </cell>
        </row>
        <row r="54">
          <cell r="W54" t="str">
            <v>Wk 52</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 Ops"/>
      <sheetName val="Instructions"/>
      <sheetName val="Business Rhythm"/>
      <sheetName val="Referenc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avings- Conventional"/>
      <sheetName val="Cost Recovery"/>
      <sheetName val="PP RFPs"/>
      <sheetName val="Asset Sales"/>
      <sheetName val="Asset Utilization 2019"/>
      <sheetName val="Cost Savings - Horizon-Albian"/>
      <sheetName val="Drop down list"/>
      <sheetName val="Cost Savings - Devon"/>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F2134AA-EA9D-41EE-BCD1-CCB31472A817}" diskRevisions="1" revisionId="104" version="14">
  <header guid="{C01E8C45-494D-46A5-BC1F-64D273DC115D}" dateTime="2022-08-11T11:46:33" maxSheetId="14" userName="Colleen Gibson" r:id="rId1">
    <sheetIdMap count="13">
      <sheetId val="1"/>
      <sheetId val="2"/>
      <sheetId val="3"/>
      <sheetId val="4"/>
      <sheetId val="5"/>
      <sheetId val="6"/>
      <sheetId val="7"/>
      <sheetId val="8"/>
      <sheetId val="9"/>
      <sheetId val="10"/>
      <sheetId val="11"/>
      <sheetId val="12"/>
      <sheetId val="13"/>
    </sheetIdMap>
  </header>
  <header guid="{9460CC2A-9D5D-4EE8-8630-D963EF984892}" dateTime="2022-08-11T11:50:44" maxSheetId="14" userName="Trevan Williams" r:id="rId2" minRId="1">
    <sheetIdMap count="13">
      <sheetId val="1"/>
      <sheetId val="2"/>
      <sheetId val="3"/>
      <sheetId val="4"/>
      <sheetId val="5"/>
      <sheetId val="6"/>
      <sheetId val="7"/>
      <sheetId val="8"/>
      <sheetId val="9"/>
      <sheetId val="10"/>
      <sheetId val="11"/>
      <sheetId val="12"/>
      <sheetId val="13"/>
    </sheetIdMap>
  </header>
  <header guid="{3B9EE048-6E7E-4344-87FF-D49BF568261E}" dateTime="2022-08-11T12:17:05" maxSheetId="14" userName="Dorian Sinclair" r:id="rId3" minRId="8">
    <sheetIdMap count="13">
      <sheetId val="1"/>
      <sheetId val="2"/>
      <sheetId val="3"/>
      <sheetId val="4"/>
      <sheetId val="5"/>
      <sheetId val="6"/>
      <sheetId val="7"/>
      <sheetId val="8"/>
      <sheetId val="9"/>
      <sheetId val="10"/>
      <sheetId val="11"/>
      <sheetId val="12"/>
      <sheetId val="13"/>
    </sheetIdMap>
  </header>
  <header guid="{0BBF5465-F090-445A-9C48-359183FA2B44}" dateTime="2022-08-11T12:24:25" maxSheetId="14" userName="Trevan Williams" r:id="rId4">
    <sheetIdMap count="13">
      <sheetId val="1"/>
      <sheetId val="2"/>
      <sheetId val="3"/>
      <sheetId val="4"/>
      <sheetId val="5"/>
      <sheetId val="6"/>
      <sheetId val="7"/>
      <sheetId val="8"/>
      <sheetId val="9"/>
      <sheetId val="10"/>
      <sheetId val="11"/>
      <sheetId val="12"/>
      <sheetId val="13"/>
    </sheetIdMap>
  </header>
  <header guid="{8C2E9738-8EBA-49A7-8932-A7DE896B3E33}" dateTime="2022-08-11T12:25:41" maxSheetId="14" userName="Trevan Williams" r:id="rId5" minRId="21">
    <sheetIdMap count="13">
      <sheetId val="1"/>
      <sheetId val="2"/>
      <sheetId val="3"/>
      <sheetId val="4"/>
      <sheetId val="5"/>
      <sheetId val="6"/>
      <sheetId val="7"/>
      <sheetId val="8"/>
      <sheetId val="9"/>
      <sheetId val="10"/>
      <sheetId val="11"/>
      <sheetId val="12"/>
      <sheetId val="13"/>
    </sheetIdMap>
  </header>
  <header guid="{9D9A41E9-4927-4BA0-B440-195F072155E2}" dateTime="2022-08-11T12:25:57" maxSheetId="14" userName="Trevan Williams" r:id="rId6" minRId="22" maxRId="27">
    <sheetIdMap count="13">
      <sheetId val="1"/>
      <sheetId val="2"/>
      <sheetId val="3"/>
      <sheetId val="4"/>
      <sheetId val="5"/>
      <sheetId val="6"/>
      <sheetId val="7"/>
      <sheetId val="8"/>
      <sheetId val="9"/>
      <sheetId val="10"/>
      <sheetId val="11"/>
      <sheetId val="12"/>
      <sheetId val="13"/>
    </sheetIdMap>
  </header>
  <header guid="{1CD51070-E519-45B9-A50B-9B3E759AA143}" dateTime="2022-08-11T12:26:07" maxSheetId="14" userName="Trevan Williams" r:id="rId7" minRId="28" maxRId="30">
    <sheetIdMap count="13">
      <sheetId val="1"/>
      <sheetId val="2"/>
      <sheetId val="3"/>
      <sheetId val="4"/>
      <sheetId val="5"/>
      <sheetId val="6"/>
      <sheetId val="7"/>
      <sheetId val="8"/>
      <sheetId val="9"/>
      <sheetId val="10"/>
      <sheetId val="11"/>
      <sheetId val="12"/>
      <sheetId val="13"/>
    </sheetIdMap>
  </header>
  <header guid="{1EFD7AEC-04ED-4B30-AED4-6DD406262D27}" dateTime="2022-08-11T12:33:15" maxSheetId="14" userName="Trevan Williams" r:id="rId8" minRId="31" maxRId="32">
    <sheetIdMap count="13">
      <sheetId val="1"/>
      <sheetId val="2"/>
      <sheetId val="3"/>
      <sheetId val="4"/>
      <sheetId val="5"/>
      <sheetId val="6"/>
      <sheetId val="7"/>
      <sheetId val="8"/>
      <sheetId val="9"/>
      <sheetId val="10"/>
      <sheetId val="11"/>
      <sheetId val="12"/>
      <sheetId val="13"/>
    </sheetIdMap>
  </header>
  <header guid="{6362253C-03EB-4B47-AF6D-35423F1C470C}" dateTime="2022-08-11T13:14:40" maxSheetId="14" userName="Trevan Williams" r:id="rId9" minRId="33" maxRId="38">
    <sheetIdMap count="13">
      <sheetId val="1"/>
      <sheetId val="2"/>
      <sheetId val="3"/>
      <sheetId val="4"/>
      <sheetId val="5"/>
      <sheetId val="6"/>
      <sheetId val="7"/>
      <sheetId val="8"/>
      <sheetId val="9"/>
      <sheetId val="10"/>
      <sheetId val="11"/>
      <sheetId val="12"/>
      <sheetId val="13"/>
    </sheetIdMap>
  </header>
  <header guid="{22B3DB7C-44C8-4D6E-8DEE-C8F00EBFA56A}" dateTime="2022-08-11T13:43:41" maxSheetId="14" userName="Kelly Johnson" r:id="rId10" minRId="39" maxRId="61">
    <sheetIdMap count="13">
      <sheetId val="1"/>
      <sheetId val="2"/>
      <sheetId val="3"/>
      <sheetId val="4"/>
      <sheetId val="5"/>
      <sheetId val="6"/>
      <sheetId val="7"/>
      <sheetId val="8"/>
      <sheetId val="9"/>
      <sheetId val="10"/>
      <sheetId val="11"/>
      <sheetId val="12"/>
      <sheetId val="13"/>
    </sheetIdMap>
  </header>
  <header guid="{7C45702E-1596-47F3-9ACE-9C089E8A2AB9}" dateTime="2022-08-11T14:12:18" maxSheetId="14" userName="Trevan Williams" r:id="rId11">
    <sheetIdMap count="13">
      <sheetId val="1"/>
      <sheetId val="2"/>
      <sheetId val="3"/>
      <sheetId val="4"/>
      <sheetId val="5"/>
      <sheetId val="6"/>
      <sheetId val="7"/>
      <sheetId val="8"/>
      <sheetId val="9"/>
      <sheetId val="10"/>
      <sheetId val="11"/>
      <sheetId val="12"/>
      <sheetId val="13"/>
    </sheetIdMap>
  </header>
  <header guid="{714C2B9C-5049-4F9E-AEED-1A9D5B5E3710}" dateTime="2022-08-11T14:22:14" maxSheetId="14" userName="Sunny Singh" r:id="rId12" minRId="74" maxRId="90">
    <sheetIdMap count="13">
      <sheetId val="1"/>
      <sheetId val="2"/>
      <sheetId val="3"/>
      <sheetId val="4"/>
      <sheetId val="5"/>
      <sheetId val="6"/>
      <sheetId val="7"/>
      <sheetId val="8"/>
      <sheetId val="9"/>
      <sheetId val="10"/>
      <sheetId val="11"/>
      <sheetId val="12"/>
      <sheetId val="13"/>
    </sheetIdMap>
  </header>
  <header guid="{8D3B630C-FF69-42B9-8EC4-8E28F5D23819}" dateTime="2022-08-11T15:54:50" maxSheetId="14" userName="Trevan Williams" r:id="rId13" minRId="97">
    <sheetIdMap count="13">
      <sheetId val="1"/>
      <sheetId val="2"/>
      <sheetId val="3"/>
      <sheetId val="4"/>
      <sheetId val="5"/>
      <sheetId val="6"/>
      <sheetId val="7"/>
      <sheetId val="8"/>
      <sheetId val="9"/>
      <sheetId val="10"/>
      <sheetId val="11"/>
      <sheetId val="12"/>
      <sheetId val="13"/>
    </sheetIdMap>
  </header>
  <header guid="{AF2134AA-EA9D-41EE-BCD1-CCB31472A817}" dateTime="2022-08-11T15:59:34" maxSheetId="14" userName="Sunny Singh" r:id="rId14" minRId="98">
    <sheetIdMap count="13">
      <sheetId val="1"/>
      <sheetId val="2"/>
      <sheetId val="3"/>
      <sheetId val="4"/>
      <sheetId val="5"/>
      <sheetId val="6"/>
      <sheetId val="7"/>
      <sheetId val="8"/>
      <sheetId val="9"/>
      <sheetId val="10"/>
      <sheetId val="11"/>
      <sheetId val="12"/>
      <sheetId val="1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6">
    <nc r="A38" t="inlineStr">
      <is>
        <t>Kelly Johnson</t>
      </is>
    </nc>
  </rcc>
  <rcc rId="40" sId="6">
    <nc r="B38" t="inlineStr">
      <is>
        <t>Conventional/Thermal</t>
      </is>
    </nc>
  </rcc>
  <rcc rId="41" sId="6" odxf="1" dxf="1" numFmtId="4">
    <nc r="D38">
      <v>15000000</v>
    </nc>
    <odxf>
      <numFmt numFmtId="0" formatCode="General"/>
    </odxf>
    <ndxf>
      <numFmt numFmtId="3" formatCode="#,##0"/>
    </ndxf>
  </rcc>
  <rcc rId="42" sId="6">
    <nc r="E38" t="inlineStr">
      <is>
        <t>Yes</t>
      </is>
    </nc>
  </rcc>
  <rcc rId="43" sId="6">
    <nc r="F38" t="inlineStr">
      <is>
        <t>No</t>
      </is>
    </nc>
  </rcc>
  <rcc rId="44" sId="6">
    <nc r="G38" t="inlineStr">
      <is>
        <t>Yes</t>
      </is>
    </nc>
  </rcc>
  <rcc rId="45" sId="6">
    <nc r="C38" t="inlineStr">
      <is>
        <t>Drilling Rigs (Akita 28 and 31)</t>
      </is>
    </nc>
  </rcc>
  <rcc rId="46" sId="6">
    <nc r="I38" t="inlineStr">
      <is>
        <t>Akita Drilling Ltd</t>
      </is>
    </nc>
  </rcc>
  <rcc rId="47" sId="6">
    <nc r="J38" t="inlineStr">
      <is>
        <t>No</t>
      </is>
    </nc>
  </rcc>
  <rcc rId="48" sId="6">
    <nc r="K38" t="inlineStr">
      <is>
        <t>Yes</t>
      </is>
    </nc>
  </rcc>
  <rcc rId="49" sId="6">
    <nc r="L38" t="inlineStr">
      <is>
        <t>No</t>
      </is>
    </nc>
  </rcc>
  <rcc rId="50" sId="1">
    <nc r="A147" t="inlineStr">
      <is>
        <t>Akita Drilling</t>
      </is>
    </nc>
  </rcc>
  <rcc rId="51" sId="1">
    <nc r="B147" t="inlineStr">
      <is>
        <t>Drill Rigs (2)</t>
      </is>
    </nc>
  </rcc>
  <rcc rId="52" sId="1" numFmtId="11">
    <nc r="C147">
      <v>15000000</v>
    </nc>
  </rcc>
  <rcc rId="53" sId="1" odxf="1" dxf="1" numFmtId="11">
    <nc r="D147">
      <v>225000</v>
    </nc>
    <ndxf>
      <numFmt numFmtId="12" formatCode="&quot;$&quot;#,##0.00_);[Red]\(&quot;$&quot;#,##0.00\)"/>
    </ndxf>
  </rcc>
  <rcc rId="54" sId="1">
    <nc r="E147" t="inlineStr">
      <is>
        <t>Cost Avoidance</t>
      </is>
    </nc>
  </rcc>
  <rcc rId="55" sId="1">
    <nc r="F147" t="inlineStr">
      <is>
        <t>negotiated a $750 /day reduction from proposal (x 300 days)</t>
      </is>
    </nc>
  </rcc>
  <rcc rId="56" sId="1">
    <nc r="G147" t="inlineStr">
      <is>
        <t>Conventional</t>
      </is>
    </nc>
  </rcc>
  <rcc rId="57" sId="1">
    <nc r="H147" t="inlineStr">
      <is>
        <t>TBD</t>
      </is>
    </nc>
  </rcc>
  <rcc rId="58" sId="1">
    <nc r="L147" t="inlineStr">
      <is>
        <t>August</t>
      </is>
    </nc>
  </rcc>
  <rcc rId="59" sId="1">
    <nc r="M147">
      <v>2022</v>
    </nc>
  </rcc>
  <rcc rId="60" sId="1">
    <nc r="N147" t="inlineStr">
      <is>
        <t>Kelly Johnson</t>
      </is>
    </nc>
  </rcc>
  <rcc rId="61" sId="1" numFmtId="20">
    <nc r="O147">
      <v>44784</v>
    </nc>
  </rcc>
  <rcv guid="{091B35B7-6B09-4364-8B4D-11A7F8E6FBD2}" action="delete"/>
  <rdn rId="0" localSheetId="1" customView="1" name="Z_091B35B7_6B09_4364_8B4D_11A7F8E6FBD2_.wvu.FilterData" hidden="1" oldHidden="1">
    <formula>'Cost Savings - Team'!$A$21:$T$147</formula>
    <oldFormula>'Cost Savings - Team'!$A$21:$T$88</oldFormula>
  </rdn>
  <rdn rId="0" localSheetId="2" customView="1" name="Z_091B35B7_6B09_4364_8B4D_11A7F8E6FBD2_.wvu.FilterData" hidden="1" oldHidden="1">
    <formula>'CS - Transferred'!$A$8:$AQ$28</formula>
    <oldFormula>'CS - Transferred'!$A$8:$AQ$17</oldFormula>
  </rdn>
  <rdn rId="0" localSheetId="5" customView="1" name="Z_091B35B7_6B09_4364_8B4D_11A7F8E6FBD2_.wvu.FilterData" hidden="1" oldHidden="1">
    <formula>'PP RFP'!$A$3:$Z$61</formula>
    <oldFormula>'PP RFP'!$A$3:$Z$52</oldFormula>
  </rdn>
  <rdn rId="0" localSheetId="6" customView="1" name="Z_091B35B7_6B09_4364_8B4D_11A7F8E6FBD2_.wvu.FilterData" hidden="1" oldHidden="1">
    <formula>'Single Source'!$A$6:$X$37</formula>
    <oldFormula>'Single Source'!$A$6:$X$26</oldFormula>
  </rdn>
  <rdn rId="0" localSheetId="7" customView="1" name="Z_091B35B7_6B09_4364_8B4D_11A7F8E6FBD2_.wvu.FilterData" hidden="1" oldHidden="1">
    <formula>'Asset Sales'!$A$21:$K$282</formula>
    <oldFormula>'Asset Sales'!$A$21:$K$280</oldFormula>
  </rdn>
  <rdn rId="0" localSheetId="8" customView="1" name="Z_091B35B7_6B09_4364_8B4D_11A7F8E6FBD2_.wvu.FilterData" hidden="1" oldHidden="1">
    <formula>'Asset Utilization'!$A$21:$M$208</formula>
    <oldFormula>'Asset Utilization'!$B$19:$N$107</oldFormula>
  </rdn>
  <rcv guid="{091B35B7-6B09-4364-8B4D-11A7F8E6FBD2}"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300BE0F-E9BB-486A-A23F-E07483971E77}" action="delete"/>
  <rdn rId="0" localSheetId="1" customView="1" name="Z_6300BE0F_E9BB_486A_A23F_E07483971E77_.wvu.FilterData" hidden="1" oldHidden="1">
    <formula>'Cost Savings - Team'!$A$21:$T$147</formula>
    <oldFormula>'Cost Savings - Team'!$A$21:$T$146</oldFormula>
  </rdn>
  <rdn rId="0" localSheetId="2" customView="1" name="Z_6300BE0F_E9BB_486A_A23F_E07483971E77_.wvu.FilterData" hidden="1" oldHidden="1">
    <formula>'CS - Transferred'!$A$8:$AQ$28</formula>
    <oldFormula>'CS - Transferred'!$A$8:$AQ$28</oldFormula>
  </rdn>
  <rdn rId="0" localSheetId="5" customView="1" name="Z_6300BE0F_E9BB_486A_A23F_E07483971E77_.wvu.FilterData" hidden="1" oldHidden="1">
    <formula>'PP RFP'!$A$3:$Z$61</formula>
    <oldFormula>'PP RFP'!$A$3:$Z$61</oldFormula>
  </rdn>
  <rdn rId="0" localSheetId="6" customView="1" name="Z_6300BE0F_E9BB_486A_A23F_E07483971E77_.wvu.FilterData" hidden="1" oldHidden="1">
    <formula>'Single Source'!$A$6:$X$37</formula>
    <oldFormula>'Single Source'!$A$6:$X$37</oldFormula>
  </rdn>
  <rdn rId="0" localSheetId="7" customView="1" name="Z_6300BE0F_E9BB_486A_A23F_E07483971E77_.wvu.FilterData" hidden="1" oldHidden="1">
    <formula>'Asset Sales'!$A$21:$K$282</formula>
    <oldFormula>'Asset Sales'!$A$21:$K$282</oldFormula>
  </rdn>
  <rdn rId="0" localSheetId="8" customView="1" name="Z_6300BE0F_E9BB_486A_A23F_E07483971E77_.wvu.FilterData" hidden="1" oldHidden="1">
    <formula>'Asset Utilization'!$A$21:$M$208</formula>
    <oldFormula>'Asset Utilization'!$A$21:$M$208</oldFormula>
  </rdn>
  <rcv guid="{6300BE0F-E9BB-486A-A23F-E07483971E77}"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5" odxf="1" dxf="1">
    <nc r="A62" t="inlineStr">
      <is>
        <t>Matthew Walsh/Sunny Singh</t>
      </is>
    </nc>
    <odxf/>
    <ndxf/>
  </rcc>
  <rcc rId="75" sId="5" odxf="1" dxf="1">
    <nc r="B62" t="inlineStr">
      <is>
        <t>Conventional/Thermal</t>
      </is>
    </nc>
    <odxf/>
    <ndxf/>
  </rcc>
  <rcc rId="76" sId="5">
    <nc r="C62" t="inlineStr">
      <is>
        <t xml:space="preserve">Mechanical maintanance at the Peace River Thermal Facility </t>
      </is>
    </nc>
  </rcc>
  <rfmt sheetId="5" sqref="D62" start="0" length="0">
    <dxf>
      <numFmt numFmtId="10" formatCode="&quot;$&quot;#,##0_);[Red]\(&quot;$&quot;#,##0\)"/>
      <alignment wrapText="1" readingOrder="0"/>
    </dxf>
  </rfmt>
  <rcc rId="77" sId="5">
    <nc r="E62" t="inlineStr">
      <is>
        <t>Yes</t>
      </is>
    </nc>
  </rcc>
  <rcc rId="78" sId="5">
    <nc r="F62" t="inlineStr">
      <is>
        <t>No</t>
      </is>
    </nc>
  </rcc>
  <rcc rId="79" sId="5">
    <nc r="G62" t="inlineStr">
      <is>
        <t>No</t>
      </is>
    </nc>
  </rcc>
  <rcc rId="80" sId="5">
    <nc r="H62" t="inlineStr">
      <is>
        <t>RFP</t>
      </is>
    </nc>
  </rcc>
  <rcc rId="81" sId="5" numFmtId="11">
    <nc r="D62">
      <v>6900000</v>
    </nc>
  </rcc>
  <rcc rId="82" sId="5" odxf="1" dxf="1">
    <nc r="I62" t="inlineStr">
      <is>
        <t>TBD</t>
      </is>
    </nc>
    <ndxf>
      <fill>
        <patternFill patternType="solid">
          <bgColor rgb="FFFF0000"/>
        </patternFill>
      </fill>
      <alignment wrapText="1" readingOrder="0"/>
    </ndxf>
  </rcc>
  <rcc rId="83" sId="5" odxf="1" dxf="1">
    <nc r="J62" t="inlineStr">
      <is>
        <t>TBD</t>
      </is>
    </nc>
    <odxf>
      <fill>
        <patternFill patternType="none">
          <bgColor indexed="65"/>
        </patternFill>
      </fill>
      <alignment wrapText="0" readingOrder="0"/>
    </odxf>
    <ndxf>
      <fill>
        <patternFill patternType="solid">
          <bgColor rgb="FFFF0000"/>
        </patternFill>
      </fill>
      <alignment wrapText="1" readingOrder="0"/>
    </ndxf>
  </rcc>
  <rcc rId="84" sId="5" odxf="1" dxf="1">
    <nc r="K62" t="inlineStr">
      <is>
        <t>TBD</t>
      </is>
    </nc>
    <odxf>
      <fill>
        <patternFill patternType="none">
          <bgColor indexed="65"/>
        </patternFill>
      </fill>
      <alignment wrapText="0" readingOrder="0"/>
    </odxf>
    <ndxf>
      <fill>
        <patternFill patternType="solid">
          <bgColor rgb="FFFF0000"/>
        </patternFill>
      </fill>
      <alignment wrapText="1" readingOrder="0"/>
    </ndxf>
  </rcc>
  <rcc rId="85" sId="5" odxf="1" dxf="1">
    <nc r="L62" t="inlineStr">
      <is>
        <t>TBD</t>
      </is>
    </nc>
    <odxf>
      <fill>
        <patternFill patternType="none">
          <bgColor indexed="65"/>
        </patternFill>
      </fill>
      <alignment wrapText="0" readingOrder="0"/>
    </odxf>
    <ndxf>
      <fill>
        <patternFill patternType="solid">
          <bgColor rgb="FFFF0000"/>
        </patternFill>
      </fill>
      <alignment wrapText="1" readingOrder="0"/>
    </ndxf>
  </rcc>
  <rcc rId="86" sId="5" odxf="1" dxf="1">
    <nc r="M62" t="inlineStr">
      <is>
        <t>TBD</t>
      </is>
    </nc>
    <odxf>
      <fill>
        <patternFill patternType="none">
          <bgColor indexed="65"/>
        </patternFill>
      </fill>
      <alignment wrapText="0" readingOrder="0"/>
    </odxf>
    <ndxf>
      <fill>
        <patternFill patternType="solid">
          <bgColor rgb="FFFF0000"/>
        </patternFill>
      </fill>
      <alignment wrapText="1" readingOrder="0"/>
    </ndxf>
  </rcc>
  <rfmt sheetId="5" sqref="N62" start="0" length="0">
    <dxf>
      <fill>
        <patternFill patternType="solid">
          <bgColor rgb="FFFF0000"/>
        </patternFill>
      </fill>
      <alignment wrapText="1" readingOrder="0"/>
    </dxf>
  </rfmt>
  <rcc rId="87" sId="5" odxf="1" dxf="1">
    <nc r="O62" t="inlineStr">
      <is>
        <t>TBD</t>
      </is>
    </nc>
    <odxf>
      <numFmt numFmtId="0" formatCode="General"/>
      <fill>
        <patternFill patternType="none">
          <bgColor indexed="65"/>
        </patternFill>
      </fill>
      <alignment wrapText="0" readingOrder="0"/>
    </odxf>
    <ndxf>
      <numFmt numFmtId="19" formatCode="m/d/yyyy"/>
      <fill>
        <patternFill patternType="solid">
          <bgColor rgb="FFFF0000"/>
        </patternFill>
      </fill>
      <alignment wrapText="1" readingOrder="0"/>
    </ndxf>
  </rcc>
  <rcc rId="88" sId="5" odxf="1" dxf="1">
    <nc r="P62" t="inlineStr">
      <is>
        <t>TBD</t>
      </is>
    </nc>
    <odxf>
      <numFmt numFmtId="0" formatCode="General"/>
      <fill>
        <patternFill patternType="none">
          <bgColor indexed="65"/>
        </patternFill>
      </fill>
      <alignment wrapText="0" readingOrder="0"/>
    </odxf>
    <ndxf>
      <numFmt numFmtId="19" formatCode="m/d/yyyy"/>
      <fill>
        <patternFill patternType="solid">
          <bgColor rgb="FFFF0000"/>
        </patternFill>
      </fill>
      <alignment wrapText="1" readingOrder="0"/>
    </ndxf>
  </rcc>
  <rcc rId="89" sId="5" odxf="1" dxf="1">
    <nc r="Q62" t="inlineStr">
      <is>
        <t>TBD</t>
      </is>
    </nc>
    <odxf>
      <fill>
        <patternFill patternType="none">
          <bgColor indexed="65"/>
        </patternFill>
      </fill>
      <alignment wrapText="0" readingOrder="0"/>
    </odxf>
    <ndxf>
      <fill>
        <patternFill patternType="solid">
          <bgColor rgb="FFFF0000"/>
        </patternFill>
      </fill>
      <alignment wrapText="1" readingOrder="0"/>
    </ndxf>
  </rcc>
  <rfmt sheetId="5" sqref="N62" start="0" length="0">
    <dxf>
      <fill>
        <patternFill patternType="none">
          <bgColor indexed="65"/>
        </patternFill>
      </fill>
      <alignment wrapText="0" readingOrder="0"/>
    </dxf>
  </rfmt>
  <rcc rId="90" sId="5">
    <nc r="N62" t="inlineStr">
      <is>
        <t>ClearStream Energy Services LP, Weaver Group Ltd., KAIDAK Energy Services Inc., ROIL Projects Inc., New Gen Projects, Woodland Cree Industries Ltd., Quinn Contracting Ltd., Stuart Olson Industrial Inc.</t>
      </is>
    </nc>
  </rcc>
  <rfmt sheetId="5" sqref="R62" start="0" length="0">
    <dxf>
      <fill>
        <patternFill patternType="solid">
          <bgColor rgb="FFFF0000"/>
        </patternFill>
      </fill>
      <alignment wrapText="1" readingOrder="0"/>
    </dxf>
  </rfmt>
  <rfmt sheetId="5" sqref="R62" start="0" length="0">
    <dxf>
      <fill>
        <patternFill patternType="none">
          <bgColor indexed="65"/>
        </patternFill>
      </fill>
      <alignment wrapText="0" readingOrder="0"/>
    </dxf>
  </rfmt>
  <rdn rId="0" localSheetId="1" customView="1" name="Z_46CCC2A8_61C4_4F21_94BB_8249E3858509_.wvu.FilterData" hidden="1" oldHidden="1">
    <formula>'Cost Savings - Team'!$A$21:$T$147</formula>
  </rdn>
  <rdn rId="0" localSheetId="2" customView="1" name="Z_46CCC2A8_61C4_4F21_94BB_8249E3858509_.wvu.FilterData" hidden="1" oldHidden="1">
    <formula>'CS - Transferred'!$A$8:$AQ$28</formula>
  </rdn>
  <rdn rId="0" localSheetId="5" customView="1" name="Z_46CCC2A8_61C4_4F21_94BB_8249E3858509_.wvu.FilterData" hidden="1" oldHidden="1">
    <formula>'PP RFP'!$A$3:$Z$61</formula>
  </rdn>
  <rdn rId="0" localSheetId="6" customView="1" name="Z_46CCC2A8_61C4_4F21_94BB_8249E3858509_.wvu.FilterData" hidden="1" oldHidden="1">
    <formula>'Single Source'!$A$6:$X$37</formula>
  </rdn>
  <rdn rId="0" localSheetId="7" customView="1" name="Z_46CCC2A8_61C4_4F21_94BB_8249E3858509_.wvu.FilterData" hidden="1" oldHidden="1">
    <formula>'Asset Sales'!$A$21:$K$282</formula>
  </rdn>
  <rdn rId="0" localSheetId="8" customView="1" name="Z_46CCC2A8_61C4_4F21_94BB_8249E3858509_.wvu.FilterData" hidden="1" oldHidden="1">
    <formula>'Asset Utilization'!$A$21:$M$208</formula>
  </rdn>
  <rcv guid="{46CCC2A8-61C4-4F21-94BB-8249E3858509}"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6" start="0" length="0">
    <dxf>
      <fill>
        <patternFill patternType="none">
          <bgColor indexed="65"/>
        </patternFill>
      </fill>
    </dxf>
  </rfmt>
  <rfmt sheetId="1" sqref="B146" start="0" length="0">
    <dxf>
      <fill>
        <patternFill patternType="none">
          <bgColor indexed="65"/>
        </patternFill>
      </fill>
    </dxf>
  </rfmt>
  <rfmt sheetId="1" sqref="C146" start="0" length="0">
    <dxf>
      <numFmt numFmtId="166" formatCode="&quot;$&quot;#,##0.00"/>
      <fill>
        <patternFill patternType="none">
          <bgColor indexed="65"/>
        </patternFill>
      </fill>
    </dxf>
  </rfmt>
  <rfmt sheetId="1" sqref="D146" start="0" length="0">
    <dxf>
      <fill>
        <patternFill patternType="none">
          <bgColor indexed="65"/>
        </patternFill>
      </fill>
    </dxf>
  </rfmt>
  <rfmt sheetId="1" sqref="E146" start="0" length="0">
    <dxf>
      <fill>
        <patternFill patternType="none">
          <bgColor indexed="65"/>
        </patternFill>
      </fill>
    </dxf>
  </rfmt>
  <rcc rId="97" sId="1" odxf="1" dxf="1">
    <oc r="F146" t="inlineStr">
      <is>
        <r>
          <rPr>
            <b/>
            <sz val="8"/>
            <color rgb="FFFF0000"/>
            <rFont val="Calibri"/>
            <family val="2"/>
          </rPr>
          <t>ON HOLD - GREG confirming today the Value - Trevan</t>
        </r>
        <r>
          <rPr>
            <b/>
            <sz val="8"/>
            <color theme="4" tint="-0.249977111117893"/>
            <rFont val="Calibri"/>
            <family val="2"/>
          </rPr>
          <t xml:space="preserve"> - </t>
        </r>
        <r>
          <rPr>
            <sz val="8"/>
            <color theme="1"/>
            <rFont val="Calibri"/>
            <family val="2"/>
          </rPr>
          <t>Within Conventional Operations, the Business Units re-utilized various Non-Controllable Assets (Compressor Parts) for June/July 2022, realizing a total cost avoidance of $345,610.</t>
        </r>
      </is>
    </oc>
    <nc r="F146" t="inlineStr">
      <is>
        <t>Within Conventional Operations, the Business Units re-utilized various Non-Controllable Assets (Compressor Parts) for June/July 2022, realizing a total cost avoidance of $345,610.</t>
      </is>
    </nc>
    <ndxf>
      <font>
        <sz val="8"/>
      </font>
      <fill>
        <patternFill patternType="none">
          <bgColor indexed="65"/>
        </patternFill>
      </fill>
    </ndxf>
  </rcc>
  <rfmt sheetId="1" sqref="G146" start="0" length="0">
    <dxf>
      <fill>
        <patternFill patternType="none">
          <bgColor indexed="65"/>
        </patternFill>
      </fill>
    </dxf>
  </rfmt>
  <rfmt sheetId="1" sqref="H146" start="0" length="0">
    <dxf>
      <fill>
        <patternFill patternType="none">
          <bgColor indexed="65"/>
        </patternFill>
      </fill>
    </dxf>
  </rfmt>
  <rfmt sheetId="1" sqref="I146" start="0" length="0">
    <dxf>
      <fill>
        <patternFill patternType="none">
          <bgColor indexed="65"/>
        </patternFill>
      </fill>
    </dxf>
  </rfmt>
  <rfmt sheetId="1" sqref="J146" start="0" length="0">
    <dxf>
      <fill>
        <patternFill patternType="none">
          <bgColor indexed="65"/>
        </patternFill>
      </fill>
    </dxf>
  </rfmt>
  <rfmt sheetId="1" sqref="K146" start="0" length="0">
    <dxf>
      <fill>
        <patternFill patternType="none">
          <bgColor indexed="65"/>
        </patternFill>
      </fill>
    </dxf>
  </rfmt>
  <rfmt sheetId="1" sqref="L146" start="0" length="0">
    <dxf>
      <fill>
        <patternFill patternType="none">
          <bgColor indexed="65"/>
        </patternFill>
      </fill>
    </dxf>
  </rfmt>
  <rfmt sheetId="1" sqref="M146" start="0" length="0">
    <dxf>
      <fill>
        <patternFill patternType="none">
          <bgColor indexed="65"/>
        </patternFill>
      </fill>
    </dxf>
  </rfmt>
  <rfmt sheetId="1" sqref="N146" start="0" length="0">
    <dxf>
      <fill>
        <patternFill patternType="none">
          <bgColor indexed="65"/>
        </patternFill>
      </fill>
    </dxf>
  </rfmt>
  <rfmt sheetId="1" sqref="O146" start="0" length="0">
    <dxf>
      <fill>
        <patternFill patternType="none">
          <bgColor indexed="65"/>
        </patternFill>
      </fill>
    </dxf>
  </rfmt>
  <rfmt sheetId="1" sqref="P146" start="0" length="0">
    <dxf>
      <fill>
        <patternFill patternType="none">
          <bgColor indexed="65"/>
        </patternFill>
      </fill>
    </dxf>
  </rfmt>
  <rfmt sheetId="1" sqref="Q146" start="0" length="0">
    <dxf>
      <fill>
        <patternFill patternType="none">
          <bgColor indexed="65"/>
        </patternFill>
      </fill>
    </dxf>
  </rfmt>
  <rfmt sheetId="1" sqref="R146" start="0" length="0">
    <dxf>
      <fill>
        <patternFill patternType="none">
          <bgColor indexed="65"/>
        </patternFill>
      </fill>
    </dxf>
  </rfmt>
  <rfmt sheetId="1" sqref="S146" start="0" length="0">
    <dxf>
      <fill>
        <patternFill patternType="none">
          <bgColor indexed="65"/>
        </patternFill>
      </fill>
    </dxf>
  </rfmt>
  <rfmt sheetId="1" sqref="T146" start="0" length="0">
    <dxf>
      <fill>
        <patternFill patternType="none">
          <bgColor indexed="65"/>
        </patternFill>
      </fil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 sId="5" odxf="1" dxf="1">
    <oc r="N62" t="inlineStr">
      <is>
        <t>ClearStream Energy Services LP, Weaver Group Ltd., KAIDAK Energy Services Inc., ROIL Projects Inc., New Gen Projects, Woodland Cree Industries Ltd., Quinn Contracting Ltd., Stuart Olson Industrial Inc.</t>
      </is>
    </oc>
    <nc r="N62" t="inlineStr">
      <is>
        <t>TBD</t>
      </is>
    </nc>
    <odxf>
      <fill>
        <patternFill patternType="none">
          <bgColor indexed="65"/>
        </patternFill>
      </fill>
      <alignment wrapText="0" readingOrder="0"/>
    </odxf>
    <ndxf>
      <fill>
        <patternFill patternType="solid">
          <bgColor rgb="FFFF0000"/>
        </patternFill>
      </fill>
      <alignment wrapText="1" readingOrder="0"/>
    </ndxf>
  </rcc>
  <rcv guid="{46CCC2A8-61C4-4F21-94BB-8249E3858509}" action="delete"/>
  <rdn rId="0" localSheetId="1" customView="1" name="Z_46CCC2A8_61C4_4F21_94BB_8249E3858509_.wvu.FilterData" hidden="1" oldHidden="1">
    <formula>'Cost Savings - Team'!$A$21:$T$147</formula>
    <oldFormula>'Cost Savings - Team'!$A$21:$T$147</oldFormula>
  </rdn>
  <rdn rId="0" localSheetId="2" customView="1" name="Z_46CCC2A8_61C4_4F21_94BB_8249E3858509_.wvu.FilterData" hidden="1" oldHidden="1">
    <formula>'CS - Transferred'!$A$8:$AQ$28</formula>
    <oldFormula>'CS - Transferred'!$A$8:$AQ$28</oldFormula>
  </rdn>
  <rdn rId="0" localSheetId="5" customView="1" name="Z_46CCC2A8_61C4_4F21_94BB_8249E3858509_.wvu.FilterData" hidden="1" oldHidden="1">
    <formula>'PP RFP'!$A$3:$Z$61</formula>
    <oldFormula>'PP RFP'!$A$3:$Z$61</oldFormula>
  </rdn>
  <rdn rId="0" localSheetId="6" customView="1" name="Z_46CCC2A8_61C4_4F21_94BB_8249E3858509_.wvu.FilterData" hidden="1" oldHidden="1">
    <formula>'Single Source'!$A$6:$X$37</formula>
    <oldFormula>'Single Source'!$A$6:$X$37</oldFormula>
  </rdn>
  <rdn rId="0" localSheetId="7" customView="1" name="Z_46CCC2A8_61C4_4F21_94BB_8249E3858509_.wvu.FilterData" hidden="1" oldHidden="1">
    <formula>'Asset Sales'!$A$21:$K$282</formula>
    <oldFormula>'Asset Sales'!$A$21:$K$282</oldFormula>
  </rdn>
  <rdn rId="0" localSheetId="8" customView="1" name="Z_46CCC2A8_61C4_4F21_94BB_8249E3858509_.wvu.FilterData" hidden="1" oldHidden="1">
    <formula>'Asset Utilization'!$A$21:$M$208</formula>
    <oldFormula>'Asset Utilization'!$A$21:$M$208</oldFormula>
  </rdn>
  <rcv guid="{46CCC2A8-61C4-4F21-94BB-8249E385850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7">
    <oc r="E205" t="inlineStr">
      <is>
        <r>
          <rPr>
            <b/>
            <sz val="8"/>
            <color rgb="FFFF0000"/>
            <rFont val="Calibri"/>
            <family val="2"/>
          </rPr>
          <t>Trevan Requested to report the Week of Aug 15 to validate numbers</t>
        </r>
        <r>
          <rPr>
            <sz val="8"/>
            <rFont val="Calibri"/>
            <family val="2"/>
          </rPr>
          <t>. ZHV High Voltage Cabinet (471-6801/02), DPT Transformers, Carbody</t>
        </r>
      </is>
    </oc>
    <nc r="E205" t="inlineStr">
      <is>
        <r>
          <rPr>
            <b/>
            <sz val="8"/>
            <color theme="1"/>
            <rFont val="Calibri"/>
            <family val="2"/>
          </rPr>
          <t>Z</t>
        </r>
        <r>
          <rPr>
            <sz val="8"/>
            <color theme="1"/>
            <rFont val="Calibri"/>
            <family val="2"/>
          </rPr>
          <t>HV H</t>
        </r>
        <r>
          <rPr>
            <sz val="8"/>
            <rFont val="Calibri"/>
            <family val="2"/>
          </rPr>
          <t>igh Voltage Cabinet (471-6801/02), DPT Transformers, Carbody (AOSP JV to Horizon sales transaction)</t>
        </r>
      </is>
    </nc>
  </rcc>
  <rcv guid="{6300BE0F-E9BB-486A-A23F-E07483971E77}" action="delete"/>
  <rdn rId="0" localSheetId="1" customView="1" name="Z_6300BE0F_E9BB_486A_A23F_E07483971E77_.wvu.FilterData" hidden="1" oldHidden="1">
    <formula>'Cost Savings - Team'!$A$21:$T$146</formula>
    <oldFormula>'Cost Savings - Team'!$A$21:$T$145</oldFormula>
  </rdn>
  <rdn rId="0" localSheetId="2" customView="1" name="Z_6300BE0F_E9BB_486A_A23F_E07483971E77_.wvu.FilterData" hidden="1" oldHidden="1">
    <formula>'CS - Transferred'!$A$8:$AQ$28</formula>
    <oldFormula>'CS - Transferred'!$A$8:$AQ$28</oldFormula>
  </rdn>
  <rdn rId="0" localSheetId="5" customView="1" name="Z_6300BE0F_E9BB_486A_A23F_E07483971E77_.wvu.FilterData" hidden="1" oldHidden="1">
    <formula>'PP RFP'!$A$3:$Z$61</formula>
    <oldFormula>'PP RFP'!$A$3:$Z$61</oldFormula>
  </rdn>
  <rdn rId="0" localSheetId="6" customView="1" name="Z_6300BE0F_E9BB_486A_A23F_E07483971E77_.wvu.FilterData" hidden="1" oldHidden="1">
    <formula>'Single Source'!$A$6:$X$37</formula>
    <oldFormula>'Single Source'!$A$6:$X$36</oldFormula>
  </rdn>
  <rdn rId="0" localSheetId="7" customView="1" name="Z_6300BE0F_E9BB_486A_A23F_E07483971E77_.wvu.FilterData" hidden="1" oldHidden="1">
    <formula>'Asset Sales'!$A$21:$K$282</formula>
    <oldFormula>'Asset Sales'!$A$21:$K$282</oldFormula>
  </rdn>
  <rdn rId="0" localSheetId="8" customView="1" name="Z_6300BE0F_E9BB_486A_A23F_E07483971E77_.wvu.FilterData" hidden="1" oldHidden="1">
    <formula>'Asset Utilization'!$A$21:$M$208</formula>
    <oldFormula>'Asset Utilization'!$A$21:$M$208</oldFormula>
  </rdn>
  <rcv guid="{6300BE0F-E9BB-486A-A23F-E07483971E7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5">
    <oc r="D43" t="inlineStr">
      <is>
        <t>720000 (Awarded for ~$286k - Cost avoidance will be completed for for August 18th Report)</t>
      </is>
    </oc>
    <nc r="D43" t="inlineStr">
      <is>
        <t>$250,000(Awarded for ~$286k)</t>
      </is>
    </nc>
  </rcc>
  <rcv guid="{5679BCAC-750A-4C6F-BB01-FA4AB01B4DBC}" action="delete"/>
  <rdn rId="0" localSheetId="1" customView="1" name="Z_5679BCAC_750A_4C6F_BB01_FA4AB01B4DBC_.wvu.FilterData" hidden="1" oldHidden="1">
    <formula>'Cost Savings - Team'!$A$21:$T$146</formula>
    <oldFormula>'Cost Savings - Team'!$A$21:$T$146</oldFormula>
  </rdn>
  <rdn rId="0" localSheetId="2" customView="1" name="Z_5679BCAC_750A_4C6F_BB01_FA4AB01B4DBC_.wvu.FilterData" hidden="1" oldHidden="1">
    <formula>'CS - Transferred'!$A$8:$AQ$28</formula>
    <oldFormula>'CS - Transferred'!$A$8:$AQ$28</oldFormula>
  </rdn>
  <rdn rId="0" localSheetId="5" customView="1" name="Z_5679BCAC_750A_4C6F_BB01_FA4AB01B4DBC_.wvu.FilterData" hidden="1" oldHidden="1">
    <formula>'PP RFP'!$A$3:$Z$61</formula>
    <oldFormula>'PP RFP'!$A$3:$Z$61</oldFormula>
  </rdn>
  <rdn rId="0" localSheetId="6" customView="1" name="Z_5679BCAC_750A_4C6F_BB01_FA4AB01B4DBC_.wvu.FilterData" hidden="1" oldHidden="1">
    <formula>'Single Source'!$A$6:$X$37</formula>
    <oldFormula>'Single Source'!$A$6:$X$37</oldFormula>
  </rdn>
  <rdn rId="0" localSheetId="7" customView="1" name="Z_5679BCAC_750A_4C6F_BB01_FA4AB01B4DBC_.wvu.FilterData" hidden="1" oldHidden="1">
    <formula>'Asset Sales'!$A$21:$K$282</formula>
    <oldFormula>'Asset Sales'!$A$21:$K$282</oldFormula>
  </rdn>
  <rdn rId="0" localSheetId="8" customView="1" name="Z_5679BCAC_750A_4C6F_BB01_FA4AB01B4DBC_.wvu.FilterData" hidden="1" oldHidden="1">
    <formula>'Asset Utilization'!$A$21:$M$208</formula>
    <oldFormula>'Asset Utilization'!$A$21:$M$208</oldFormula>
  </rdn>
  <rcv guid="{5679BCAC-750A-4C6F-BB01-FA4AB01B4DB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300BE0F-E9BB-486A-A23F-E07483971E77}" action="delete"/>
  <rdn rId="0" localSheetId="1" customView="1" name="Z_6300BE0F_E9BB_486A_A23F_E07483971E77_.wvu.FilterData" hidden="1" oldHidden="1">
    <formula>'Cost Savings - Team'!$A$21:$T$146</formula>
    <oldFormula>'Cost Savings - Team'!$A$21:$T$146</oldFormula>
  </rdn>
  <rdn rId="0" localSheetId="2" customView="1" name="Z_6300BE0F_E9BB_486A_A23F_E07483971E77_.wvu.FilterData" hidden="1" oldHidden="1">
    <formula>'CS - Transferred'!$A$8:$AQ$28</formula>
    <oldFormula>'CS - Transferred'!$A$8:$AQ$28</oldFormula>
  </rdn>
  <rdn rId="0" localSheetId="5" customView="1" name="Z_6300BE0F_E9BB_486A_A23F_E07483971E77_.wvu.FilterData" hidden="1" oldHidden="1">
    <formula>'PP RFP'!$A$3:$Z$61</formula>
    <oldFormula>'PP RFP'!$A$3:$Z$61</oldFormula>
  </rdn>
  <rdn rId="0" localSheetId="6" customView="1" name="Z_6300BE0F_E9BB_486A_A23F_E07483971E77_.wvu.FilterData" hidden="1" oldHidden="1">
    <formula>'Single Source'!$A$6:$X$37</formula>
    <oldFormula>'Single Source'!$A$6:$X$37</oldFormula>
  </rdn>
  <rdn rId="0" localSheetId="7" customView="1" name="Z_6300BE0F_E9BB_486A_A23F_E07483971E77_.wvu.FilterData" hidden="1" oldHidden="1">
    <formula>'Asset Sales'!$A$21:$K$282</formula>
    <oldFormula>'Asset Sales'!$A$21:$K$282</oldFormula>
  </rdn>
  <rdn rId="0" localSheetId="8" customView="1" name="Z_6300BE0F_E9BB_486A_A23F_E07483971E77_.wvu.FilterData" hidden="1" oldHidden="1">
    <formula>'Asset Utilization'!$A$21:$M$208</formula>
    <oldFormula>'Asset Utilization'!$A$21:$M$208</oldFormula>
  </rdn>
  <rcv guid="{6300BE0F-E9BB-486A-A23F-E07483971E7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7">
    <oc r="E205" t="inlineStr">
      <is>
        <r>
          <rPr>
            <b/>
            <sz val="8"/>
            <color theme="1"/>
            <rFont val="Calibri"/>
            <family val="2"/>
          </rPr>
          <t>Z</t>
        </r>
        <r>
          <rPr>
            <sz val="8"/>
            <color theme="1"/>
            <rFont val="Calibri"/>
            <family val="2"/>
          </rPr>
          <t>HV H</t>
        </r>
        <r>
          <rPr>
            <sz val="8"/>
            <rFont val="Calibri"/>
            <family val="2"/>
          </rPr>
          <t>igh Voltage Cabinet (471-6801/02), DPT Transformers, Carbody (AOSP JV to Horizon sales transaction)</t>
        </r>
      </is>
    </oc>
    <nc r="E205" t="inlineStr">
      <is>
        <r>
          <rPr>
            <sz val="8"/>
            <color theme="1"/>
            <rFont val="Calibri"/>
            <family val="2"/>
          </rPr>
          <t>ZHV H</t>
        </r>
        <r>
          <rPr>
            <sz val="8"/>
            <rFont val="Calibri"/>
            <family val="2"/>
          </rPr>
          <t>igh Voltage Cabinet (471-6801/02), DPT Transformers, Carbody (AOSP JV to Horizon sales transaction)</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8">
    <nc r="I203" t="inlineStr">
      <is>
        <t>August</t>
      </is>
    </nc>
  </rcc>
  <rcc rId="23" sId="8">
    <nc r="I204" t="inlineStr">
      <is>
        <t>August</t>
      </is>
    </nc>
  </rcc>
  <rcc rId="24" sId="8">
    <nc r="I205" t="inlineStr">
      <is>
        <t>August</t>
      </is>
    </nc>
  </rcc>
  <rcc rId="25" sId="8">
    <nc r="I206" t="inlineStr">
      <is>
        <t>August</t>
      </is>
    </nc>
  </rcc>
  <rcc rId="26" sId="8">
    <nc r="I207" t="inlineStr">
      <is>
        <t>August</t>
      </is>
    </nc>
  </rcc>
  <rcc rId="27" sId="8">
    <nc r="I208" t="inlineStr">
      <is>
        <t>August</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7">
    <nc r="K205" t="inlineStr">
      <is>
        <t>August</t>
      </is>
    </nc>
  </rcc>
  <rcc rId="29" sId="7">
    <nc r="K206" t="inlineStr">
      <is>
        <t>August</t>
      </is>
    </nc>
  </rcc>
  <rcc rId="30" sId="7">
    <nc r="K207" t="inlineStr">
      <is>
        <t>August</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nc r="L143" t="inlineStr">
      <is>
        <t>August</t>
      </is>
    </nc>
  </rcc>
  <rcc rId="32" sId="1">
    <nc r="M143">
      <v>2022</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8" odxf="1" dxf="1" numFmtId="21">
    <nc r="H203">
      <v>44783</v>
    </nc>
    <odxf>
      <numFmt numFmtId="0" formatCode="General"/>
    </odxf>
    <ndxf>
      <numFmt numFmtId="21" formatCode="d\-mmm"/>
    </ndxf>
  </rcc>
  <rcc rId="34" sId="8" odxf="1" dxf="1" numFmtId="21">
    <nc r="H204">
      <v>44783</v>
    </nc>
    <odxf>
      <numFmt numFmtId="0" formatCode="General"/>
    </odxf>
    <ndxf>
      <numFmt numFmtId="21" formatCode="d\-mmm"/>
    </ndxf>
  </rcc>
  <rcc rId="35" sId="8" odxf="1" dxf="1" numFmtId="21">
    <nc r="H205">
      <v>44783</v>
    </nc>
    <odxf>
      <numFmt numFmtId="0" formatCode="General"/>
    </odxf>
    <ndxf>
      <numFmt numFmtId="21" formatCode="d\-mmm"/>
    </ndxf>
  </rcc>
  <rcc rId="36" sId="8" odxf="1" dxf="1" numFmtId="21">
    <nc r="H206">
      <v>44783</v>
    </nc>
    <odxf>
      <numFmt numFmtId="0" formatCode="General"/>
    </odxf>
    <ndxf>
      <numFmt numFmtId="21" formatCode="d\-mmm"/>
    </ndxf>
  </rcc>
  <rcc rId="37" sId="8" odxf="1" dxf="1" numFmtId="21">
    <nc r="H207">
      <v>44783</v>
    </nc>
    <odxf>
      <numFmt numFmtId="0" formatCode="General"/>
    </odxf>
    <ndxf>
      <numFmt numFmtId="21" formatCode="d\-mmm"/>
    </ndxf>
  </rcc>
  <rcc rId="38" sId="8" odxf="1" dxf="1" numFmtId="21">
    <nc r="H208">
      <v>44783</v>
    </nc>
    <odxf>
      <numFmt numFmtId="0" formatCode="General"/>
    </odxf>
    <ndxf>
      <numFmt numFmtId="21" formatCode="d\-mmm"/>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D3B630C-FF69-42B9-8EC4-8E28F5D23819}" name="Trevan Williams" id="-375858247" dateTime="2022-08-11T15:54:2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50" Type="http://schemas.openxmlformats.org/officeDocument/2006/relationships/printerSettings" Target="../printerSettings/printerSettings50.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9" Type="http://schemas.openxmlformats.org/officeDocument/2006/relationships/printerSettings" Target="../printerSettings/printerSettings29.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53" Type="http://schemas.openxmlformats.org/officeDocument/2006/relationships/printerSettings" Target="../printerSettings/printerSettings53.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3" Type="http://schemas.openxmlformats.org/officeDocument/2006/relationships/printerSettings" Target="../printerSettings/printerSettings3.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s>
</file>

<file path=xl/worksheets/_rels/sheet10.xml.rels><?xml version="1.0" encoding="UTF-8" standalone="yes"?>
<Relationships xmlns="http://schemas.openxmlformats.org/package/2006/relationships"><Relationship Id="rId13" Type="http://schemas.openxmlformats.org/officeDocument/2006/relationships/printerSettings" Target="../printerSettings/printerSettings466.bin"/><Relationship Id="rId18" Type="http://schemas.openxmlformats.org/officeDocument/2006/relationships/printerSettings" Target="../printerSettings/printerSettings471.bin"/><Relationship Id="rId26" Type="http://schemas.openxmlformats.org/officeDocument/2006/relationships/printerSettings" Target="../printerSettings/printerSettings479.bin"/><Relationship Id="rId39" Type="http://schemas.openxmlformats.org/officeDocument/2006/relationships/printerSettings" Target="../printerSettings/printerSettings492.bin"/><Relationship Id="rId21" Type="http://schemas.openxmlformats.org/officeDocument/2006/relationships/printerSettings" Target="../printerSettings/printerSettings474.bin"/><Relationship Id="rId34" Type="http://schemas.openxmlformats.org/officeDocument/2006/relationships/printerSettings" Target="../printerSettings/printerSettings487.bin"/><Relationship Id="rId42" Type="http://schemas.openxmlformats.org/officeDocument/2006/relationships/printerSettings" Target="../printerSettings/printerSettings495.bin"/><Relationship Id="rId47" Type="http://schemas.openxmlformats.org/officeDocument/2006/relationships/printerSettings" Target="../printerSettings/printerSettings500.bin"/><Relationship Id="rId50" Type="http://schemas.openxmlformats.org/officeDocument/2006/relationships/printerSettings" Target="../printerSettings/printerSettings503.bin"/><Relationship Id="rId7" Type="http://schemas.openxmlformats.org/officeDocument/2006/relationships/printerSettings" Target="../printerSettings/printerSettings460.bin"/><Relationship Id="rId2" Type="http://schemas.openxmlformats.org/officeDocument/2006/relationships/printerSettings" Target="../printerSettings/printerSettings455.bin"/><Relationship Id="rId16" Type="http://schemas.openxmlformats.org/officeDocument/2006/relationships/printerSettings" Target="../printerSettings/printerSettings469.bin"/><Relationship Id="rId29" Type="http://schemas.openxmlformats.org/officeDocument/2006/relationships/printerSettings" Target="../printerSettings/printerSettings482.bin"/><Relationship Id="rId11" Type="http://schemas.openxmlformats.org/officeDocument/2006/relationships/printerSettings" Target="../printerSettings/printerSettings464.bin"/><Relationship Id="rId24" Type="http://schemas.openxmlformats.org/officeDocument/2006/relationships/printerSettings" Target="../printerSettings/printerSettings477.bin"/><Relationship Id="rId32" Type="http://schemas.openxmlformats.org/officeDocument/2006/relationships/printerSettings" Target="../printerSettings/printerSettings485.bin"/><Relationship Id="rId37" Type="http://schemas.openxmlformats.org/officeDocument/2006/relationships/printerSettings" Target="../printerSettings/printerSettings490.bin"/><Relationship Id="rId40" Type="http://schemas.openxmlformats.org/officeDocument/2006/relationships/printerSettings" Target="../printerSettings/printerSettings493.bin"/><Relationship Id="rId45" Type="http://schemas.openxmlformats.org/officeDocument/2006/relationships/printerSettings" Target="../printerSettings/printerSettings498.bin"/><Relationship Id="rId5" Type="http://schemas.openxmlformats.org/officeDocument/2006/relationships/printerSettings" Target="../printerSettings/printerSettings458.bin"/><Relationship Id="rId15" Type="http://schemas.openxmlformats.org/officeDocument/2006/relationships/printerSettings" Target="../printerSettings/printerSettings468.bin"/><Relationship Id="rId23" Type="http://schemas.openxmlformats.org/officeDocument/2006/relationships/printerSettings" Target="../printerSettings/printerSettings476.bin"/><Relationship Id="rId28" Type="http://schemas.openxmlformats.org/officeDocument/2006/relationships/printerSettings" Target="../printerSettings/printerSettings481.bin"/><Relationship Id="rId36" Type="http://schemas.openxmlformats.org/officeDocument/2006/relationships/printerSettings" Target="../printerSettings/printerSettings489.bin"/><Relationship Id="rId49" Type="http://schemas.openxmlformats.org/officeDocument/2006/relationships/printerSettings" Target="../printerSettings/printerSettings502.bin"/><Relationship Id="rId10" Type="http://schemas.openxmlformats.org/officeDocument/2006/relationships/printerSettings" Target="../printerSettings/printerSettings463.bin"/><Relationship Id="rId19" Type="http://schemas.openxmlformats.org/officeDocument/2006/relationships/printerSettings" Target="../printerSettings/printerSettings472.bin"/><Relationship Id="rId31" Type="http://schemas.openxmlformats.org/officeDocument/2006/relationships/printerSettings" Target="../printerSettings/printerSettings484.bin"/><Relationship Id="rId44" Type="http://schemas.openxmlformats.org/officeDocument/2006/relationships/printerSettings" Target="../printerSettings/printerSettings497.bin"/><Relationship Id="rId4" Type="http://schemas.openxmlformats.org/officeDocument/2006/relationships/printerSettings" Target="../printerSettings/printerSettings457.bin"/><Relationship Id="rId9" Type="http://schemas.openxmlformats.org/officeDocument/2006/relationships/printerSettings" Target="../printerSettings/printerSettings462.bin"/><Relationship Id="rId14" Type="http://schemas.openxmlformats.org/officeDocument/2006/relationships/printerSettings" Target="../printerSettings/printerSettings467.bin"/><Relationship Id="rId22" Type="http://schemas.openxmlformats.org/officeDocument/2006/relationships/printerSettings" Target="../printerSettings/printerSettings475.bin"/><Relationship Id="rId27" Type="http://schemas.openxmlformats.org/officeDocument/2006/relationships/printerSettings" Target="../printerSettings/printerSettings480.bin"/><Relationship Id="rId30" Type="http://schemas.openxmlformats.org/officeDocument/2006/relationships/printerSettings" Target="../printerSettings/printerSettings483.bin"/><Relationship Id="rId35" Type="http://schemas.openxmlformats.org/officeDocument/2006/relationships/printerSettings" Target="../printerSettings/printerSettings488.bin"/><Relationship Id="rId43" Type="http://schemas.openxmlformats.org/officeDocument/2006/relationships/printerSettings" Target="../printerSettings/printerSettings496.bin"/><Relationship Id="rId48" Type="http://schemas.openxmlformats.org/officeDocument/2006/relationships/printerSettings" Target="../printerSettings/printerSettings501.bin"/><Relationship Id="rId8" Type="http://schemas.openxmlformats.org/officeDocument/2006/relationships/printerSettings" Target="../printerSettings/printerSettings461.bin"/><Relationship Id="rId51" Type="http://schemas.openxmlformats.org/officeDocument/2006/relationships/printerSettings" Target="../printerSettings/printerSettings504.bin"/><Relationship Id="rId3" Type="http://schemas.openxmlformats.org/officeDocument/2006/relationships/printerSettings" Target="../printerSettings/printerSettings456.bin"/><Relationship Id="rId12" Type="http://schemas.openxmlformats.org/officeDocument/2006/relationships/printerSettings" Target="../printerSettings/printerSettings465.bin"/><Relationship Id="rId17" Type="http://schemas.openxmlformats.org/officeDocument/2006/relationships/printerSettings" Target="../printerSettings/printerSettings470.bin"/><Relationship Id="rId25" Type="http://schemas.openxmlformats.org/officeDocument/2006/relationships/printerSettings" Target="../printerSettings/printerSettings478.bin"/><Relationship Id="rId33" Type="http://schemas.openxmlformats.org/officeDocument/2006/relationships/printerSettings" Target="../printerSettings/printerSettings486.bin"/><Relationship Id="rId38" Type="http://schemas.openxmlformats.org/officeDocument/2006/relationships/printerSettings" Target="../printerSettings/printerSettings491.bin"/><Relationship Id="rId46" Type="http://schemas.openxmlformats.org/officeDocument/2006/relationships/printerSettings" Target="../printerSettings/printerSettings499.bin"/><Relationship Id="rId20" Type="http://schemas.openxmlformats.org/officeDocument/2006/relationships/printerSettings" Target="../printerSettings/printerSettings473.bin"/><Relationship Id="rId41" Type="http://schemas.openxmlformats.org/officeDocument/2006/relationships/printerSettings" Target="../printerSettings/printerSettings494.bin"/><Relationship Id="rId1" Type="http://schemas.openxmlformats.org/officeDocument/2006/relationships/printerSettings" Target="../printerSettings/printerSettings454.bin"/><Relationship Id="rId6" Type="http://schemas.openxmlformats.org/officeDocument/2006/relationships/printerSettings" Target="../printerSettings/printerSettings45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512.bin"/><Relationship Id="rId13" Type="http://schemas.openxmlformats.org/officeDocument/2006/relationships/printerSettings" Target="../printerSettings/printerSettings517.bin"/><Relationship Id="rId18" Type="http://schemas.openxmlformats.org/officeDocument/2006/relationships/printerSettings" Target="../printerSettings/printerSettings522.bin"/><Relationship Id="rId26" Type="http://schemas.openxmlformats.org/officeDocument/2006/relationships/printerSettings" Target="../printerSettings/printerSettings530.bin"/><Relationship Id="rId3" Type="http://schemas.openxmlformats.org/officeDocument/2006/relationships/printerSettings" Target="../printerSettings/printerSettings507.bin"/><Relationship Id="rId21" Type="http://schemas.openxmlformats.org/officeDocument/2006/relationships/printerSettings" Target="../printerSettings/printerSettings525.bin"/><Relationship Id="rId7" Type="http://schemas.openxmlformats.org/officeDocument/2006/relationships/printerSettings" Target="../printerSettings/printerSettings511.bin"/><Relationship Id="rId12" Type="http://schemas.openxmlformats.org/officeDocument/2006/relationships/printerSettings" Target="../printerSettings/printerSettings516.bin"/><Relationship Id="rId17" Type="http://schemas.openxmlformats.org/officeDocument/2006/relationships/printerSettings" Target="../printerSettings/printerSettings521.bin"/><Relationship Id="rId25" Type="http://schemas.openxmlformats.org/officeDocument/2006/relationships/printerSettings" Target="../printerSettings/printerSettings529.bin"/><Relationship Id="rId2" Type="http://schemas.openxmlformats.org/officeDocument/2006/relationships/printerSettings" Target="../printerSettings/printerSettings506.bin"/><Relationship Id="rId16" Type="http://schemas.openxmlformats.org/officeDocument/2006/relationships/printerSettings" Target="../printerSettings/printerSettings520.bin"/><Relationship Id="rId20" Type="http://schemas.openxmlformats.org/officeDocument/2006/relationships/printerSettings" Target="../printerSettings/printerSettings524.bin"/><Relationship Id="rId29" Type="http://schemas.openxmlformats.org/officeDocument/2006/relationships/printerSettings" Target="../printerSettings/printerSettings533.bin"/><Relationship Id="rId1" Type="http://schemas.openxmlformats.org/officeDocument/2006/relationships/printerSettings" Target="../printerSettings/printerSettings505.bin"/><Relationship Id="rId6" Type="http://schemas.openxmlformats.org/officeDocument/2006/relationships/printerSettings" Target="../printerSettings/printerSettings510.bin"/><Relationship Id="rId11" Type="http://schemas.openxmlformats.org/officeDocument/2006/relationships/printerSettings" Target="../printerSettings/printerSettings515.bin"/><Relationship Id="rId24" Type="http://schemas.openxmlformats.org/officeDocument/2006/relationships/printerSettings" Target="../printerSettings/printerSettings528.bin"/><Relationship Id="rId5" Type="http://schemas.openxmlformats.org/officeDocument/2006/relationships/printerSettings" Target="../printerSettings/printerSettings509.bin"/><Relationship Id="rId15" Type="http://schemas.openxmlformats.org/officeDocument/2006/relationships/printerSettings" Target="../printerSettings/printerSettings519.bin"/><Relationship Id="rId23" Type="http://schemas.openxmlformats.org/officeDocument/2006/relationships/printerSettings" Target="../printerSettings/printerSettings527.bin"/><Relationship Id="rId28" Type="http://schemas.openxmlformats.org/officeDocument/2006/relationships/printerSettings" Target="../printerSettings/printerSettings532.bin"/><Relationship Id="rId10" Type="http://schemas.openxmlformats.org/officeDocument/2006/relationships/printerSettings" Target="../printerSettings/printerSettings514.bin"/><Relationship Id="rId19" Type="http://schemas.openxmlformats.org/officeDocument/2006/relationships/printerSettings" Target="../printerSettings/printerSettings523.bin"/><Relationship Id="rId4" Type="http://schemas.openxmlformats.org/officeDocument/2006/relationships/printerSettings" Target="../printerSettings/printerSettings508.bin"/><Relationship Id="rId9" Type="http://schemas.openxmlformats.org/officeDocument/2006/relationships/printerSettings" Target="../printerSettings/printerSettings513.bin"/><Relationship Id="rId14" Type="http://schemas.openxmlformats.org/officeDocument/2006/relationships/printerSettings" Target="../printerSettings/printerSettings518.bin"/><Relationship Id="rId22" Type="http://schemas.openxmlformats.org/officeDocument/2006/relationships/printerSettings" Target="../printerSettings/printerSettings526.bin"/><Relationship Id="rId27" Type="http://schemas.openxmlformats.org/officeDocument/2006/relationships/printerSettings" Target="../printerSettings/printerSettings531.bin"/><Relationship Id="rId30" Type="http://schemas.openxmlformats.org/officeDocument/2006/relationships/printerSettings" Target="../printerSettings/printerSettings534.bin"/></Relationships>
</file>

<file path=xl/worksheets/_rels/sheet12.xml.rels><?xml version="1.0" encoding="UTF-8" standalone="yes"?>
<Relationships xmlns="http://schemas.openxmlformats.org/package/2006/relationships"><Relationship Id="rId13" Type="http://schemas.openxmlformats.org/officeDocument/2006/relationships/printerSettings" Target="../printerSettings/printerSettings547.bin"/><Relationship Id="rId18" Type="http://schemas.openxmlformats.org/officeDocument/2006/relationships/printerSettings" Target="../printerSettings/printerSettings552.bin"/><Relationship Id="rId26" Type="http://schemas.openxmlformats.org/officeDocument/2006/relationships/printerSettings" Target="../printerSettings/printerSettings560.bin"/><Relationship Id="rId3" Type="http://schemas.openxmlformats.org/officeDocument/2006/relationships/printerSettings" Target="../printerSettings/printerSettings537.bin"/><Relationship Id="rId21" Type="http://schemas.openxmlformats.org/officeDocument/2006/relationships/printerSettings" Target="../printerSettings/printerSettings555.bin"/><Relationship Id="rId34" Type="http://schemas.openxmlformats.org/officeDocument/2006/relationships/printerSettings" Target="../printerSettings/printerSettings568.bin"/><Relationship Id="rId7" Type="http://schemas.openxmlformats.org/officeDocument/2006/relationships/printerSettings" Target="../printerSettings/printerSettings541.bin"/><Relationship Id="rId12" Type="http://schemas.openxmlformats.org/officeDocument/2006/relationships/printerSettings" Target="../printerSettings/printerSettings546.bin"/><Relationship Id="rId17" Type="http://schemas.openxmlformats.org/officeDocument/2006/relationships/printerSettings" Target="../printerSettings/printerSettings551.bin"/><Relationship Id="rId25" Type="http://schemas.openxmlformats.org/officeDocument/2006/relationships/printerSettings" Target="../printerSettings/printerSettings559.bin"/><Relationship Id="rId33" Type="http://schemas.openxmlformats.org/officeDocument/2006/relationships/printerSettings" Target="../printerSettings/printerSettings567.bin"/><Relationship Id="rId2" Type="http://schemas.openxmlformats.org/officeDocument/2006/relationships/printerSettings" Target="../printerSettings/printerSettings536.bin"/><Relationship Id="rId16" Type="http://schemas.openxmlformats.org/officeDocument/2006/relationships/printerSettings" Target="../printerSettings/printerSettings550.bin"/><Relationship Id="rId20" Type="http://schemas.openxmlformats.org/officeDocument/2006/relationships/printerSettings" Target="../printerSettings/printerSettings554.bin"/><Relationship Id="rId29" Type="http://schemas.openxmlformats.org/officeDocument/2006/relationships/printerSettings" Target="../printerSettings/printerSettings563.bin"/><Relationship Id="rId1" Type="http://schemas.openxmlformats.org/officeDocument/2006/relationships/printerSettings" Target="../printerSettings/printerSettings535.bin"/><Relationship Id="rId6" Type="http://schemas.openxmlformats.org/officeDocument/2006/relationships/printerSettings" Target="../printerSettings/printerSettings540.bin"/><Relationship Id="rId11" Type="http://schemas.openxmlformats.org/officeDocument/2006/relationships/printerSettings" Target="../printerSettings/printerSettings545.bin"/><Relationship Id="rId24" Type="http://schemas.openxmlformats.org/officeDocument/2006/relationships/printerSettings" Target="../printerSettings/printerSettings558.bin"/><Relationship Id="rId32" Type="http://schemas.openxmlformats.org/officeDocument/2006/relationships/printerSettings" Target="../printerSettings/printerSettings566.bin"/><Relationship Id="rId5" Type="http://schemas.openxmlformats.org/officeDocument/2006/relationships/printerSettings" Target="../printerSettings/printerSettings539.bin"/><Relationship Id="rId15" Type="http://schemas.openxmlformats.org/officeDocument/2006/relationships/printerSettings" Target="../printerSettings/printerSettings549.bin"/><Relationship Id="rId23" Type="http://schemas.openxmlformats.org/officeDocument/2006/relationships/printerSettings" Target="../printerSettings/printerSettings557.bin"/><Relationship Id="rId28" Type="http://schemas.openxmlformats.org/officeDocument/2006/relationships/printerSettings" Target="../printerSettings/printerSettings562.bin"/><Relationship Id="rId10" Type="http://schemas.openxmlformats.org/officeDocument/2006/relationships/printerSettings" Target="../printerSettings/printerSettings544.bin"/><Relationship Id="rId19" Type="http://schemas.openxmlformats.org/officeDocument/2006/relationships/printerSettings" Target="../printerSettings/printerSettings553.bin"/><Relationship Id="rId31" Type="http://schemas.openxmlformats.org/officeDocument/2006/relationships/printerSettings" Target="../printerSettings/printerSettings565.bin"/><Relationship Id="rId4" Type="http://schemas.openxmlformats.org/officeDocument/2006/relationships/printerSettings" Target="../printerSettings/printerSettings538.bin"/><Relationship Id="rId9" Type="http://schemas.openxmlformats.org/officeDocument/2006/relationships/printerSettings" Target="../printerSettings/printerSettings543.bin"/><Relationship Id="rId14" Type="http://schemas.openxmlformats.org/officeDocument/2006/relationships/printerSettings" Target="../printerSettings/printerSettings548.bin"/><Relationship Id="rId22" Type="http://schemas.openxmlformats.org/officeDocument/2006/relationships/printerSettings" Target="../printerSettings/printerSettings556.bin"/><Relationship Id="rId27" Type="http://schemas.openxmlformats.org/officeDocument/2006/relationships/printerSettings" Target="../printerSettings/printerSettings561.bin"/><Relationship Id="rId30" Type="http://schemas.openxmlformats.org/officeDocument/2006/relationships/printerSettings" Target="../printerSettings/printerSettings564.bin"/><Relationship Id="rId8" Type="http://schemas.openxmlformats.org/officeDocument/2006/relationships/printerSettings" Target="../printerSettings/printerSettings542.bin"/></Relationships>
</file>

<file path=xl/worksheets/_rels/sheet2.xml.rels><?xml version="1.0" encoding="UTF-8" standalone="yes"?>
<Relationships xmlns="http://schemas.openxmlformats.org/package/2006/relationships"><Relationship Id="rId13" Type="http://schemas.openxmlformats.org/officeDocument/2006/relationships/printerSettings" Target="../printerSettings/printerSettings67.bin"/><Relationship Id="rId18" Type="http://schemas.openxmlformats.org/officeDocument/2006/relationships/printerSettings" Target="../printerSettings/printerSettings72.bin"/><Relationship Id="rId26" Type="http://schemas.openxmlformats.org/officeDocument/2006/relationships/printerSettings" Target="../printerSettings/printerSettings80.bin"/><Relationship Id="rId39" Type="http://schemas.openxmlformats.org/officeDocument/2006/relationships/printerSettings" Target="../printerSettings/printerSettings93.bin"/><Relationship Id="rId21" Type="http://schemas.openxmlformats.org/officeDocument/2006/relationships/printerSettings" Target="../printerSettings/printerSettings75.bin"/><Relationship Id="rId34" Type="http://schemas.openxmlformats.org/officeDocument/2006/relationships/printerSettings" Target="../printerSettings/printerSettings88.bin"/><Relationship Id="rId42" Type="http://schemas.openxmlformats.org/officeDocument/2006/relationships/printerSettings" Target="../printerSettings/printerSettings96.bin"/><Relationship Id="rId47" Type="http://schemas.openxmlformats.org/officeDocument/2006/relationships/printerSettings" Target="../printerSettings/printerSettings101.bin"/><Relationship Id="rId50" Type="http://schemas.openxmlformats.org/officeDocument/2006/relationships/printerSettings" Target="../printerSettings/printerSettings104.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6" Type="http://schemas.openxmlformats.org/officeDocument/2006/relationships/printerSettings" Target="../printerSettings/printerSettings70.bin"/><Relationship Id="rId29" Type="http://schemas.openxmlformats.org/officeDocument/2006/relationships/printerSettings" Target="../printerSettings/printerSettings83.bin"/><Relationship Id="rId11" Type="http://schemas.openxmlformats.org/officeDocument/2006/relationships/printerSettings" Target="../printerSettings/printerSettings65.bin"/><Relationship Id="rId24" Type="http://schemas.openxmlformats.org/officeDocument/2006/relationships/printerSettings" Target="../printerSettings/printerSettings78.bin"/><Relationship Id="rId32" Type="http://schemas.openxmlformats.org/officeDocument/2006/relationships/printerSettings" Target="../printerSettings/printerSettings86.bin"/><Relationship Id="rId37" Type="http://schemas.openxmlformats.org/officeDocument/2006/relationships/printerSettings" Target="../printerSettings/printerSettings91.bin"/><Relationship Id="rId40" Type="http://schemas.openxmlformats.org/officeDocument/2006/relationships/printerSettings" Target="../printerSettings/printerSettings94.bin"/><Relationship Id="rId45" Type="http://schemas.openxmlformats.org/officeDocument/2006/relationships/printerSettings" Target="../printerSettings/printerSettings99.bin"/><Relationship Id="rId5" Type="http://schemas.openxmlformats.org/officeDocument/2006/relationships/printerSettings" Target="../printerSettings/printerSettings59.bin"/><Relationship Id="rId15" Type="http://schemas.openxmlformats.org/officeDocument/2006/relationships/printerSettings" Target="../printerSettings/printerSettings69.bin"/><Relationship Id="rId23" Type="http://schemas.openxmlformats.org/officeDocument/2006/relationships/printerSettings" Target="../printerSettings/printerSettings77.bin"/><Relationship Id="rId28" Type="http://schemas.openxmlformats.org/officeDocument/2006/relationships/printerSettings" Target="../printerSettings/printerSettings82.bin"/><Relationship Id="rId36" Type="http://schemas.openxmlformats.org/officeDocument/2006/relationships/printerSettings" Target="../printerSettings/printerSettings90.bin"/><Relationship Id="rId49" Type="http://schemas.openxmlformats.org/officeDocument/2006/relationships/printerSettings" Target="../printerSettings/printerSettings103.bin"/><Relationship Id="rId10" Type="http://schemas.openxmlformats.org/officeDocument/2006/relationships/printerSettings" Target="../printerSettings/printerSettings64.bin"/><Relationship Id="rId19" Type="http://schemas.openxmlformats.org/officeDocument/2006/relationships/printerSettings" Target="../printerSettings/printerSettings73.bin"/><Relationship Id="rId31" Type="http://schemas.openxmlformats.org/officeDocument/2006/relationships/printerSettings" Target="../printerSettings/printerSettings85.bin"/><Relationship Id="rId44" Type="http://schemas.openxmlformats.org/officeDocument/2006/relationships/printerSettings" Target="../printerSettings/printerSettings98.bin"/><Relationship Id="rId52" Type="http://schemas.openxmlformats.org/officeDocument/2006/relationships/printerSettings" Target="../printerSettings/printerSettings106.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 Id="rId14" Type="http://schemas.openxmlformats.org/officeDocument/2006/relationships/printerSettings" Target="../printerSettings/printerSettings68.bin"/><Relationship Id="rId22" Type="http://schemas.openxmlformats.org/officeDocument/2006/relationships/printerSettings" Target="../printerSettings/printerSettings76.bin"/><Relationship Id="rId27" Type="http://schemas.openxmlformats.org/officeDocument/2006/relationships/printerSettings" Target="../printerSettings/printerSettings81.bin"/><Relationship Id="rId30" Type="http://schemas.openxmlformats.org/officeDocument/2006/relationships/printerSettings" Target="../printerSettings/printerSettings84.bin"/><Relationship Id="rId35" Type="http://schemas.openxmlformats.org/officeDocument/2006/relationships/printerSettings" Target="../printerSettings/printerSettings89.bin"/><Relationship Id="rId43" Type="http://schemas.openxmlformats.org/officeDocument/2006/relationships/printerSettings" Target="../printerSettings/printerSettings97.bin"/><Relationship Id="rId48" Type="http://schemas.openxmlformats.org/officeDocument/2006/relationships/printerSettings" Target="../printerSettings/printerSettings102.bin"/><Relationship Id="rId8" Type="http://schemas.openxmlformats.org/officeDocument/2006/relationships/printerSettings" Target="../printerSettings/printerSettings62.bin"/><Relationship Id="rId51" Type="http://schemas.openxmlformats.org/officeDocument/2006/relationships/printerSettings" Target="../printerSettings/printerSettings105.bin"/><Relationship Id="rId3" Type="http://schemas.openxmlformats.org/officeDocument/2006/relationships/printerSettings" Target="../printerSettings/printerSettings57.bin"/><Relationship Id="rId12" Type="http://schemas.openxmlformats.org/officeDocument/2006/relationships/printerSettings" Target="../printerSettings/printerSettings66.bin"/><Relationship Id="rId17" Type="http://schemas.openxmlformats.org/officeDocument/2006/relationships/printerSettings" Target="../printerSettings/printerSettings71.bin"/><Relationship Id="rId25" Type="http://schemas.openxmlformats.org/officeDocument/2006/relationships/printerSettings" Target="../printerSettings/printerSettings79.bin"/><Relationship Id="rId33" Type="http://schemas.openxmlformats.org/officeDocument/2006/relationships/printerSettings" Target="../printerSettings/printerSettings87.bin"/><Relationship Id="rId38" Type="http://schemas.openxmlformats.org/officeDocument/2006/relationships/printerSettings" Target="../printerSettings/printerSettings92.bin"/><Relationship Id="rId46" Type="http://schemas.openxmlformats.org/officeDocument/2006/relationships/printerSettings" Target="../printerSettings/printerSettings100.bin"/><Relationship Id="rId20" Type="http://schemas.openxmlformats.org/officeDocument/2006/relationships/printerSettings" Target="../printerSettings/printerSettings74.bin"/><Relationship Id="rId41" Type="http://schemas.openxmlformats.org/officeDocument/2006/relationships/printerSettings" Target="../printerSettings/printerSettings95.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s>
</file>

<file path=xl/worksheets/_rels/sheet3.xml.rels><?xml version="1.0" encoding="UTF-8" standalone="yes"?>
<Relationships xmlns="http://schemas.openxmlformats.org/package/2006/relationships"><Relationship Id="rId13" Type="http://schemas.openxmlformats.org/officeDocument/2006/relationships/printerSettings" Target="../printerSettings/printerSettings119.bin"/><Relationship Id="rId18" Type="http://schemas.openxmlformats.org/officeDocument/2006/relationships/printerSettings" Target="../printerSettings/printerSettings124.bin"/><Relationship Id="rId26" Type="http://schemas.openxmlformats.org/officeDocument/2006/relationships/printerSettings" Target="../printerSettings/printerSettings132.bin"/><Relationship Id="rId39" Type="http://schemas.openxmlformats.org/officeDocument/2006/relationships/printerSettings" Target="../printerSettings/printerSettings145.bin"/><Relationship Id="rId21" Type="http://schemas.openxmlformats.org/officeDocument/2006/relationships/printerSettings" Target="../printerSettings/printerSettings127.bin"/><Relationship Id="rId34" Type="http://schemas.openxmlformats.org/officeDocument/2006/relationships/printerSettings" Target="../printerSettings/printerSettings140.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6" Type="http://schemas.openxmlformats.org/officeDocument/2006/relationships/printerSettings" Target="../printerSettings/printerSettings122.bin"/><Relationship Id="rId20" Type="http://schemas.openxmlformats.org/officeDocument/2006/relationships/printerSettings" Target="../printerSettings/printerSettings126.bin"/><Relationship Id="rId29" Type="http://schemas.openxmlformats.org/officeDocument/2006/relationships/printerSettings" Target="../printerSettings/printerSettings135.bin"/><Relationship Id="rId41" Type="http://schemas.openxmlformats.org/officeDocument/2006/relationships/printerSettings" Target="../printerSettings/printerSettings147.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11" Type="http://schemas.openxmlformats.org/officeDocument/2006/relationships/printerSettings" Target="../printerSettings/printerSettings117.bin"/><Relationship Id="rId24" Type="http://schemas.openxmlformats.org/officeDocument/2006/relationships/printerSettings" Target="../printerSettings/printerSettings130.bin"/><Relationship Id="rId32" Type="http://schemas.openxmlformats.org/officeDocument/2006/relationships/printerSettings" Target="../printerSettings/printerSettings138.bin"/><Relationship Id="rId37" Type="http://schemas.openxmlformats.org/officeDocument/2006/relationships/printerSettings" Target="../printerSettings/printerSettings143.bin"/><Relationship Id="rId40" Type="http://schemas.openxmlformats.org/officeDocument/2006/relationships/printerSettings" Target="../printerSettings/printerSettings146.bin"/><Relationship Id="rId5" Type="http://schemas.openxmlformats.org/officeDocument/2006/relationships/printerSettings" Target="../printerSettings/printerSettings111.bin"/><Relationship Id="rId15" Type="http://schemas.openxmlformats.org/officeDocument/2006/relationships/printerSettings" Target="../printerSettings/printerSettings121.bin"/><Relationship Id="rId23" Type="http://schemas.openxmlformats.org/officeDocument/2006/relationships/printerSettings" Target="../printerSettings/printerSettings129.bin"/><Relationship Id="rId28" Type="http://schemas.openxmlformats.org/officeDocument/2006/relationships/printerSettings" Target="../printerSettings/printerSettings134.bin"/><Relationship Id="rId36" Type="http://schemas.openxmlformats.org/officeDocument/2006/relationships/printerSettings" Target="../printerSettings/printerSettings142.bin"/><Relationship Id="rId10" Type="http://schemas.openxmlformats.org/officeDocument/2006/relationships/printerSettings" Target="../printerSettings/printerSettings116.bin"/><Relationship Id="rId19" Type="http://schemas.openxmlformats.org/officeDocument/2006/relationships/printerSettings" Target="../printerSettings/printerSettings125.bin"/><Relationship Id="rId31" Type="http://schemas.openxmlformats.org/officeDocument/2006/relationships/printerSettings" Target="../printerSettings/printerSettings137.bin"/><Relationship Id="rId4" Type="http://schemas.openxmlformats.org/officeDocument/2006/relationships/printerSettings" Target="../printerSettings/printerSettings110.bin"/><Relationship Id="rId9" Type="http://schemas.openxmlformats.org/officeDocument/2006/relationships/printerSettings" Target="../printerSettings/printerSettings115.bin"/><Relationship Id="rId14" Type="http://schemas.openxmlformats.org/officeDocument/2006/relationships/printerSettings" Target="../printerSettings/printerSettings120.bin"/><Relationship Id="rId22" Type="http://schemas.openxmlformats.org/officeDocument/2006/relationships/printerSettings" Target="../printerSettings/printerSettings128.bin"/><Relationship Id="rId27" Type="http://schemas.openxmlformats.org/officeDocument/2006/relationships/printerSettings" Target="../printerSettings/printerSettings133.bin"/><Relationship Id="rId30" Type="http://schemas.openxmlformats.org/officeDocument/2006/relationships/printerSettings" Target="../printerSettings/printerSettings136.bin"/><Relationship Id="rId35" Type="http://schemas.openxmlformats.org/officeDocument/2006/relationships/printerSettings" Target="../printerSettings/printerSettings141.bin"/><Relationship Id="rId8" Type="http://schemas.openxmlformats.org/officeDocument/2006/relationships/printerSettings" Target="../printerSettings/printerSettings114.bin"/><Relationship Id="rId3" Type="http://schemas.openxmlformats.org/officeDocument/2006/relationships/printerSettings" Target="../printerSettings/printerSettings109.bin"/><Relationship Id="rId12" Type="http://schemas.openxmlformats.org/officeDocument/2006/relationships/printerSettings" Target="../printerSettings/printerSettings118.bin"/><Relationship Id="rId17" Type="http://schemas.openxmlformats.org/officeDocument/2006/relationships/printerSettings" Target="../printerSettings/printerSettings123.bin"/><Relationship Id="rId25" Type="http://schemas.openxmlformats.org/officeDocument/2006/relationships/printerSettings" Target="../printerSettings/printerSettings131.bin"/><Relationship Id="rId33" Type="http://schemas.openxmlformats.org/officeDocument/2006/relationships/printerSettings" Target="../printerSettings/printerSettings139.bin"/><Relationship Id="rId38" Type="http://schemas.openxmlformats.org/officeDocument/2006/relationships/printerSettings" Target="../printerSettings/printerSettings144.bin"/></Relationships>
</file>

<file path=xl/worksheets/_rels/sheet4.xml.rels><?xml version="1.0" encoding="UTF-8" standalone="yes"?>
<Relationships xmlns="http://schemas.openxmlformats.org/package/2006/relationships"><Relationship Id="rId13" Type="http://schemas.openxmlformats.org/officeDocument/2006/relationships/printerSettings" Target="../printerSettings/printerSettings160.bin"/><Relationship Id="rId18" Type="http://schemas.openxmlformats.org/officeDocument/2006/relationships/printerSettings" Target="../printerSettings/printerSettings165.bin"/><Relationship Id="rId26" Type="http://schemas.openxmlformats.org/officeDocument/2006/relationships/printerSettings" Target="../printerSettings/printerSettings173.bin"/><Relationship Id="rId39" Type="http://schemas.openxmlformats.org/officeDocument/2006/relationships/printerSettings" Target="../printerSettings/printerSettings186.bin"/><Relationship Id="rId21" Type="http://schemas.openxmlformats.org/officeDocument/2006/relationships/printerSettings" Target="../printerSettings/printerSettings168.bin"/><Relationship Id="rId34" Type="http://schemas.openxmlformats.org/officeDocument/2006/relationships/printerSettings" Target="../printerSettings/printerSettings181.bin"/><Relationship Id="rId42" Type="http://schemas.openxmlformats.org/officeDocument/2006/relationships/printerSettings" Target="../printerSettings/printerSettings189.bin"/><Relationship Id="rId47" Type="http://schemas.openxmlformats.org/officeDocument/2006/relationships/printerSettings" Target="../printerSettings/printerSettings194.bin"/><Relationship Id="rId7" Type="http://schemas.openxmlformats.org/officeDocument/2006/relationships/printerSettings" Target="../printerSettings/printerSettings154.bin"/><Relationship Id="rId2" Type="http://schemas.openxmlformats.org/officeDocument/2006/relationships/printerSettings" Target="../printerSettings/printerSettings149.bin"/><Relationship Id="rId16" Type="http://schemas.openxmlformats.org/officeDocument/2006/relationships/printerSettings" Target="../printerSettings/printerSettings163.bin"/><Relationship Id="rId29" Type="http://schemas.openxmlformats.org/officeDocument/2006/relationships/printerSettings" Target="../printerSettings/printerSettings176.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11" Type="http://schemas.openxmlformats.org/officeDocument/2006/relationships/printerSettings" Target="../printerSettings/printerSettings158.bin"/><Relationship Id="rId24" Type="http://schemas.openxmlformats.org/officeDocument/2006/relationships/printerSettings" Target="../printerSettings/printerSettings171.bin"/><Relationship Id="rId32" Type="http://schemas.openxmlformats.org/officeDocument/2006/relationships/printerSettings" Target="../printerSettings/printerSettings179.bin"/><Relationship Id="rId37" Type="http://schemas.openxmlformats.org/officeDocument/2006/relationships/printerSettings" Target="../printerSettings/printerSettings184.bin"/><Relationship Id="rId40" Type="http://schemas.openxmlformats.org/officeDocument/2006/relationships/printerSettings" Target="../printerSettings/printerSettings187.bin"/><Relationship Id="rId45" Type="http://schemas.openxmlformats.org/officeDocument/2006/relationships/printerSettings" Target="../printerSettings/printerSettings192.bin"/><Relationship Id="rId5" Type="http://schemas.openxmlformats.org/officeDocument/2006/relationships/printerSettings" Target="../printerSettings/printerSettings152.bin"/><Relationship Id="rId15" Type="http://schemas.openxmlformats.org/officeDocument/2006/relationships/printerSettings" Target="../printerSettings/printerSettings162.bin"/><Relationship Id="rId23" Type="http://schemas.openxmlformats.org/officeDocument/2006/relationships/printerSettings" Target="../printerSettings/printerSettings170.bin"/><Relationship Id="rId28" Type="http://schemas.openxmlformats.org/officeDocument/2006/relationships/printerSettings" Target="../printerSettings/printerSettings175.bin"/><Relationship Id="rId36" Type="http://schemas.openxmlformats.org/officeDocument/2006/relationships/printerSettings" Target="../printerSettings/printerSettings183.bin"/><Relationship Id="rId10" Type="http://schemas.openxmlformats.org/officeDocument/2006/relationships/printerSettings" Target="../printerSettings/printerSettings157.bin"/><Relationship Id="rId19" Type="http://schemas.openxmlformats.org/officeDocument/2006/relationships/printerSettings" Target="../printerSettings/printerSettings166.bin"/><Relationship Id="rId31" Type="http://schemas.openxmlformats.org/officeDocument/2006/relationships/printerSettings" Target="../printerSettings/printerSettings178.bin"/><Relationship Id="rId44" Type="http://schemas.openxmlformats.org/officeDocument/2006/relationships/printerSettings" Target="../printerSettings/printerSettings191.bin"/><Relationship Id="rId4" Type="http://schemas.openxmlformats.org/officeDocument/2006/relationships/printerSettings" Target="../printerSettings/printerSettings151.bin"/><Relationship Id="rId9" Type="http://schemas.openxmlformats.org/officeDocument/2006/relationships/printerSettings" Target="../printerSettings/printerSettings156.bin"/><Relationship Id="rId14" Type="http://schemas.openxmlformats.org/officeDocument/2006/relationships/printerSettings" Target="../printerSettings/printerSettings161.bin"/><Relationship Id="rId22" Type="http://schemas.openxmlformats.org/officeDocument/2006/relationships/printerSettings" Target="../printerSettings/printerSettings169.bin"/><Relationship Id="rId27" Type="http://schemas.openxmlformats.org/officeDocument/2006/relationships/printerSettings" Target="../printerSettings/printerSettings174.bin"/><Relationship Id="rId30" Type="http://schemas.openxmlformats.org/officeDocument/2006/relationships/printerSettings" Target="../printerSettings/printerSettings177.bin"/><Relationship Id="rId35" Type="http://schemas.openxmlformats.org/officeDocument/2006/relationships/printerSettings" Target="../printerSettings/printerSettings182.bin"/><Relationship Id="rId43" Type="http://schemas.openxmlformats.org/officeDocument/2006/relationships/printerSettings" Target="../printerSettings/printerSettings190.bin"/><Relationship Id="rId8" Type="http://schemas.openxmlformats.org/officeDocument/2006/relationships/printerSettings" Target="../printerSettings/printerSettings155.bin"/><Relationship Id="rId3" Type="http://schemas.openxmlformats.org/officeDocument/2006/relationships/printerSettings" Target="../printerSettings/printerSettings150.bin"/><Relationship Id="rId12" Type="http://schemas.openxmlformats.org/officeDocument/2006/relationships/printerSettings" Target="../printerSettings/printerSettings159.bin"/><Relationship Id="rId17" Type="http://schemas.openxmlformats.org/officeDocument/2006/relationships/printerSettings" Target="../printerSettings/printerSettings164.bin"/><Relationship Id="rId25" Type="http://schemas.openxmlformats.org/officeDocument/2006/relationships/printerSettings" Target="../printerSettings/printerSettings172.bin"/><Relationship Id="rId33" Type="http://schemas.openxmlformats.org/officeDocument/2006/relationships/printerSettings" Target="../printerSettings/printerSettings180.bin"/><Relationship Id="rId38" Type="http://schemas.openxmlformats.org/officeDocument/2006/relationships/printerSettings" Target="../printerSettings/printerSettings185.bin"/><Relationship Id="rId46" Type="http://schemas.openxmlformats.org/officeDocument/2006/relationships/printerSettings" Target="../printerSettings/printerSettings193.bin"/><Relationship Id="rId20" Type="http://schemas.openxmlformats.org/officeDocument/2006/relationships/printerSettings" Target="../printerSettings/printerSettings167.bin"/><Relationship Id="rId41" Type="http://schemas.openxmlformats.org/officeDocument/2006/relationships/printerSettings" Target="../printerSettings/printerSettings188.bin"/></Relationships>
</file>

<file path=xl/worksheets/_rels/sheet5.xml.rels><?xml version="1.0" encoding="UTF-8" standalone="yes"?>
<Relationships xmlns="http://schemas.openxmlformats.org/package/2006/relationships"><Relationship Id="rId13" Type="http://schemas.openxmlformats.org/officeDocument/2006/relationships/printerSettings" Target="../printerSettings/printerSettings207.bin"/><Relationship Id="rId18" Type="http://schemas.openxmlformats.org/officeDocument/2006/relationships/printerSettings" Target="../printerSettings/printerSettings212.bin"/><Relationship Id="rId26" Type="http://schemas.openxmlformats.org/officeDocument/2006/relationships/printerSettings" Target="../printerSettings/printerSettings220.bin"/><Relationship Id="rId39" Type="http://schemas.openxmlformats.org/officeDocument/2006/relationships/printerSettings" Target="../printerSettings/printerSettings233.bin"/><Relationship Id="rId21" Type="http://schemas.openxmlformats.org/officeDocument/2006/relationships/printerSettings" Target="../printerSettings/printerSettings215.bin"/><Relationship Id="rId34" Type="http://schemas.openxmlformats.org/officeDocument/2006/relationships/printerSettings" Target="../printerSettings/printerSettings228.bin"/><Relationship Id="rId42" Type="http://schemas.openxmlformats.org/officeDocument/2006/relationships/printerSettings" Target="../printerSettings/printerSettings236.bin"/><Relationship Id="rId47" Type="http://schemas.openxmlformats.org/officeDocument/2006/relationships/printerSettings" Target="../printerSettings/printerSettings241.bin"/><Relationship Id="rId50" Type="http://schemas.openxmlformats.org/officeDocument/2006/relationships/printerSettings" Target="../printerSettings/printerSettings244.bin"/><Relationship Id="rId55" Type="http://schemas.openxmlformats.org/officeDocument/2006/relationships/vmlDrawing" Target="../drawings/vmlDrawing1.vml"/><Relationship Id="rId7" Type="http://schemas.openxmlformats.org/officeDocument/2006/relationships/printerSettings" Target="../printerSettings/printerSettings201.bin"/><Relationship Id="rId2" Type="http://schemas.openxmlformats.org/officeDocument/2006/relationships/printerSettings" Target="../printerSettings/printerSettings196.bin"/><Relationship Id="rId16" Type="http://schemas.openxmlformats.org/officeDocument/2006/relationships/printerSettings" Target="../printerSettings/printerSettings210.bin"/><Relationship Id="rId29" Type="http://schemas.openxmlformats.org/officeDocument/2006/relationships/printerSettings" Target="../printerSettings/printerSettings223.bin"/><Relationship Id="rId11" Type="http://schemas.openxmlformats.org/officeDocument/2006/relationships/printerSettings" Target="../printerSettings/printerSettings205.bin"/><Relationship Id="rId24" Type="http://schemas.openxmlformats.org/officeDocument/2006/relationships/printerSettings" Target="../printerSettings/printerSettings218.bin"/><Relationship Id="rId32" Type="http://schemas.openxmlformats.org/officeDocument/2006/relationships/printerSettings" Target="../printerSettings/printerSettings226.bin"/><Relationship Id="rId37" Type="http://schemas.openxmlformats.org/officeDocument/2006/relationships/printerSettings" Target="../printerSettings/printerSettings231.bin"/><Relationship Id="rId40" Type="http://schemas.openxmlformats.org/officeDocument/2006/relationships/printerSettings" Target="../printerSettings/printerSettings234.bin"/><Relationship Id="rId45" Type="http://schemas.openxmlformats.org/officeDocument/2006/relationships/printerSettings" Target="../printerSettings/printerSettings239.bin"/><Relationship Id="rId53" Type="http://schemas.openxmlformats.org/officeDocument/2006/relationships/printerSettings" Target="../printerSettings/printerSettings247.bin"/><Relationship Id="rId5" Type="http://schemas.openxmlformats.org/officeDocument/2006/relationships/printerSettings" Target="../printerSettings/printerSettings199.bin"/><Relationship Id="rId10" Type="http://schemas.openxmlformats.org/officeDocument/2006/relationships/printerSettings" Target="../printerSettings/printerSettings204.bin"/><Relationship Id="rId19" Type="http://schemas.openxmlformats.org/officeDocument/2006/relationships/printerSettings" Target="../printerSettings/printerSettings213.bin"/><Relationship Id="rId31" Type="http://schemas.openxmlformats.org/officeDocument/2006/relationships/printerSettings" Target="../printerSettings/printerSettings225.bin"/><Relationship Id="rId44" Type="http://schemas.openxmlformats.org/officeDocument/2006/relationships/printerSettings" Target="../printerSettings/printerSettings238.bin"/><Relationship Id="rId52" Type="http://schemas.openxmlformats.org/officeDocument/2006/relationships/printerSettings" Target="../printerSettings/printerSettings246.bin"/><Relationship Id="rId4" Type="http://schemas.openxmlformats.org/officeDocument/2006/relationships/printerSettings" Target="../printerSettings/printerSettings198.bin"/><Relationship Id="rId9" Type="http://schemas.openxmlformats.org/officeDocument/2006/relationships/printerSettings" Target="../printerSettings/printerSettings203.bin"/><Relationship Id="rId14" Type="http://schemas.openxmlformats.org/officeDocument/2006/relationships/printerSettings" Target="../printerSettings/printerSettings208.bin"/><Relationship Id="rId22" Type="http://schemas.openxmlformats.org/officeDocument/2006/relationships/printerSettings" Target="../printerSettings/printerSettings216.bin"/><Relationship Id="rId27" Type="http://schemas.openxmlformats.org/officeDocument/2006/relationships/printerSettings" Target="../printerSettings/printerSettings221.bin"/><Relationship Id="rId30" Type="http://schemas.openxmlformats.org/officeDocument/2006/relationships/printerSettings" Target="../printerSettings/printerSettings224.bin"/><Relationship Id="rId35" Type="http://schemas.openxmlformats.org/officeDocument/2006/relationships/printerSettings" Target="../printerSettings/printerSettings229.bin"/><Relationship Id="rId43" Type="http://schemas.openxmlformats.org/officeDocument/2006/relationships/printerSettings" Target="../printerSettings/printerSettings237.bin"/><Relationship Id="rId48" Type="http://schemas.openxmlformats.org/officeDocument/2006/relationships/printerSettings" Target="../printerSettings/printerSettings242.bin"/><Relationship Id="rId56" Type="http://schemas.openxmlformats.org/officeDocument/2006/relationships/comments" Target="../comments1.xml"/><Relationship Id="rId8" Type="http://schemas.openxmlformats.org/officeDocument/2006/relationships/printerSettings" Target="../printerSettings/printerSettings202.bin"/><Relationship Id="rId51" Type="http://schemas.openxmlformats.org/officeDocument/2006/relationships/printerSettings" Target="../printerSettings/printerSettings245.bin"/><Relationship Id="rId3" Type="http://schemas.openxmlformats.org/officeDocument/2006/relationships/printerSettings" Target="../printerSettings/printerSettings197.bin"/><Relationship Id="rId12" Type="http://schemas.openxmlformats.org/officeDocument/2006/relationships/printerSettings" Target="../printerSettings/printerSettings206.bin"/><Relationship Id="rId17" Type="http://schemas.openxmlformats.org/officeDocument/2006/relationships/printerSettings" Target="../printerSettings/printerSettings211.bin"/><Relationship Id="rId25" Type="http://schemas.openxmlformats.org/officeDocument/2006/relationships/printerSettings" Target="../printerSettings/printerSettings219.bin"/><Relationship Id="rId33" Type="http://schemas.openxmlformats.org/officeDocument/2006/relationships/printerSettings" Target="../printerSettings/printerSettings227.bin"/><Relationship Id="rId38" Type="http://schemas.openxmlformats.org/officeDocument/2006/relationships/printerSettings" Target="../printerSettings/printerSettings232.bin"/><Relationship Id="rId46" Type="http://schemas.openxmlformats.org/officeDocument/2006/relationships/printerSettings" Target="../printerSettings/printerSettings240.bin"/><Relationship Id="rId20" Type="http://schemas.openxmlformats.org/officeDocument/2006/relationships/printerSettings" Target="../printerSettings/printerSettings214.bin"/><Relationship Id="rId41" Type="http://schemas.openxmlformats.org/officeDocument/2006/relationships/printerSettings" Target="../printerSettings/printerSettings235.bin"/><Relationship Id="rId54" Type="http://schemas.openxmlformats.org/officeDocument/2006/relationships/printerSettings" Target="../printerSettings/printerSettings248.bin"/><Relationship Id="rId1" Type="http://schemas.openxmlformats.org/officeDocument/2006/relationships/printerSettings" Target="../printerSettings/printerSettings195.bin"/><Relationship Id="rId6" Type="http://schemas.openxmlformats.org/officeDocument/2006/relationships/printerSettings" Target="../printerSettings/printerSettings200.bin"/><Relationship Id="rId15" Type="http://schemas.openxmlformats.org/officeDocument/2006/relationships/printerSettings" Target="../printerSettings/printerSettings209.bin"/><Relationship Id="rId23" Type="http://schemas.openxmlformats.org/officeDocument/2006/relationships/printerSettings" Target="../printerSettings/printerSettings217.bin"/><Relationship Id="rId28" Type="http://schemas.openxmlformats.org/officeDocument/2006/relationships/printerSettings" Target="../printerSettings/printerSettings222.bin"/><Relationship Id="rId36" Type="http://schemas.openxmlformats.org/officeDocument/2006/relationships/printerSettings" Target="../printerSettings/printerSettings230.bin"/><Relationship Id="rId49" Type="http://schemas.openxmlformats.org/officeDocument/2006/relationships/printerSettings" Target="../printerSettings/printerSettings243.bin"/></Relationships>
</file>

<file path=xl/worksheets/_rels/sheet6.xml.rels><?xml version="1.0" encoding="UTF-8" standalone="yes"?>
<Relationships xmlns="http://schemas.openxmlformats.org/package/2006/relationships"><Relationship Id="rId13" Type="http://schemas.openxmlformats.org/officeDocument/2006/relationships/printerSettings" Target="../printerSettings/printerSettings261.bin"/><Relationship Id="rId18" Type="http://schemas.openxmlformats.org/officeDocument/2006/relationships/printerSettings" Target="../printerSettings/printerSettings266.bin"/><Relationship Id="rId26" Type="http://schemas.openxmlformats.org/officeDocument/2006/relationships/printerSettings" Target="../printerSettings/printerSettings274.bin"/><Relationship Id="rId39" Type="http://schemas.openxmlformats.org/officeDocument/2006/relationships/printerSettings" Target="../printerSettings/printerSettings287.bin"/><Relationship Id="rId21" Type="http://schemas.openxmlformats.org/officeDocument/2006/relationships/printerSettings" Target="../printerSettings/printerSettings269.bin"/><Relationship Id="rId34" Type="http://schemas.openxmlformats.org/officeDocument/2006/relationships/printerSettings" Target="../printerSettings/printerSettings282.bin"/><Relationship Id="rId42" Type="http://schemas.openxmlformats.org/officeDocument/2006/relationships/printerSettings" Target="../printerSettings/printerSettings290.bin"/><Relationship Id="rId7" Type="http://schemas.openxmlformats.org/officeDocument/2006/relationships/printerSettings" Target="../printerSettings/printerSettings255.bin"/><Relationship Id="rId2" Type="http://schemas.openxmlformats.org/officeDocument/2006/relationships/printerSettings" Target="../printerSettings/printerSettings250.bin"/><Relationship Id="rId16" Type="http://schemas.openxmlformats.org/officeDocument/2006/relationships/printerSettings" Target="../printerSettings/printerSettings264.bin"/><Relationship Id="rId20" Type="http://schemas.openxmlformats.org/officeDocument/2006/relationships/printerSettings" Target="../printerSettings/printerSettings268.bin"/><Relationship Id="rId29" Type="http://schemas.openxmlformats.org/officeDocument/2006/relationships/printerSettings" Target="../printerSettings/printerSettings277.bin"/><Relationship Id="rId41" Type="http://schemas.openxmlformats.org/officeDocument/2006/relationships/printerSettings" Target="../printerSettings/printerSettings289.bin"/><Relationship Id="rId1" Type="http://schemas.openxmlformats.org/officeDocument/2006/relationships/printerSettings" Target="../printerSettings/printerSettings249.bin"/><Relationship Id="rId6" Type="http://schemas.openxmlformats.org/officeDocument/2006/relationships/printerSettings" Target="../printerSettings/printerSettings254.bin"/><Relationship Id="rId11" Type="http://schemas.openxmlformats.org/officeDocument/2006/relationships/printerSettings" Target="../printerSettings/printerSettings259.bin"/><Relationship Id="rId24" Type="http://schemas.openxmlformats.org/officeDocument/2006/relationships/printerSettings" Target="../printerSettings/printerSettings272.bin"/><Relationship Id="rId32" Type="http://schemas.openxmlformats.org/officeDocument/2006/relationships/printerSettings" Target="../printerSettings/printerSettings280.bin"/><Relationship Id="rId37" Type="http://schemas.openxmlformats.org/officeDocument/2006/relationships/printerSettings" Target="../printerSettings/printerSettings285.bin"/><Relationship Id="rId40" Type="http://schemas.openxmlformats.org/officeDocument/2006/relationships/printerSettings" Target="../printerSettings/printerSettings288.bin"/><Relationship Id="rId5" Type="http://schemas.openxmlformats.org/officeDocument/2006/relationships/printerSettings" Target="../printerSettings/printerSettings253.bin"/><Relationship Id="rId15" Type="http://schemas.openxmlformats.org/officeDocument/2006/relationships/printerSettings" Target="../printerSettings/printerSettings263.bin"/><Relationship Id="rId23" Type="http://schemas.openxmlformats.org/officeDocument/2006/relationships/printerSettings" Target="../printerSettings/printerSettings271.bin"/><Relationship Id="rId28" Type="http://schemas.openxmlformats.org/officeDocument/2006/relationships/printerSettings" Target="../printerSettings/printerSettings276.bin"/><Relationship Id="rId36" Type="http://schemas.openxmlformats.org/officeDocument/2006/relationships/printerSettings" Target="../printerSettings/printerSettings284.bin"/><Relationship Id="rId10" Type="http://schemas.openxmlformats.org/officeDocument/2006/relationships/printerSettings" Target="../printerSettings/printerSettings258.bin"/><Relationship Id="rId19" Type="http://schemas.openxmlformats.org/officeDocument/2006/relationships/printerSettings" Target="../printerSettings/printerSettings267.bin"/><Relationship Id="rId31" Type="http://schemas.openxmlformats.org/officeDocument/2006/relationships/printerSettings" Target="../printerSettings/printerSettings279.bin"/><Relationship Id="rId44" Type="http://schemas.openxmlformats.org/officeDocument/2006/relationships/printerSettings" Target="../printerSettings/printerSettings292.bin"/><Relationship Id="rId4" Type="http://schemas.openxmlformats.org/officeDocument/2006/relationships/printerSettings" Target="../printerSettings/printerSettings252.bin"/><Relationship Id="rId9" Type="http://schemas.openxmlformats.org/officeDocument/2006/relationships/printerSettings" Target="../printerSettings/printerSettings257.bin"/><Relationship Id="rId14" Type="http://schemas.openxmlformats.org/officeDocument/2006/relationships/printerSettings" Target="../printerSettings/printerSettings262.bin"/><Relationship Id="rId22" Type="http://schemas.openxmlformats.org/officeDocument/2006/relationships/printerSettings" Target="../printerSettings/printerSettings270.bin"/><Relationship Id="rId27" Type="http://schemas.openxmlformats.org/officeDocument/2006/relationships/printerSettings" Target="../printerSettings/printerSettings275.bin"/><Relationship Id="rId30" Type="http://schemas.openxmlformats.org/officeDocument/2006/relationships/printerSettings" Target="../printerSettings/printerSettings278.bin"/><Relationship Id="rId35" Type="http://schemas.openxmlformats.org/officeDocument/2006/relationships/printerSettings" Target="../printerSettings/printerSettings283.bin"/><Relationship Id="rId43" Type="http://schemas.openxmlformats.org/officeDocument/2006/relationships/printerSettings" Target="../printerSettings/printerSettings291.bin"/><Relationship Id="rId8" Type="http://schemas.openxmlformats.org/officeDocument/2006/relationships/printerSettings" Target="../printerSettings/printerSettings256.bin"/><Relationship Id="rId3" Type="http://schemas.openxmlformats.org/officeDocument/2006/relationships/printerSettings" Target="../printerSettings/printerSettings251.bin"/><Relationship Id="rId12" Type="http://schemas.openxmlformats.org/officeDocument/2006/relationships/printerSettings" Target="../printerSettings/printerSettings260.bin"/><Relationship Id="rId17" Type="http://schemas.openxmlformats.org/officeDocument/2006/relationships/printerSettings" Target="../printerSettings/printerSettings265.bin"/><Relationship Id="rId25" Type="http://schemas.openxmlformats.org/officeDocument/2006/relationships/printerSettings" Target="../printerSettings/printerSettings273.bin"/><Relationship Id="rId33" Type="http://schemas.openxmlformats.org/officeDocument/2006/relationships/printerSettings" Target="../printerSettings/printerSettings281.bin"/><Relationship Id="rId38" Type="http://schemas.openxmlformats.org/officeDocument/2006/relationships/printerSettings" Target="../printerSettings/printerSettings286.bin"/></Relationships>
</file>

<file path=xl/worksheets/_rels/sheet7.xml.rels><?xml version="1.0" encoding="UTF-8" standalone="yes"?>
<Relationships xmlns="http://schemas.openxmlformats.org/package/2006/relationships"><Relationship Id="rId13" Type="http://schemas.openxmlformats.org/officeDocument/2006/relationships/printerSettings" Target="../printerSettings/printerSettings305.bin"/><Relationship Id="rId18" Type="http://schemas.openxmlformats.org/officeDocument/2006/relationships/printerSettings" Target="../printerSettings/printerSettings310.bin"/><Relationship Id="rId26" Type="http://schemas.openxmlformats.org/officeDocument/2006/relationships/printerSettings" Target="../printerSettings/printerSettings318.bin"/><Relationship Id="rId39" Type="http://schemas.openxmlformats.org/officeDocument/2006/relationships/printerSettings" Target="../printerSettings/printerSettings331.bin"/><Relationship Id="rId21" Type="http://schemas.openxmlformats.org/officeDocument/2006/relationships/printerSettings" Target="../printerSettings/printerSettings313.bin"/><Relationship Id="rId34" Type="http://schemas.openxmlformats.org/officeDocument/2006/relationships/printerSettings" Target="../printerSettings/printerSettings326.bin"/><Relationship Id="rId42" Type="http://schemas.openxmlformats.org/officeDocument/2006/relationships/printerSettings" Target="../printerSettings/printerSettings334.bin"/><Relationship Id="rId47" Type="http://schemas.openxmlformats.org/officeDocument/2006/relationships/printerSettings" Target="../printerSettings/printerSettings339.bin"/><Relationship Id="rId50" Type="http://schemas.openxmlformats.org/officeDocument/2006/relationships/printerSettings" Target="../printerSettings/printerSettings342.bin"/><Relationship Id="rId7" Type="http://schemas.openxmlformats.org/officeDocument/2006/relationships/printerSettings" Target="../printerSettings/printerSettings299.bin"/><Relationship Id="rId2" Type="http://schemas.openxmlformats.org/officeDocument/2006/relationships/printerSettings" Target="../printerSettings/printerSettings294.bin"/><Relationship Id="rId16" Type="http://schemas.openxmlformats.org/officeDocument/2006/relationships/printerSettings" Target="../printerSettings/printerSettings308.bin"/><Relationship Id="rId29" Type="http://schemas.openxmlformats.org/officeDocument/2006/relationships/printerSettings" Target="../printerSettings/printerSettings321.bin"/><Relationship Id="rId11" Type="http://schemas.openxmlformats.org/officeDocument/2006/relationships/printerSettings" Target="../printerSettings/printerSettings303.bin"/><Relationship Id="rId24" Type="http://schemas.openxmlformats.org/officeDocument/2006/relationships/printerSettings" Target="../printerSettings/printerSettings316.bin"/><Relationship Id="rId32" Type="http://schemas.openxmlformats.org/officeDocument/2006/relationships/printerSettings" Target="../printerSettings/printerSettings324.bin"/><Relationship Id="rId37" Type="http://schemas.openxmlformats.org/officeDocument/2006/relationships/printerSettings" Target="../printerSettings/printerSettings329.bin"/><Relationship Id="rId40" Type="http://schemas.openxmlformats.org/officeDocument/2006/relationships/printerSettings" Target="../printerSettings/printerSettings332.bin"/><Relationship Id="rId45" Type="http://schemas.openxmlformats.org/officeDocument/2006/relationships/printerSettings" Target="../printerSettings/printerSettings337.bin"/><Relationship Id="rId53" Type="http://schemas.openxmlformats.org/officeDocument/2006/relationships/printerSettings" Target="../printerSettings/printerSettings345.bin"/><Relationship Id="rId5" Type="http://schemas.openxmlformats.org/officeDocument/2006/relationships/printerSettings" Target="../printerSettings/printerSettings297.bin"/><Relationship Id="rId10" Type="http://schemas.openxmlformats.org/officeDocument/2006/relationships/printerSettings" Target="../printerSettings/printerSettings302.bin"/><Relationship Id="rId19" Type="http://schemas.openxmlformats.org/officeDocument/2006/relationships/printerSettings" Target="../printerSettings/printerSettings311.bin"/><Relationship Id="rId31" Type="http://schemas.openxmlformats.org/officeDocument/2006/relationships/printerSettings" Target="../printerSettings/printerSettings323.bin"/><Relationship Id="rId44" Type="http://schemas.openxmlformats.org/officeDocument/2006/relationships/printerSettings" Target="../printerSettings/printerSettings336.bin"/><Relationship Id="rId52" Type="http://schemas.openxmlformats.org/officeDocument/2006/relationships/printerSettings" Target="../printerSettings/printerSettings344.bin"/><Relationship Id="rId4" Type="http://schemas.openxmlformats.org/officeDocument/2006/relationships/printerSettings" Target="../printerSettings/printerSettings296.bin"/><Relationship Id="rId9" Type="http://schemas.openxmlformats.org/officeDocument/2006/relationships/printerSettings" Target="../printerSettings/printerSettings301.bin"/><Relationship Id="rId14" Type="http://schemas.openxmlformats.org/officeDocument/2006/relationships/printerSettings" Target="../printerSettings/printerSettings306.bin"/><Relationship Id="rId22" Type="http://schemas.openxmlformats.org/officeDocument/2006/relationships/printerSettings" Target="../printerSettings/printerSettings314.bin"/><Relationship Id="rId27" Type="http://schemas.openxmlformats.org/officeDocument/2006/relationships/printerSettings" Target="../printerSettings/printerSettings319.bin"/><Relationship Id="rId30" Type="http://schemas.openxmlformats.org/officeDocument/2006/relationships/printerSettings" Target="../printerSettings/printerSettings322.bin"/><Relationship Id="rId35" Type="http://schemas.openxmlformats.org/officeDocument/2006/relationships/printerSettings" Target="../printerSettings/printerSettings327.bin"/><Relationship Id="rId43" Type="http://schemas.openxmlformats.org/officeDocument/2006/relationships/printerSettings" Target="../printerSettings/printerSettings335.bin"/><Relationship Id="rId48" Type="http://schemas.openxmlformats.org/officeDocument/2006/relationships/printerSettings" Target="../printerSettings/printerSettings340.bin"/><Relationship Id="rId8" Type="http://schemas.openxmlformats.org/officeDocument/2006/relationships/printerSettings" Target="../printerSettings/printerSettings300.bin"/><Relationship Id="rId51" Type="http://schemas.openxmlformats.org/officeDocument/2006/relationships/printerSettings" Target="../printerSettings/printerSettings343.bin"/><Relationship Id="rId3" Type="http://schemas.openxmlformats.org/officeDocument/2006/relationships/printerSettings" Target="../printerSettings/printerSettings295.bin"/><Relationship Id="rId12" Type="http://schemas.openxmlformats.org/officeDocument/2006/relationships/printerSettings" Target="../printerSettings/printerSettings304.bin"/><Relationship Id="rId17" Type="http://schemas.openxmlformats.org/officeDocument/2006/relationships/printerSettings" Target="../printerSettings/printerSettings309.bin"/><Relationship Id="rId25" Type="http://schemas.openxmlformats.org/officeDocument/2006/relationships/printerSettings" Target="../printerSettings/printerSettings317.bin"/><Relationship Id="rId33" Type="http://schemas.openxmlformats.org/officeDocument/2006/relationships/printerSettings" Target="../printerSettings/printerSettings325.bin"/><Relationship Id="rId38" Type="http://schemas.openxmlformats.org/officeDocument/2006/relationships/printerSettings" Target="../printerSettings/printerSettings330.bin"/><Relationship Id="rId46" Type="http://schemas.openxmlformats.org/officeDocument/2006/relationships/printerSettings" Target="../printerSettings/printerSettings338.bin"/><Relationship Id="rId20" Type="http://schemas.openxmlformats.org/officeDocument/2006/relationships/printerSettings" Target="../printerSettings/printerSettings312.bin"/><Relationship Id="rId41" Type="http://schemas.openxmlformats.org/officeDocument/2006/relationships/printerSettings" Target="../printerSettings/printerSettings333.bin"/><Relationship Id="rId54" Type="http://schemas.openxmlformats.org/officeDocument/2006/relationships/printerSettings" Target="../printerSettings/printerSettings346.bin"/><Relationship Id="rId1" Type="http://schemas.openxmlformats.org/officeDocument/2006/relationships/printerSettings" Target="../printerSettings/printerSettings293.bin"/><Relationship Id="rId6" Type="http://schemas.openxmlformats.org/officeDocument/2006/relationships/printerSettings" Target="../printerSettings/printerSettings298.bin"/><Relationship Id="rId15" Type="http://schemas.openxmlformats.org/officeDocument/2006/relationships/printerSettings" Target="../printerSettings/printerSettings307.bin"/><Relationship Id="rId23" Type="http://schemas.openxmlformats.org/officeDocument/2006/relationships/printerSettings" Target="../printerSettings/printerSettings315.bin"/><Relationship Id="rId28" Type="http://schemas.openxmlformats.org/officeDocument/2006/relationships/printerSettings" Target="../printerSettings/printerSettings320.bin"/><Relationship Id="rId36" Type="http://schemas.openxmlformats.org/officeDocument/2006/relationships/printerSettings" Target="../printerSettings/printerSettings328.bin"/><Relationship Id="rId49" Type="http://schemas.openxmlformats.org/officeDocument/2006/relationships/printerSettings" Target="../printerSettings/printerSettings341.bin"/></Relationships>
</file>

<file path=xl/worksheets/_rels/sheet8.xml.rels><?xml version="1.0" encoding="UTF-8" standalone="yes"?>
<Relationships xmlns="http://schemas.openxmlformats.org/package/2006/relationships"><Relationship Id="rId13" Type="http://schemas.openxmlformats.org/officeDocument/2006/relationships/printerSettings" Target="../printerSettings/printerSettings359.bin"/><Relationship Id="rId18" Type="http://schemas.openxmlformats.org/officeDocument/2006/relationships/printerSettings" Target="../printerSettings/printerSettings364.bin"/><Relationship Id="rId26" Type="http://schemas.openxmlformats.org/officeDocument/2006/relationships/printerSettings" Target="../printerSettings/printerSettings372.bin"/><Relationship Id="rId39" Type="http://schemas.openxmlformats.org/officeDocument/2006/relationships/printerSettings" Target="../printerSettings/printerSettings385.bin"/><Relationship Id="rId21" Type="http://schemas.openxmlformats.org/officeDocument/2006/relationships/printerSettings" Target="../printerSettings/printerSettings367.bin"/><Relationship Id="rId34" Type="http://schemas.openxmlformats.org/officeDocument/2006/relationships/printerSettings" Target="../printerSettings/printerSettings380.bin"/><Relationship Id="rId42" Type="http://schemas.openxmlformats.org/officeDocument/2006/relationships/printerSettings" Target="../printerSettings/printerSettings388.bin"/><Relationship Id="rId47" Type="http://schemas.openxmlformats.org/officeDocument/2006/relationships/printerSettings" Target="../printerSettings/printerSettings393.bin"/><Relationship Id="rId50" Type="http://schemas.openxmlformats.org/officeDocument/2006/relationships/printerSettings" Target="../printerSettings/printerSettings396.bin"/><Relationship Id="rId7" Type="http://schemas.openxmlformats.org/officeDocument/2006/relationships/printerSettings" Target="../printerSettings/printerSettings353.bin"/><Relationship Id="rId2" Type="http://schemas.openxmlformats.org/officeDocument/2006/relationships/printerSettings" Target="../printerSettings/printerSettings348.bin"/><Relationship Id="rId16" Type="http://schemas.openxmlformats.org/officeDocument/2006/relationships/printerSettings" Target="../printerSettings/printerSettings362.bin"/><Relationship Id="rId29" Type="http://schemas.openxmlformats.org/officeDocument/2006/relationships/printerSettings" Target="../printerSettings/printerSettings375.bin"/><Relationship Id="rId11" Type="http://schemas.openxmlformats.org/officeDocument/2006/relationships/printerSettings" Target="../printerSettings/printerSettings357.bin"/><Relationship Id="rId24" Type="http://schemas.openxmlformats.org/officeDocument/2006/relationships/printerSettings" Target="../printerSettings/printerSettings370.bin"/><Relationship Id="rId32" Type="http://schemas.openxmlformats.org/officeDocument/2006/relationships/printerSettings" Target="../printerSettings/printerSettings378.bin"/><Relationship Id="rId37" Type="http://schemas.openxmlformats.org/officeDocument/2006/relationships/printerSettings" Target="../printerSettings/printerSettings383.bin"/><Relationship Id="rId40" Type="http://schemas.openxmlformats.org/officeDocument/2006/relationships/printerSettings" Target="../printerSettings/printerSettings386.bin"/><Relationship Id="rId45" Type="http://schemas.openxmlformats.org/officeDocument/2006/relationships/printerSettings" Target="../printerSettings/printerSettings391.bin"/><Relationship Id="rId53" Type="http://schemas.openxmlformats.org/officeDocument/2006/relationships/printerSettings" Target="../printerSettings/printerSettings399.bin"/><Relationship Id="rId5" Type="http://schemas.openxmlformats.org/officeDocument/2006/relationships/printerSettings" Target="../printerSettings/printerSettings351.bin"/><Relationship Id="rId10" Type="http://schemas.openxmlformats.org/officeDocument/2006/relationships/printerSettings" Target="../printerSettings/printerSettings356.bin"/><Relationship Id="rId19" Type="http://schemas.openxmlformats.org/officeDocument/2006/relationships/printerSettings" Target="../printerSettings/printerSettings365.bin"/><Relationship Id="rId31" Type="http://schemas.openxmlformats.org/officeDocument/2006/relationships/printerSettings" Target="../printerSettings/printerSettings377.bin"/><Relationship Id="rId44" Type="http://schemas.openxmlformats.org/officeDocument/2006/relationships/printerSettings" Target="../printerSettings/printerSettings390.bin"/><Relationship Id="rId52" Type="http://schemas.openxmlformats.org/officeDocument/2006/relationships/printerSettings" Target="../printerSettings/printerSettings398.bin"/><Relationship Id="rId4" Type="http://schemas.openxmlformats.org/officeDocument/2006/relationships/printerSettings" Target="../printerSettings/printerSettings350.bin"/><Relationship Id="rId9" Type="http://schemas.openxmlformats.org/officeDocument/2006/relationships/printerSettings" Target="../printerSettings/printerSettings355.bin"/><Relationship Id="rId14" Type="http://schemas.openxmlformats.org/officeDocument/2006/relationships/printerSettings" Target="../printerSettings/printerSettings360.bin"/><Relationship Id="rId22" Type="http://schemas.openxmlformats.org/officeDocument/2006/relationships/printerSettings" Target="../printerSettings/printerSettings368.bin"/><Relationship Id="rId27" Type="http://schemas.openxmlformats.org/officeDocument/2006/relationships/printerSettings" Target="../printerSettings/printerSettings373.bin"/><Relationship Id="rId30" Type="http://schemas.openxmlformats.org/officeDocument/2006/relationships/printerSettings" Target="../printerSettings/printerSettings376.bin"/><Relationship Id="rId35" Type="http://schemas.openxmlformats.org/officeDocument/2006/relationships/printerSettings" Target="../printerSettings/printerSettings381.bin"/><Relationship Id="rId43" Type="http://schemas.openxmlformats.org/officeDocument/2006/relationships/printerSettings" Target="../printerSettings/printerSettings389.bin"/><Relationship Id="rId48" Type="http://schemas.openxmlformats.org/officeDocument/2006/relationships/printerSettings" Target="../printerSettings/printerSettings394.bin"/><Relationship Id="rId8" Type="http://schemas.openxmlformats.org/officeDocument/2006/relationships/printerSettings" Target="../printerSettings/printerSettings354.bin"/><Relationship Id="rId51" Type="http://schemas.openxmlformats.org/officeDocument/2006/relationships/printerSettings" Target="../printerSettings/printerSettings397.bin"/><Relationship Id="rId3" Type="http://schemas.openxmlformats.org/officeDocument/2006/relationships/printerSettings" Target="../printerSettings/printerSettings349.bin"/><Relationship Id="rId12" Type="http://schemas.openxmlformats.org/officeDocument/2006/relationships/printerSettings" Target="../printerSettings/printerSettings358.bin"/><Relationship Id="rId17" Type="http://schemas.openxmlformats.org/officeDocument/2006/relationships/printerSettings" Target="../printerSettings/printerSettings363.bin"/><Relationship Id="rId25" Type="http://schemas.openxmlformats.org/officeDocument/2006/relationships/printerSettings" Target="../printerSettings/printerSettings371.bin"/><Relationship Id="rId33" Type="http://schemas.openxmlformats.org/officeDocument/2006/relationships/printerSettings" Target="../printerSettings/printerSettings379.bin"/><Relationship Id="rId38" Type="http://schemas.openxmlformats.org/officeDocument/2006/relationships/printerSettings" Target="../printerSettings/printerSettings384.bin"/><Relationship Id="rId46" Type="http://schemas.openxmlformats.org/officeDocument/2006/relationships/printerSettings" Target="../printerSettings/printerSettings392.bin"/><Relationship Id="rId20" Type="http://schemas.openxmlformats.org/officeDocument/2006/relationships/printerSettings" Target="../printerSettings/printerSettings366.bin"/><Relationship Id="rId41" Type="http://schemas.openxmlformats.org/officeDocument/2006/relationships/printerSettings" Target="../printerSettings/printerSettings387.bin"/><Relationship Id="rId54" Type="http://schemas.openxmlformats.org/officeDocument/2006/relationships/printerSettings" Target="../printerSettings/printerSettings400.bin"/><Relationship Id="rId1" Type="http://schemas.openxmlformats.org/officeDocument/2006/relationships/printerSettings" Target="../printerSettings/printerSettings347.bin"/><Relationship Id="rId6" Type="http://schemas.openxmlformats.org/officeDocument/2006/relationships/printerSettings" Target="../printerSettings/printerSettings352.bin"/><Relationship Id="rId15" Type="http://schemas.openxmlformats.org/officeDocument/2006/relationships/printerSettings" Target="../printerSettings/printerSettings361.bin"/><Relationship Id="rId23" Type="http://schemas.openxmlformats.org/officeDocument/2006/relationships/printerSettings" Target="../printerSettings/printerSettings369.bin"/><Relationship Id="rId28" Type="http://schemas.openxmlformats.org/officeDocument/2006/relationships/printerSettings" Target="../printerSettings/printerSettings374.bin"/><Relationship Id="rId36" Type="http://schemas.openxmlformats.org/officeDocument/2006/relationships/printerSettings" Target="../printerSettings/printerSettings382.bin"/><Relationship Id="rId49" Type="http://schemas.openxmlformats.org/officeDocument/2006/relationships/printerSettings" Target="../printerSettings/printerSettings395.bin"/></Relationships>
</file>

<file path=xl/worksheets/_rels/sheet9.xml.rels><?xml version="1.0" encoding="UTF-8" standalone="yes"?>
<Relationships xmlns="http://schemas.openxmlformats.org/package/2006/relationships"><Relationship Id="rId13" Type="http://schemas.openxmlformats.org/officeDocument/2006/relationships/printerSettings" Target="../printerSettings/printerSettings413.bin"/><Relationship Id="rId18" Type="http://schemas.openxmlformats.org/officeDocument/2006/relationships/printerSettings" Target="../printerSettings/printerSettings418.bin"/><Relationship Id="rId26" Type="http://schemas.openxmlformats.org/officeDocument/2006/relationships/printerSettings" Target="../printerSettings/printerSettings426.bin"/><Relationship Id="rId39" Type="http://schemas.openxmlformats.org/officeDocument/2006/relationships/printerSettings" Target="../printerSettings/printerSettings439.bin"/><Relationship Id="rId21" Type="http://schemas.openxmlformats.org/officeDocument/2006/relationships/printerSettings" Target="../printerSettings/printerSettings421.bin"/><Relationship Id="rId34" Type="http://schemas.openxmlformats.org/officeDocument/2006/relationships/printerSettings" Target="../printerSettings/printerSettings434.bin"/><Relationship Id="rId42" Type="http://schemas.openxmlformats.org/officeDocument/2006/relationships/printerSettings" Target="../printerSettings/printerSettings442.bin"/><Relationship Id="rId47" Type="http://schemas.openxmlformats.org/officeDocument/2006/relationships/printerSettings" Target="../printerSettings/printerSettings447.bin"/><Relationship Id="rId50" Type="http://schemas.openxmlformats.org/officeDocument/2006/relationships/printerSettings" Target="../printerSettings/printerSettings450.bin"/><Relationship Id="rId7" Type="http://schemas.openxmlformats.org/officeDocument/2006/relationships/printerSettings" Target="../printerSettings/printerSettings407.bin"/><Relationship Id="rId2" Type="http://schemas.openxmlformats.org/officeDocument/2006/relationships/printerSettings" Target="../printerSettings/printerSettings402.bin"/><Relationship Id="rId16" Type="http://schemas.openxmlformats.org/officeDocument/2006/relationships/printerSettings" Target="../printerSettings/printerSettings416.bin"/><Relationship Id="rId29" Type="http://schemas.openxmlformats.org/officeDocument/2006/relationships/printerSettings" Target="../printerSettings/printerSettings429.bin"/><Relationship Id="rId11" Type="http://schemas.openxmlformats.org/officeDocument/2006/relationships/printerSettings" Target="../printerSettings/printerSettings411.bin"/><Relationship Id="rId24" Type="http://schemas.openxmlformats.org/officeDocument/2006/relationships/printerSettings" Target="../printerSettings/printerSettings424.bin"/><Relationship Id="rId32" Type="http://schemas.openxmlformats.org/officeDocument/2006/relationships/printerSettings" Target="../printerSettings/printerSettings432.bin"/><Relationship Id="rId37" Type="http://schemas.openxmlformats.org/officeDocument/2006/relationships/printerSettings" Target="../printerSettings/printerSettings437.bin"/><Relationship Id="rId40" Type="http://schemas.openxmlformats.org/officeDocument/2006/relationships/printerSettings" Target="../printerSettings/printerSettings440.bin"/><Relationship Id="rId45" Type="http://schemas.openxmlformats.org/officeDocument/2006/relationships/printerSettings" Target="../printerSettings/printerSettings445.bin"/><Relationship Id="rId53" Type="http://schemas.openxmlformats.org/officeDocument/2006/relationships/printerSettings" Target="../printerSettings/printerSettings453.bin"/><Relationship Id="rId5" Type="http://schemas.openxmlformats.org/officeDocument/2006/relationships/printerSettings" Target="../printerSettings/printerSettings405.bin"/><Relationship Id="rId10" Type="http://schemas.openxmlformats.org/officeDocument/2006/relationships/printerSettings" Target="../printerSettings/printerSettings410.bin"/><Relationship Id="rId19" Type="http://schemas.openxmlformats.org/officeDocument/2006/relationships/printerSettings" Target="../printerSettings/printerSettings419.bin"/><Relationship Id="rId31" Type="http://schemas.openxmlformats.org/officeDocument/2006/relationships/printerSettings" Target="../printerSettings/printerSettings431.bin"/><Relationship Id="rId44" Type="http://schemas.openxmlformats.org/officeDocument/2006/relationships/printerSettings" Target="../printerSettings/printerSettings444.bin"/><Relationship Id="rId52" Type="http://schemas.openxmlformats.org/officeDocument/2006/relationships/printerSettings" Target="../printerSettings/printerSettings452.bin"/><Relationship Id="rId4" Type="http://schemas.openxmlformats.org/officeDocument/2006/relationships/printerSettings" Target="../printerSettings/printerSettings404.bin"/><Relationship Id="rId9" Type="http://schemas.openxmlformats.org/officeDocument/2006/relationships/printerSettings" Target="../printerSettings/printerSettings409.bin"/><Relationship Id="rId14" Type="http://schemas.openxmlformats.org/officeDocument/2006/relationships/printerSettings" Target="../printerSettings/printerSettings414.bin"/><Relationship Id="rId22" Type="http://schemas.openxmlformats.org/officeDocument/2006/relationships/printerSettings" Target="../printerSettings/printerSettings422.bin"/><Relationship Id="rId27" Type="http://schemas.openxmlformats.org/officeDocument/2006/relationships/printerSettings" Target="../printerSettings/printerSettings427.bin"/><Relationship Id="rId30" Type="http://schemas.openxmlformats.org/officeDocument/2006/relationships/printerSettings" Target="../printerSettings/printerSettings430.bin"/><Relationship Id="rId35" Type="http://schemas.openxmlformats.org/officeDocument/2006/relationships/printerSettings" Target="../printerSettings/printerSettings435.bin"/><Relationship Id="rId43" Type="http://schemas.openxmlformats.org/officeDocument/2006/relationships/printerSettings" Target="../printerSettings/printerSettings443.bin"/><Relationship Id="rId48" Type="http://schemas.openxmlformats.org/officeDocument/2006/relationships/printerSettings" Target="../printerSettings/printerSettings448.bin"/><Relationship Id="rId8" Type="http://schemas.openxmlformats.org/officeDocument/2006/relationships/printerSettings" Target="../printerSettings/printerSettings408.bin"/><Relationship Id="rId51" Type="http://schemas.openxmlformats.org/officeDocument/2006/relationships/printerSettings" Target="../printerSettings/printerSettings451.bin"/><Relationship Id="rId3" Type="http://schemas.openxmlformats.org/officeDocument/2006/relationships/printerSettings" Target="../printerSettings/printerSettings403.bin"/><Relationship Id="rId12" Type="http://schemas.openxmlformats.org/officeDocument/2006/relationships/printerSettings" Target="../printerSettings/printerSettings412.bin"/><Relationship Id="rId17" Type="http://schemas.openxmlformats.org/officeDocument/2006/relationships/printerSettings" Target="../printerSettings/printerSettings417.bin"/><Relationship Id="rId25" Type="http://schemas.openxmlformats.org/officeDocument/2006/relationships/printerSettings" Target="../printerSettings/printerSettings425.bin"/><Relationship Id="rId33" Type="http://schemas.openxmlformats.org/officeDocument/2006/relationships/printerSettings" Target="../printerSettings/printerSettings433.bin"/><Relationship Id="rId38" Type="http://schemas.openxmlformats.org/officeDocument/2006/relationships/printerSettings" Target="../printerSettings/printerSettings438.bin"/><Relationship Id="rId46" Type="http://schemas.openxmlformats.org/officeDocument/2006/relationships/printerSettings" Target="../printerSettings/printerSettings446.bin"/><Relationship Id="rId20" Type="http://schemas.openxmlformats.org/officeDocument/2006/relationships/printerSettings" Target="../printerSettings/printerSettings420.bin"/><Relationship Id="rId41" Type="http://schemas.openxmlformats.org/officeDocument/2006/relationships/printerSettings" Target="../printerSettings/printerSettings441.bin"/><Relationship Id="rId1" Type="http://schemas.openxmlformats.org/officeDocument/2006/relationships/printerSettings" Target="../printerSettings/printerSettings401.bin"/><Relationship Id="rId6" Type="http://schemas.openxmlformats.org/officeDocument/2006/relationships/printerSettings" Target="../printerSettings/printerSettings406.bin"/><Relationship Id="rId15" Type="http://schemas.openxmlformats.org/officeDocument/2006/relationships/printerSettings" Target="../printerSettings/printerSettings415.bin"/><Relationship Id="rId23" Type="http://schemas.openxmlformats.org/officeDocument/2006/relationships/printerSettings" Target="../printerSettings/printerSettings423.bin"/><Relationship Id="rId28" Type="http://schemas.openxmlformats.org/officeDocument/2006/relationships/printerSettings" Target="../printerSettings/printerSettings428.bin"/><Relationship Id="rId36" Type="http://schemas.openxmlformats.org/officeDocument/2006/relationships/printerSettings" Target="../printerSettings/printerSettings436.bin"/><Relationship Id="rId49" Type="http://schemas.openxmlformats.org/officeDocument/2006/relationships/printerSettings" Target="../printerSettings/printerSettings44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T392"/>
  <sheetViews>
    <sheetView topLeftCell="G133" zoomScale="120" zoomScaleNormal="110" workbookViewId="0">
      <selection activeCell="N147" sqref="N147"/>
    </sheetView>
  </sheetViews>
  <sheetFormatPr defaultColWidth="9.28515625" defaultRowHeight="15" x14ac:dyDescent="0.25"/>
  <cols>
    <col min="1" max="1" width="20.5703125" style="100" customWidth="1"/>
    <col min="2" max="2" width="30.28515625" style="100" customWidth="1"/>
    <col min="3" max="3" width="16.28515625" style="100" bestFit="1" customWidth="1"/>
    <col min="4" max="4" width="16.7109375" style="431" customWidth="1"/>
    <col min="5" max="5" width="47.85546875" style="101" bestFit="1" customWidth="1"/>
    <col min="6" max="6" width="90.28515625" style="100" customWidth="1"/>
    <col min="7" max="7" width="11.140625" style="100" customWidth="1"/>
    <col min="8" max="8" width="31.140625" style="100" customWidth="1"/>
    <col min="9" max="9" width="16.28515625" style="100" customWidth="1"/>
    <col min="10" max="10" width="9.7109375" style="100" customWidth="1"/>
    <col min="11" max="12" width="9.28515625" style="100"/>
    <col min="13" max="13" width="13.28515625" style="100" customWidth="1"/>
    <col min="14" max="14" width="21.7109375" style="100" customWidth="1"/>
    <col min="15" max="15" width="13.42578125" style="100" customWidth="1"/>
    <col min="16" max="19" width="11.7109375" style="100" customWidth="1"/>
    <col min="20" max="16384" width="9.28515625" style="100"/>
  </cols>
  <sheetData>
    <row r="1" spans="1:19" s="63" customFormat="1" ht="11.25" customHeight="1" x14ac:dyDescent="0.25">
      <c r="A1" s="149" t="s">
        <v>268</v>
      </c>
      <c r="B1" s="150"/>
      <c r="C1" s="151"/>
      <c r="D1" s="420">
        <f>'Cost Recovery'!G2</f>
        <v>195.84</v>
      </c>
      <c r="E1" s="221" t="s">
        <v>87</v>
      </c>
      <c r="F1" s="16"/>
      <c r="G1" s="158" t="s">
        <v>260</v>
      </c>
      <c r="H1" s="16"/>
      <c r="I1" s="16"/>
      <c r="J1" s="16"/>
      <c r="K1" s="16"/>
      <c r="L1" s="16"/>
      <c r="M1" s="16"/>
      <c r="N1" s="16"/>
      <c r="O1" s="16"/>
      <c r="P1" s="16"/>
      <c r="Q1" s="16"/>
      <c r="R1" s="16"/>
      <c r="S1" s="16"/>
    </row>
    <row r="2" spans="1:19" s="63" customFormat="1" ht="11.25" customHeight="1" x14ac:dyDescent="0.25">
      <c r="A2" s="76"/>
      <c r="B2" s="152"/>
      <c r="C2" s="151"/>
      <c r="D2" s="421"/>
      <c r="E2" s="45"/>
      <c r="F2" s="159"/>
      <c r="G2" s="154"/>
      <c r="H2" s="216">
        <f>SUM(H3:H6)</f>
        <v>1782006.28</v>
      </c>
      <c r="I2" s="214" t="s">
        <v>265</v>
      </c>
      <c r="J2" s="16"/>
      <c r="K2" s="16"/>
      <c r="L2" s="16"/>
      <c r="M2" s="16"/>
      <c r="N2" s="16"/>
      <c r="O2" s="16"/>
      <c r="P2" s="16"/>
      <c r="Q2" s="16"/>
      <c r="R2" s="16"/>
      <c r="S2" s="16"/>
    </row>
    <row r="3" spans="1:19" s="63" customFormat="1" ht="11.25" customHeight="1" x14ac:dyDescent="0.25">
      <c r="A3" s="76" t="s">
        <v>75</v>
      </c>
      <c r="B3" s="152" t="s">
        <v>75</v>
      </c>
      <c r="C3" s="151"/>
      <c r="D3" s="422">
        <f>SUM(D5+D7+D9+H2)</f>
        <v>28124152.42845061</v>
      </c>
      <c r="E3" s="217" t="s">
        <v>267</v>
      </c>
      <c r="F3" s="159" t="s">
        <v>266</v>
      </c>
      <c r="G3" s="154" t="s">
        <v>261</v>
      </c>
      <c r="H3" s="216">
        <v>974187.15</v>
      </c>
      <c r="I3" s="471">
        <v>44592</v>
      </c>
      <c r="J3" s="16"/>
      <c r="K3" s="16"/>
      <c r="L3" s="16"/>
      <c r="M3" s="16"/>
      <c r="N3" s="16"/>
      <c r="O3" s="16"/>
      <c r="P3" s="16"/>
      <c r="Q3" s="16"/>
      <c r="R3" s="16"/>
      <c r="S3" s="16"/>
    </row>
    <row r="4" spans="1:19" s="63" customFormat="1" ht="11.25" customHeight="1" x14ac:dyDescent="0.25">
      <c r="A4" s="76" t="s">
        <v>29</v>
      </c>
      <c r="B4" s="223">
        <f>SUM(D22:D34)</f>
        <v>2200531.2164506172</v>
      </c>
      <c r="C4" s="151"/>
      <c r="D4" s="423"/>
      <c r="E4" s="218" t="s">
        <v>74</v>
      </c>
      <c r="F4" s="565"/>
      <c r="G4" s="154" t="s">
        <v>263</v>
      </c>
      <c r="H4" s="216">
        <v>807819.13</v>
      </c>
      <c r="I4" s="215" t="s">
        <v>74</v>
      </c>
      <c r="J4" s="16"/>
      <c r="K4" s="155"/>
      <c r="L4" s="16"/>
      <c r="M4" s="16"/>
      <c r="N4" s="16"/>
      <c r="O4" s="16"/>
      <c r="P4" s="16"/>
      <c r="Q4" s="16"/>
      <c r="R4" s="16"/>
      <c r="S4" s="16"/>
    </row>
    <row r="5" spans="1:19" s="63" customFormat="1" ht="11.25" customHeight="1" x14ac:dyDescent="0.25">
      <c r="A5" s="76" t="s">
        <v>72</v>
      </c>
      <c r="B5" s="223">
        <f>SUM(D35:D57)</f>
        <v>3697363.6260000002</v>
      </c>
      <c r="C5" s="151"/>
      <c r="D5" s="424">
        <f>'Cost Savings - Storm'!F17</f>
        <v>0</v>
      </c>
      <c r="E5" s="219" t="s">
        <v>258</v>
      </c>
      <c r="F5" s="159"/>
      <c r="G5" s="154" t="s">
        <v>262</v>
      </c>
      <c r="H5" s="216">
        <v>0</v>
      </c>
      <c r="I5" s="214" t="s">
        <v>74</v>
      </c>
      <c r="J5" s="16"/>
      <c r="K5" s="155"/>
      <c r="L5" s="16"/>
      <c r="M5" s="16"/>
      <c r="N5" s="16"/>
      <c r="O5" s="16"/>
      <c r="P5" s="16"/>
      <c r="Q5" s="16"/>
      <c r="R5" s="16"/>
      <c r="S5" s="16"/>
    </row>
    <row r="6" spans="1:19" s="63" customFormat="1" ht="11.25" customHeight="1" x14ac:dyDescent="0.25">
      <c r="A6" s="76" t="s">
        <v>73</v>
      </c>
      <c r="B6" s="223">
        <f>SUM(D58:D65)</f>
        <v>1360771.5699999998</v>
      </c>
      <c r="C6" s="151"/>
      <c r="D6" s="423"/>
      <c r="E6" s="218" t="s">
        <v>74</v>
      </c>
      <c r="F6" s="565"/>
      <c r="G6" s="154" t="s">
        <v>264</v>
      </c>
      <c r="H6" s="216">
        <v>0</v>
      </c>
      <c r="I6" s="215" t="s">
        <v>74</v>
      </c>
      <c r="J6" s="16"/>
      <c r="K6" s="155"/>
      <c r="L6" s="16"/>
      <c r="M6" s="16"/>
      <c r="N6" s="16"/>
      <c r="O6" s="16"/>
      <c r="P6" s="16"/>
      <c r="Q6" s="16"/>
      <c r="R6" s="16"/>
      <c r="S6" s="16"/>
    </row>
    <row r="7" spans="1:19" s="63" customFormat="1" ht="11.25" customHeight="1" x14ac:dyDescent="0.25">
      <c r="A7" s="76" t="s">
        <v>76</v>
      </c>
      <c r="B7" s="223">
        <f>SUM(D66:D73)</f>
        <v>2156737.7659999998</v>
      </c>
      <c r="C7" s="151"/>
      <c r="D7" s="425">
        <f>'Cost Savings - Sasol'!F20</f>
        <v>0</v>
      </c>
      <c r="E7" s="222" t="s">
        <v>167</v>
      </c>
      <c r="F7" s="159"/>
      <c r="G7" s="16"/>
      <c r="H7" s="16"/>
      <c r="I7" s="16"/>
      <c r="J7" s="16"/>
      <c r="K7" s="155"/>
      <c r="L7" s="16"/>
      <c r="M7" s="16"/>
      <c r="N7" s="16"/>
      <c r="O7" s="16"/>
      <c r="P7" s="16"/>
      <c r="Q7" s="16"/>
      <c r="R7" s="16"/>
      <c r="S7" s="16"/>
    </row>
    <row r="8" spans="1:19" s="63" customFormat="1" ht="11.25" customHeight="1" x14ac:dyDescent="0.25">
      <c r="A8" s="76" t="s">
        <v>77</v>
      </c>
      <c r="B8" s="223">
        <f>SUM(D74:D94)</f>
        <v>4531181.2999999989</v>
      </c>
      <c r="C8" s="151"/>
      <c r="D8" s="426"/>
      <c r="E8" s="220" t="s">
        <v>74</v>
      </c>
      <c r="F8" s="159"/>
      <c r="G8" s="16"/>
      <c r="H8" s="16"/>
      <c r="I8" s="16"/>
      <c r="J8" s="16"/>
      <c r="K8" s="16"/>
      <c r="L8" s="16"/>
      <c r="M8" s="16"/>
      <c r="N8" s="16"/>
      <c r="O8" s="16"/>
      <c r="P8" s="16"/>
      <c r="Q8" s="16"/>
      <c r="R8" s="16"/>
      <c r="S8" s="16"/>
    </row>
    <row r="9" spans="1:19" s="63" customFormat="1" ht="11.25" customHeight="1" x14ac:dyDescent="0.25">
      <c r="A9" s="76" t="s">
        <v>78</v>
      </c>
      <c r="B9" s="223">
        <f>SUM(D95:D113)</f>
        <v>5657665.5800000001</v>
      </c>
      <c r="C9" s="151"/>
      <c r="D9" s="223">
        <f>SUM(D22:D139)</f>
        <v>26342146.148450609</v>
      </c>
      <c r="E9" s="224" t="s">
        <v>102</v>
      </c>
      <c r="F9" s="16"/>
      <c r="G9" s="16"/>
      <c r="H9" s="16"/>
      <c r="I9" s="16"/>
      <c r="J9" s="16"/>
      <c r="K9" s="16"/>
      <c r="L9" s="16"/>
      <c r="M9" s="16"/>
      <c r="N9" s="16"/>
      <c r="O9" s="16"/>
      <c r="P9" s="16"/>
      <c r="Q9" s="16"/>
      <c r="R9" s="16"/>
      <c r="S9" s="16"/>
    </row>
    <row r="10" spans="1:19" s="63" customFormat="1" ht="11.25" customHeight="1" x14ac:dyDescent="0.25">
      <c r="A10" s="76" t="s">
        <v>79</v>
      </c>
      <c r="B10" s="223">
        <f>SUM(D114:D139)</f>
        <v>6737895.0899999999</v>
      </c>
      <c r="C10" s="151"/>
      <c r="D10" s="427"/>
      <c r="E10" s="16"/>
      <c r="F10" s="48"/>
      <c r="G10" s="16"/>
      <c r="H10" s="16"/>
      <c r="I10" s="16"/>
      <c r="J10" s="16"/>
      <c r="K10" s="16"/>
      <c r="L10" s="16"/>
      <c r="M10" s="16"/>
      <c r="N10" s="16"/>
      <c r="O10" s="16"/>
      <c r="P10" s="16"/>
      <c r="Q10" s="16"/>
      <c r="R10" s="16"/>
      <c r="S10" s="16"/>
    </row>
    <row r="11" spans="1:19" s="63" customFormat="1" ht="11.25" customHeight="1" x14ac:dyDescent="0.25">
      <c r="A11" s="76" t="s">
        <v>80</v>
      </c>
      <c r="B11" s="223"/>
      <c r="C11" s="151"/>
      <c r="D11" s="421"/>
      <c r="E11" s="16"/>
      <c r="F11" s="16"/>
      <c r="G11" s="16"/>
      <c r="H11" s="16"/>
      <c r="I11" s="16"/>
      <c r="J11" s="16"/>
      <c r="K11" s="16"/>
      <c r="L11" s="16"/>
      <c r="M11" s="16"/>
      <c r="N11" s="16"/>
      <c r="O11" s="16"/>
      <c r="P11" s="16"/>
      <c r="Q11" s="16"/>
      <c r="R11" s="16"/>
      <c r="S11" s="16"/>
    </row>
    <row r="12" spans="1:19" s="63" customFormat="1" ht="11.25" customHeight="1" x14ac:dyDescent="0.25">
      <c r="A12" s="76" t="s">
        <v>81</v>
      </c>
      <c r="B12" s="223"/>
      <c r="C12" s="151"/>
      <c r="D12" s="421"/>
      <c r="E12" s="16"/>
      <c r="F12" s="16"/>
      <c r="G12" s="16"/>
      <c r="H12" s="16"/>
      <c r="I12" s="16"/>
      <c r="J12" s="16"/>
      <c r="K12" s="16"/>
      <c r="L12" s="16"/>
      <c r="M12" s="16"/>
      <c r="N12" s="16"/>
      <c r="O12" s="16"/>
      <c r="P12" s="16"/>
      <c r="Q12" s="16"/>
      <c r="R12" s="16"/>
      <c r="S12" s="16"/>
    </row>
    <row r="13" spans="1:19" s="63" customFormat="1" ht="11.25" customHeight="1" x14ac:dyDescent="0.25">
      <c r="A13" s="76" t="s">
        <v>82</v>
      </c>
      <c r="B13" s="223"/>
      <c r="C13" s="151"/>
      <c r="D13" s="421"/>
      <c r="E13" s="16"/>
      <c r="F13" s="16"/>
      <c r="G13" s="16"/>
      <c r="H13" s="16"/>
      <c r="I13" s="16"/>
      <c r="J13" s="16"/>
      <c r="K13" s="16"/>
      <c r="L13" s="16"/>
      <c r="M13" s="16"/>
      <c r="N13" s="16"/>
      <c r="O13" s="16"/>
      <c r="P13" s="16"/>
      <c r="Q13" s="16"/>
      <c r="R13" s="16"/>
      <c r="S13" s="16"/>
    </row>
    <row r="14" spans="1:19" s="63" customFormat="1" ht="11.25" customHeight="1" x14ac:dyDescent="0.25">
      <c r="A14" s="76" t="s">
        <v>83</v>
      </c>
      <c r="B14" s="223"/>
      <c r="C14" s="151"/>
      <c r="D14" s="421"/>
      <c r="E14" s="16"/>
      <c r="F14" s="16"/>
      <c r="G14" s="16"/>
      <c r="H14" s="16"/>
      <c r="I14" s="16"/>
      <c r="J14" s="16"/>
      <c r="K14" s="16"/>
      <c r="L14" s="16"/>
      <c r="M14" s="16"/>
      <c r="N14" s="16"/>
      <c r="O14" s="16"/>
      <c r="P14" s="16"/>
      <c r="Q14" s="16"/>
      <c r="R14" s="16"/>
      <c r="S14" s="16"/>
    </row>
    <row r="15" spans="1:19" s="63" customFormat="1" ht="11.25" customHeight="1" x14ac:dyDescent="0.25">
      <c r="A15" s="76" t="s">
        <v>84</v>
      </c>
      <c r="B15" s="223"/>
      <c r="C15" s="151"/>
      <c r="D15" s="421"/>
      <c r="E15" s="16"/>
      <c r="F15" s="16"/>
      <c r="G15" s="16"/>
      <c r="H15" s="16"/>
      <c r="I15" s="16"/>
      <c r="J15" s="16"/>
      <c r="K15" s="16"/>
      <c r="L15" s="16"/>
      <c r="M15" s="16"/>
      <c r="N15" s="16"/>
      <c r="O15" s="16"/>
      <c r="P15" s="16"/>
      <c r="Q15" s="16"/>
      <c r="R15" s="16"/>
      <c r="S15" s="16"/>
    </row>
    <row r="16" spans="1:19" s="63" customFormat="1" ht="11.25" x14ac:dyDescent="0.25">
      <c r="A16" s="156"/>
      <c r="B16" s="156"/>
      <c r="C16" s="157"/>
      <c r="D16" s="421"/>
      <c r="E16" s="16"/>
      <c r="F16" s="16"/>
      <c r="G16" s="16"/>
      <c r="H16" s="16"/>
      <c r="I16" s="16"/>
      <c r="J16" s="16"/>
      <c r="K16" s="16"/>
      <c r="L16" s="16"/>
      <c r="M16" s="16"/>
      <c r="N16" s="16"/>
      <c r="O16" s="16"/>
      <c r="P16" s="16"/>
      <c r="Q16" s="16"/>
      <c r="R16" s="16"/>
      <c r="S16" s="16"/>
    </row>
    <row r="17" spans="1:20" s="63" customFormat="1" ht="11.25" x14ac:dyDescent="0.25">
      <c r="A17" s="45" t="s">
        <v>88</v>
      </c>
      <c r="B17" s="16"/>
      <c r="C17" s="16"/>
      <c r="D17" s="428"/>
      <c r="E17" s="46"/>
      <c r="F17" s="160"/>
      <c r="G17" s="48"/>
      <c r="H17" s="16"/>
      <c r="I17" s="16"/>
      <c r="J17" s="16"/>
      <c r="K17" s="16"/>
      <c r="L17" s="16"/>
      <c r="M17" s="16"/>
      <c r="N17" s="16"/>
      <c r="O17" s="16"/>
      <c r="P17" s="16"/>
      <c r="Q17" s="16"/>
      <c r="R17" s="16"/>
      <c r="S17" s="16"/>
    </row>
    <row r="18" spans="1:20" s="63" customFormat="1" ht="14.1" customHeight="1" x14ac:dyDescent="0.25">
      <c r="A18" s="44" t="s">
        <v>89</v>
      </c>
      <c r="B18" s="16"/>
      <c r="C18" s="16"/>
      <c r="D18" s="428"/>
      <c r="E18" s="46"/>
      <c r="F18" s="160"/>
      <c r="G18" s="48"/>
      <c r="H18" s="16"/>
      <c r="I18" s="16"/>
      <c r="J18" s="16"/>
      <c r="K18" s="16"/>
      <c r="L18" s="16"/>
      <c r="M18" s="16"/>
      <c r="N18" s="16"/>
      <c r="O18" s="16"/>
      <c r="P18" s="16"/>
      <c r="Q18" s="16"/>
      <c r="R18" s="16"/>
      <c r="S18" s="16"/>
    </row>
    <row r="19" spans="1:20" s="63" customFormat="1" ht="11.25" x14ac:dyDescent="0.25">
      <c r="A19" s="44"/>
      <c r="B19" s="16"/>
      <c r="C19" s="16"/>
      <c r="D19" s="428"/>
      <c r="E19" s="46"/>
      <c r="F19" s="160"/>
      <c r="G19" s="48"/>
      <c r="H19" s="16"/>
      <c r="I19" s="16"/>
      <c r="J19" s="16"/>
      <c r="K19" s="16"/>
      <c r="L19" s="16"/>
      <c r="M19" s="16"/>
      <c r="N19" s="16"/>
      <c r="O19" s="16"/>
      <c r="P19" s="16"/>
      <c r="Q19" s="16"/>
      <c r="R19" s="16"/>
      <c r="S19" s="16"/>
    </row>
    <row r="20" spans="1:20" s="64" customFormat="1" ht="11.25" customHeight="1" x14ac:dyDescent="0.25">
      <c r="A20" s="564" t="s">
        <v>90</v>
      </c>
      <c r="B20" s="564"/>
      <c r="C20" s="564"/>
      <c r="D20" s="429"/>
      <c r="E20" s="564"/>
      <c r="F20" s="564"/>
      <c r="G20" s="564"/>
      <c r="H20" s="564"/>
      <c r="I20" s="564"/>
      <c r="J20" s="564"/>
      <c r="K20" s="564"/>
      <c r="L20" s="564"/>
      <c r="M20" s="564"/>
      <c r="N20" s="564"/>
      <c r="O20" s="564"/>
      <c r="P20" s="564"/>
      <c r="Q20" s="49"/>
      <c r="R20" s="49"/>
      <c r="S20" s="49"/>
      <c r="T20" s="49"/>
    </row>
    <row r="21" spans="1:20" s="64" customFormat="1" ht="33.75" x14ac:dyDescent="0.25">
      <c r="A21" s="161" t="s">
        <v>6</v>
      </c>
      <c r="B21" s="161" t="s">
        <v>7</v>
      </c>
      <c r="C21" s="161" t="s">
        <v>91</v>
      </c>
      <c r="D21" s="430" t="s">
        <v>92</v>
      </c>
      <c r="E21" s="161" t="s">
        <v>93</v>
      </c>
      <c r="F21" s="161" t="s">
        <v>12</v>
      </c>
      <c r="G21" s="161" t="s">
        <v>36</v>
      </c>
      <c r="H21" s="161" t="s">
        <v>9</v>
      </c>
      <c r="I21" s="161" t="s">
        <v>94</v>
      </c>
      <c r="J21" s="162" t="s">
        <v>280</v>
      </c>
      <c r="K21" s="162" t="s">
        <v>95</v>
      </c>
      <c r="L21" s="162" t="s">
        <v>96</v>
      </c>
      <c r="M21" s="162" t="s">
        <v>97</v>
      </c>
      <c r="N21" s="162" t="s">
        <v>98</v>
      </c>
      <c r="O21" s="162" t="s">
        <v>99</v>
      </c>
      <c r="P21" s="162" t="s">
        <v>100</v>
      </c>
      <c r="Q21" s="162" t="s">
        <v>18</v>
      </c>
      <c r="R21" s="162" t="s">
        <v>19</v>
      </c>
      <c r="S21" s="162" t="s">
        <v>20</v>
      </c>
      <c r="T21" s="162" t="s">
        <v>101</v>
      </c>
    </row>
    <row r="22" spans="1:20" s="233" customFormat="1" ht="13.5" customHeight="1" x14ac:dyDescent="0.25">
      <c r="A22" s="227" t="s">
        <v>235</v>
      </c>
      <c r="B22" s="228" t="s">
        <v>236</v>
      </c>
      <c r="C22" s="229">
        <v>400000</v>
      </c>
      <c r="D22" s="229">
        <v>201180</v>
      </c>
      <c r="E22" s="230" t="s">
        <v>102</v>
      </c>
      <c r="F22" s="230" t="s">
        <v>237</v>
      </c>
      <c r="G22" s="231" t="s">
        <v>238</v>
      </c>
      <c r="H22" s="228" t="s">
        <v>239</v>
      </c>
      <c r="I22" s="228"/>
      <c r="J22" s="228"/>
      <c r="K22" s="234">
        <v>44565</v>
      </c>
      <c r="L22" s="228" t="s">
        <v>29</v>
      </c>
      <c r="M22" s="228">
        <v>2022</v>
      </c>
      <c r="N22" s="228" t="s">
        <v>133</v>
      </c>
      <c r="O22" s="232">
        <v>44550</v>
      </c>
      <c r="P22" s="228"/>
      <c r="Q22" s="228"/>
      <c r="R22" s="228"/>
      <c r="S22" s="228"/>
      <c r="T22" s="228"/>
    </row>
    <row r="23" spans="1:20" s="233" customFormat="1" ht="13.5" customHeight="1" x14ac:dyDescent="0.25">
      <c r="A23" s="227" t="s">
        <v>235</v>
      </c>
      <c r="B23" s="228" t="s">
        <v>236</v>
      </c>
      <c r="C23" s="229">
        <v>400000</v>
      </c>
      <c r="D23" s="229">
        <v>118860</v>
      </c>
      <c r="E23" s="230" t="s">
        <v>102</v>
      </c>
      <c r="F23" s="230" t="s">
        <v>240</v>
      </c>
      <c r="G23" s="231" t="s">
        <v>238</v>
      </c>
      <c r="H23" s="228" t="s">
        <v>241</v>
      </c>
      <c r="I23" s="228"/>
      <c r="J23" s="228"/>
      <c r="K23" s="234">
        <v>44565</v>
      </c>
      <c r="L23" s="228" t="s">
        <v>29</v>
      </c>
      <c r="M23" s="228">
        <v>2022</v>
      </c>
      <c r="N23" s="228" t="s">
        <v>133</v>
      </c>
      <c r="O23" s="232">
        <v>44551</v>
      </c>
      <c r="P23" s="228"/>
      <c r="Q23" s="228"/>
      <c r="R23" s="228"/>
      <c r="S23" s="228"/>
      <c r="T23" s="228"/>
    </row>
    <row r="24" spans="1:20" s="233" customFormat="1" ht="13.5" customHeight="1" x14ac:dyDescent="0.25">
      <c r="A24" s="227" t="s">
        <v>235</v>
      </c>
      <c r="B24" s="228" t="s">
        <v>236</v>
      </c>
      <c r="C24" s="229">
        <v>400000</v>
      </c>
      <c r="D24" s="229">
        <v>152040</v>
      </c>
      <c r="E24" s="230" t="s">
        <v>102</v>
      </c>
      <c r="F24" s="230" t="s">
        <v>242</v>
      </c>
      <c r="G24" s="231" t="s">
        <v>238</v>
      </c>
      <c r="H24" s="228" t="s">
        <v>243</v>
      </c>
      <c r="I24" s="228"/>
      <c r="J24" s="228"/>
      <c r="K24" s="234">
        <v>44565</v>
      </c>
      <c r="L24" s="228" t="s">
        <v>29</v>
      </c>
      <c r="M24" s="228">
        <v>2022</v>
      </c>
      <c r="N24" s="228" t="s">
        <v>133</v>
      </c>
      <c r="O24" s="232">
        <v>44551</v>
      </c>
      <c r="P24" s="228"/>
      <c r="Q24" s="228"/>
      <c r="R24" s="228"/>
      <c r="S24" s="228"/>
      <c r="T24" s="228"/>
    </row>
    <row r="25" spans="1:20" s="233" customFormat="1" ht="13.5" customHeight="1" x14ac:dyDescent="0.25">
      <c r="A25" s="227" t="s">
        <v>245</v>
      </c>
      <c r="B25" s="228" t="s">
        <v>246</v>
      </c>
      <c r="C25" s="229">
        <v>19696868</v>
      </c>
      <c r="D25" s="229">
        <v>21074</v>
      </c>
      <c r="E25" s="230" t="s">
        <v>2</v>
      </c>
      <c r="F25" s="230" t="s">
        <v>254</v>
      </c>
      <c r="G25" s="231" t="s">
        <v>247</v>
      </c>
      <c r="H25" s="228" t="s">
        <v>248</v>
      </c>
      <c r="I25" s="228"/>
      <c r="J25" s="228"/>
      <c r="K25" s="234">
        <v>44565</v>
      </c>
      <c r="L25" s="228" t="s">
        <v>29</v>
      </c>
      <c r="M25" s="228">
        <v>2022</v>
      </c>
      <c r="N25" s="228" t="s">
        <v>249</v>
      </c>
      <c r="O25" s="232">
        <v>44552</v>
      </c>
      <c r="P25" s="228"/>
      <c r="Q25" s="228"/>
      <c r="R25" s="228"/>
      <c r="S25" s="228"/>
      <c r="T25" s="228"/>
    </row>
    <row r="26" spans="1:20" s="233" customFormat="1" ht="13.5" customHeight="1" x14ac:dyDescent="0.25">
      <c r="A26" s="227" t="s">
        <v>250</v>
      </c>
      <c r="B26" s="228" t="s">
        <v>251</v>
      </c>
      <c r="C26" s="229">
        <v>5700000</v>
      </c>
      <c r="D26" s="229">
        <v>210519.31</v>
      </c>
      <c r="E26" s="230" t="s">
        <v>2</v>
      </c>
      <c r="F26" s="230" t="s">
        <v>253</v>
      </c>
      <c r="G26" s="231" t="s">
        <v>247</v>
      </c>
      <c r="H26" s="228" t="s">
        <v>252</v>
      </c>
      <c r="I26" s="228"/>
      <c r="J26" s="228"/>
      <c r="K26" s="234">
        <v>44565</v>
      </c>
      <c r="L26" s="228" t="s">
        <v>29</v>
      </c>
      <c r="M26" s="228">
        <v>2022</v>
      </c>
      <c r="N26" s="228" t="s">
        <v>249</v>
      </c>
      <c r="O26" s="232">
        <v>44552</v>
      </c>
      <c r="P26" s="228"/>
      <c r="Q26" s="228"/>
      <c r="R26" s="228"/>
      <c r="S26" s="228"/>
      <c r="T26" s="228"/>
    </row>
    <row r="27" spans="1:20" s="233" customFormat="1" ht="13.5" customHeight="1" x14ac:dyDescent="0.25">
      <c r="A27" s="227" t="s">
        <v>273</v>
      </c>
      <c r="B27" s="228" t="s">
        <v>274</v>
      </c>
      <c r="C27" s="229">
        <v>47050</v>
      </c>
      <c r="D27" s="229">
        <v>47050</v>
      </c>
      <c r="E27" s="230" t="s">
        <v>2</v>
      </c>
      <c r="F27" s="230" t="s">
        <v>275</v>
      </c>
      <c r="G27" s="231" t="s">
        <v>276</v>
      </c>
      <c r="H27" s="228" t="s">
        <v>277</v>
      </c>
      <c r="I27" s="228"/>
      <c r="J27" s="228"/>
      <c r="K27" s="234">
        <v>44571</v>
      </c>
      <c r="L27" s="228" t="s">
        <v>29</v>
      </c>
      <c r="M27" s="228">
        <v>2022</v>
      </c>
      <c r="N27" s="228" t="s">
        <v>278</v>
      </c>
      <c r="O27" s="232">
        <v>44567</v>
      </c>
      <c r="P27" s="228"/>
      <c r="Q27" s="228"/>
      <c r="R27" s="228"/>
      <c r="S27" s="228"/>
      <c r="T27" s="228"/>
    </row>
    <row r="28" spans="1:20" s="233" customFormat="1" ht="13.5" customHeight="1" x14ac:dyDescent="0.25">
      <c r="A28" s="227" t="s">
        <v>316</v>
      </c>
      <c r="B28" s="228" t="s">
        <v>317</v>
      </c>
      <c r="C28" s="229">
        <v>1607687.56</v>
      </c>
      <c r="D28" s="229">
        <v>208981.27</v>
      </c>
      <c r="E28" s="230" t="s">
        <v>2</v>
      </c>
      <c r="F28" s="230" t="s">
        <v>318</v>
      </c>
      <c r="G28" s="231" t="s">
        <v>319</v>
      </c>
      <c r="H28" s="228" t="s">
        <v>132</v>
      </c>
      <c r="I28" s="228"/>
      <c r="J28" s="228"/>
      <c r="K28" s="234" t="s">
        <v>313</v>
      </c>
      <c r="L28" s="228" t="s">
        <v>29</v>
      </c>
      <c r="M28" s="228">
        <v>2022</v>
      </c>
      <c r="N28" s="228" t="s">
        <v>135</v>
      </c>
      <c r="O28" s="232">
        <v>44579</v>
      </c>
      <c r="P28" s="228"/>
      <c r="Q28" s="228"/>
      <c r="R28" s="228"/>
      <c r="S28" s="228"/>
      <c r="T28" s="228"/>
    </row>
    <row r="29" spans="1:20" s="233" customFormat="1" ht="13.5" customHeight="1" x14ac:dyDescent="0.25">
      <c r="A29" s="227" t="s">
        <v>320</v>
      </c>
      <c r="B29" s="228" t="s">
        <v>321</v>
      </c>
      <c r="C29" s="229">
        <v>3500000</v>
      </c>
      <c r="D29" s="229">
        <v>135150</v>
      </c>
      <c r="E29" s="230" t="s">
        <v>2</v>
      </c>
      <c r="F29" s="230" t="s">
        <v>322</v>
      </c>
      <c r="G29" s="231" t="s">
        <v>247</v>
      </c>
      <c r="H29" s="228" t="s">
        <v>323</v>
      </c>
      <c r="I29" s="228"/>
      <c r="J29" s="228"/>
      <c r="K29" s="234"/>
      <c r="L29" s="228" t="s">
        <v>29</v>
      </c>
      <c r="M29" s="228">
        <v>2022</v>
      </c>
      <c r="N29" s="228" t="s">
        <v>136</v>
      </c>
      <c r="O29" s="232"/>
      <c r="P29" s="228"/>
      <c r="Q29" s="228"/>
      <c r="R29" s="228"/>
      <c r="S29" s="228"/>
      <c r="T29" s="228"/>
    </row>
    <row r="30" spans="1:20" s="233" customFormat="1" ht="13.5" customHeight="1" x14ac:dyDescent="0.25">
      <c r="A30" s="227" t="s">
        <v>245</v>
      </c>
      <c r="B30" s="228" t="s">
        <v>246</v>
      </c>
      <c r="C30" s="229">
        <v>19696868</v>
      </c>
      <c r="D30" s="229">
        <v>79956</v>
      </c>
      <c r="E30" s="230" t="s">
        <v>2</v>
      </c>
      <c r="F30" s="230" t="s">
        <v>393</v>
      </c>
      <c r="G30" s="231" t="s">
        <v>247</v>
      </c>
      <c r="H30" s="230" t="s">
        <v>248</v>
      </c>
      <c r="I30" s="228"/>
      <c r="J30" s="228"/>
      <c r="K30" s="234">
        <v>44592</v>
      </c>
      <c r="L30" s="228" t="s">
        <v>29</v>
      </c>
      <c r="M30" s="228">
        <v>2022</v>
      </c>
      <c r="N30" s="228" t="s">
        <v>249</v>
      </c>
      <c r="O30" s="232">
        <v>44587</v>
      </c>
      <c r="P30" s="228"/>
      <c r="Q30" s="228"/>
      <c r="R30" s="228"/>
      <c r="S30" s="228"/>
      <c r="T30" s="228"/>
    </row>
    <row r="31" spans="1:20" s="233" customFormat="1" ht="13.5" customHeight="1" x14ac:dyDescent="0.25">
      <c r="A31" s="227" t="s">
        <v>250</v>
      </c>
      <c r="B31" s="228" t="s">
        <v>251</v>
      </c>
      <c r="C31" s="229">
        <v>5700000</v>
      </c>
      <c r="D31" s="229">
        <v>252075.81</v>
      </c>
      <c r="E31" s="230" t="s">
        <v>2</v>
      </c>
      <c r="F31" s="230" t="s">
        <v>392</v>
      </c>
      <c r="G31" s="231" t="s">
        <v>247</v>
      </c>
      <c r="H31" s="230" t="s">
        <v>252</v>
      </c>
      <c r="I31" s="228"/>
      <c r="J31" s="228"/>
      <c r="K31" s="234">
        <v>44592</v>
      </c>
      <c r="L31" s="228" t="s">
        <v>29</v>
      </c>
      <c r="M31" s="228">
        <v>2022</v>
      </c>
      <c r="N31" s="228" t="s">
        <v>249</v>
      </c>
      <c r="O31" s="232">
        <v>44587</v>
      </c>
      <c r="P31" s="228"/>
      <c r="Q31" s="228"/>
      <c r="R31" s="228"/>
      <c r="S31" s="228"/>
      <c r="T31" s="228"/>
    </row>
    <row r="32" spans="1:20" s="233" customFormat="1" ht="13.5" customHeight="1" x14ac:dyDescent="0.25">
      <c r="A32" s="227" t="s">
        <v>394</v>
      </c>
      <c r="B32" s="228" t="s">
        <v>395</v>
      </c>
      <c r="C32" s="229">
        <v>3066652.6749999998</v>
      </c>
      <c r="D32" s="229">
        <v>223373.4664506173</v>
      </c>
      <c r="E32" s="230" t="s">
        <v>2</v>
      </c>
      <c r="F32" s="230" t="s">
        <v>398</v>
      </c>
      <c r="G32" s="231" t="s">
        <v>397</v>
      </c>
      <c r="H32" s="228" t="s">
        <v>140</v>
      </c>
      <c r="I32" s="228"/>
      <c r="J32" s="228"/>
      <c r="K32" s="234">
        <v>44592</v>
      </c>
      <c r="L32" s="228" t="s">
        <v>29</v>
      </c>
      <c r="M32" s="228">
        <v>2022</v>
      </c>
      <c r="N32" s="228" t="s">
        <v>396</v>
      </c>
      <c r="O32" s="232">
        <v>44587</v>
      </c>
      <c r="P32" s="228"/>
      <c r="Q32" s="228"/>
      <c r="R32" s="228"/>
      <c r="S32" s="228"/>
      <c r="T32" s="228"/>
    </row>
    <row r="33" spans="1:20" s="233" customFormat="1" ht="13.5" customHeight="1" x14ac:dyDescent="0.25">
      <c r="A33" s="227" t="s">
        <v>426</v>
      </c>
      <c r="B33" s="228" t="s">
        <v>427</v>
      </c>
      <c r="C33" s="229">
        <v>125120.64</v>
      </c>
      <c r="D33" s="229">
        <v>508479.36</v>
      </c>
      <c r="E33" s="230" t="s">
        <v>428</v>
      </c>
      <c r="F33" s="230" t="s">
        <v>431</v>
      </c>
      <c r="G33" s="231" t="s">
        <v>429</v>
      </c>
      <c r="H33" s="228" t="s">
        <v>430</v>
      </c>
      <c r="I33" s="228"/>
      <c r="J33" s="228"/>
      <c r="K33" s="234"/>
      <c r="L33" s="228" t="s">
        <v>29</v>
      </c>
      <c r="M33" s="228">
        <v>2022</v>
      </c>
      <c r="N33" s="228" t="s">
        <v>137</v>
      </c>
      <c r="O33" s="232"/>
      <c r="P33" s="228"/>
      <c r="Q33" s="228"/>
      <c r="R33" s="228"/>
      <c r="S33" s="228"/>
      <c r="T33" s="228"/>
    </row>
    <row r="34" spans="1:20" s="332" customFormat="1" ht="13.5" customHeight="1" x14ac:dyDescent="0.25">
      <c r="A34" s="328" t="s">
        <v>446</v>
      </c>
      <c r="B34" s="298" t="s">
        <v>447</v>
      </c>
      <c r="C34" s="329">
        <v>2000000</v>
      </c>
      <c r="D34" s="329">
        <v>41792</v>
      </c>
      <c r="E34" s="297" t="s">
        <v>102</v>
      </c>
      <c r="F34" s="297" t="s">
        <v>448</v>
      </c>
      <c r="G34" s="298" t="s">
        <v>247</v>
      </c>
      <c r="H34" s="298" t="s">
        <v>449</v>
      </c>
      <c r="I34" s="298"/>
      <c r="J34" s="299" t="s">
        <v>74</v>
      </c>
      <c r="K34" s="299">
        <v>44592</v>
      </c>
      <c r="L34" s="228" t="s">
        <v>29</v>
      </c>
      <c r="M34" s="228">
        <v>2022</v>
      </c>
      <c r="N34" s="298" t="s">
        <v>450</v>
      </c>
      <c r="O34" s="299">
        <v>44592</v>
      </c>
      <c r="P34" s="298"/>
      <c r="Q34" s="298"/>
      <c r="R34" s="298"/>
      <c r="S34" s="298"/>
      <c r="T34" s="298"/>
    </row>
    <row r="35" spans="1:20" s="233" customFormat="1" ht="13.5" customHeight="1" x14ac:dyDescent="0.25">
      <c r="A35" s="227" t="s">
        <v>405</v>
      </c>
      <c r="B35" s="228" t="s">
        <v>236</v>
      </c>
      <c r="C35" s="229">
        <v>14313084.640000001</v>
      </c>
      <c r="D35" s="229">
        <v>474809.09</v>
      </c>
      <c r="E35" s="230" t="s">
        <v>432</v>
      </c>
      <c r="F35" s="230" t="s">
        <v>496</v>
      </c>
      <c r="G35" s="231" t="s">
        <v>117</v>
      </c>
      <c r="H35" s="228" t="s">
        <v>403</v>
      </c>
      <c r="I35" s="228"/>
      <c r="J35" s="228"/>
      <c r="K35" s="228">
        <v>44592</v>
      </c>
      <c r="L35" s="228" t="s">
        <v>473</v>
      </c>
      <c r="M35" s="228">
        <v>2022</v>
      </c>
      <c r="N35" s="228" t="s">
        <v>404</v>
      </c>
      <c r="O35" s="232">
        <v>44588</v>
      </c>
      <c r="P35" s="228"/>
      <c r="Q35" s="228"/>
      <c r="R35" s="228"/>
      <c r="S35" s="228"/>
      <c r="T35" s="228"/>
    </row>
    <row r="36" spans="1:20" s="233" customFormat="1" ht="13.5" customHeight="1" x14ac:dyDescent="0.25">
      <c r="A36" s="227" t="s">
        <v>462</v>
      </c>
      <c r="B36" s="228" t="s">
        <v>453</v>
      </c>
      <c r="C36" s="229">
        <v>106273.25</v>
      </c>
      <c r="D36" s="229">
        <v>60985.249999999993</v>
      </c>
      <c r="E36" s="230" t="s">
        <v>102</v>
      </c>
      <c r="F36" s="230" t="s">
        <v>457</v>
      </c>
      <c r="G36" s="231" t="s">
        <v>117</v>
      </c>
      <c r="H36" s="228" t="s">
        <v>451</v>
      </c>
      <c r="I36" s="228"/>
      <c r="J36" s="228"/>
      <c r="K36" s="228"/>
      <c r="L36" s="228" t="s">
        <v>473</v>
      </c>
      <c r="M36" s="228">
        <v>2022</v>
      </c>
      <c r="N36" s="228" t="s">
        <v>456</v>
      </c>
      <c r="O36" s="228"/>
      <c r="P36" s="228"/>
      <c r="Q36" s="228"/>
      <c r="R36" s="228"/>
      <c r="S36" s="228"/>
      <c r="T36" s="228"/>
    </row>
    <row r="37" spans="1:20" s="233" customFormat="1" ht="13.5" customHeight="1" x14ac:dyDescent="0.25">
      <c r="A37" s="227" t="s">
        <v>461</v>
      </c>
      <c r="B37" s="228" t="s">
        <v>454</v>
      </c>
      <c r="C37" s="229">
        <v>89738</v>
      </c>
      <c r="D37" s="229">
        <v>75110.705999999991</v>
      </c>
      <c r="E37" s="230" t="s">
        <v>102</v>
      </c>
      <c r="F37" s="230" t="s">
        <v>455</v>
      </c>
      <c r="G37" s="231" t="s">
        <v>117</v>
      </c>
      <c r="H37" s="228" t="s">
        <v>452</v>
      </c>
      <c r="I37" s="228"/>
      <c r="J37" s="228"/>
      <c r="K37" s="228"/>
      <c r="L37" s="228" t="s">
        <v>473</v>
      </c>
      <c r="M37" s="228">
        <v>2022</v>
      </c>
      <c r="N37" s="228" t="s">
        <v>456</v>
      </c>
      <c r="O37" s="228"/>
      <c r="P37" s="228"/>
      <c r="Q37" s="228"/>
      <c r="R37" s="228"/>
      <c r="S37" s="228"/>
      <c r="T37" s="228"/>
    </row>
    <row r="38" spans="1:20" s="233" customFormat="1" ht="13.5" customHeight="1" x14ac:dyDescent="0.25">
      <c r="A38" s="227" t="s">
        <v>460</v>
      </c>
      <c r="B38" s="228" t="s">
        <v>458</v>
      </c>
      <c r="C38" s="229">
        <v>292319.08</v>
      </c>
      <c r="D38" s="229">
        <v>197020.9</v>
      </c>
      <c r="E38" s="230" t="s">
        <v>102</v>
      </c>
      <c r="F38" s="230" t="s">
        <v>464</v>
      </c>
      <c r="G38" s="231" t="s">
        <v>117</v>
      </c>
      <c r="H38" s="228" t="s">
        <v>459</v>
      </c>
      <c r="I38" s="228"/>
      <c r="J38" s="228"/>
      <c r="K38" s="228"/>
      <c r="L38" s="228" t="s">
        <v>473</v>
      </c>
      <c r="M38" s="228">
        <v>2022</v>
      </c>
      <c r="N38" s="228" t="s">
        <v>456</v>
      </c>
      <c r="O38" s="228"/>
      <c r="P38" s="228"/>
      <c r="Q38" s="228"/>
      <c r="R38" s="228"/>
      <c r="S38" s="228"/>
      <c r="T38" s="228"/>
    </row>
    <row r="39" spans="1:20" s="233" customFormat="1" ht="13.5" customHeight="1" x14ac:dyDescent="0.25">
      <c r="A39" s="227" t="s">
        <v>471</v>
      </c>
      <c r="B39" s="228"/>
      <c r="C39" s="229">
        <v>47350</v>
      </c>
      <c r="D39" s="229">
        <v>47350</v>
      </c>
      <c r="E39" s="230" t="s">
        <v>2</v>
      </c>
      <c r="F39" s="230" t="s">
        <v>474</v>
      </c>
      <c r="G39" s="231" t="s">
        <v>117</v>
      </c>
      <c r="H39" s="228" t="s">
        <v>472</v>
      </c>
      <c r="I39" s="228"/>
      <c r="J39" s="228"/>
      <c r="K39" s="228"/>
      <c r="L39" s="228" t="s">
        <v>473</v>
      </c>
      <c r="M39" s="228">
        <v>2022</v>
      </c>
      <c r="N39" s="228" t="s">
        <v>278</v>
      </c>
      <c r="O39" s="228"/>
      <c r="P39" s="228"/>
      <c r="Q39" s="228"/>
      <c r="R39" s="228"/>
      <c r="S39" s="228"/>
      <c r="T39" s="228"/>
    </row>
    <row r="40" spans="1:20" s="233" customFormat="1" ht="13.5" customHeight="1" x14ac:dyDescent="0.25">
      <c r="A40" s="227" t="s">
        <v>497</v>
      </c>
      <c r="B40" s="228" t="s">
        <v>498</v>
      </c>
      <c r="C40" s="229">
        <v>3914807.26</v>
      </c>
      <c r="D40" s="229">
        <v>139797.04</v>
      </c>
      <c r="E40" s="230" t="s">
        <v>102</v>
      </c>
      <c r="F40" s="230" t="s">
        <v>500</v>
      </c>
      <c r="G40" s="231" t="s">
        <v>141</v>
      </c>
      <c r="H40" s="228" t="s">
        <v>499</v>
      </c>
      <c r="I40" s="228"/>
      <c r="J40" s="228"/>
      <c r="K40" s="234">
        <v>44599</v>
      </c>
      <c r="L40" s="228" t="s">
        <v>473</v>
      </c>
      <c r="M40" s="228">
        <v>2022</v>
      </c>
      <c r="N40" s="228" t="s">
        <v>142</v>
      </c>
      <c r="O40" s="295">
        <v>44600</v>
      </c>
      <c r="P40" s="228"/>
      <c r="Q40" s="228"/>
      <c r="R40" s="228"/>
      <c r="S40" s="228"/>
      <c r="T40" s="228"/>
    </row>
    <row r="41" spans="1:20" s="233" customFormat="1" ht="13.5" customHeight="1" x14ac:dyDescent="0.25">
      <c r="A41" s="227" t="s">
        <v>502</v>
      </c>
      <c r="B41" s="228" t="s">
        <v>506</v>
      </c>
      <c r="C41" s="229">
        <v>5470800</v>
      </c>
      <c r="D41" s="229">
        <v>109416</v>
      </c>
      <c r="E41" s="230" t="s">
        <v>102</v>
      </c>
      <c r="F41" s="230" t="s">
        <v>503</v>
      </c>
      <c r="G41" s="231" t="s">
        <v>504</v>
      </c>
      <c r="H41" s="228" t="s">
        <v>505</v>
      </c>
      <c r="I41" s="228"/>
      <c r="J41" s="228"/>
      <c r="K41" s="234"/>
      <c r="L41" s="228" t="s">
        <v>473</v>
      </c>
      <c r="M41" s="228">
        <v>2022</v>
      </c>
      <c r="N41" s="228" t="s">
        <v>144</v>
      </c>
      <c r="O41" s="232">
        <v>44600</v>
      </c>
      <c r="P41" s="228"/>
      <c r="Q41" s="228"/>
      <c r="R41" s="228"/>
      <c r="S41" s="228"/>
      <c r="T41" s="228"/>
    </row>
    <row r="42" spans="1:20" s="233" customFormat="1" ht="13.5" customHeight="1" x14ac:dyDescent="0.25">
      <c r="A42" s="494" t="s">
        <v>491</v>
      </c>
      <c r="B42" s="228" t="s">
        <v>493</v>
      </c>
      <c r="C42" s="229">
        <v>22000000</v>
      </c>
      <c r="D42" s="229">
        <v>236000</v>
      </c>
      <c r="E42" s="230" t="s">
        <v>102</v>
      </c>
      <c r="F42" s="230" t="s">
        <v>613</v>
      </c>
      <c r="G42" s="231" t="s">
        <v>117</v>
      </c>
      <c r="H42" s="228" t="s">
        <v>494</v>
      </c>
      <c r="I42" s="228"/>
      <c r="J42" s="228"/>
      <c r="K42" s="234">
        <v>44593</v>
      </c>
      <c r="L42" s="228" t="s">
        <v>473</v>
      </c>
      <c r="M42" s="228">
        <v>2022</v>
      </c>
      <c r="N42" s="228" t="s">
        <v>136</v>
      </c>
      <c r="O42" s="295">
        <v>44744</v>
      </c>
      <c r="P42" s="228"/>
      <c r="Q42" s="228"/>
      <c r="R42" s="228"/>
      <c r="S42" s="228"/>
      <c r="T42" s="228"/>
    </row>
    <row r="43" spans="1:20" s="233" customFormat="1" ht="13.5" customHeight="1" x14ac:dyDescent="0.25">
      <c r="A43" s="227" t="s">
        <v>618</v>
      </c>
      <c r="B43" s="228" t="s">
        <v>619</v>
      </c>
      <c r="C43" s="229">
        <v>5000000</v>
      </c>
      <c r="D43" s="229">
        <v>80000</v>
      </c>
      <c r="E43" s="230" t="s">
        <v>2</v>
      </c>
      <c r="F43" s="230" t="s">
        <v>620</v>
      </c>
      <c r="G43" s="231" t="s">
        <v>117</v>
      </c>
      <c r="H43" s="228" t="s">
        <v>621</v>
      </c>
      <c r="I43" s="228" t="s">
        <v>622</v>
      </c>
      <c r="J43" s="228"/>
      <c r="K43" s="234">
        <v>44616</v>
      </c>
      <c r="L43" s="228" t="s">
        <v>473</v>
      </c>
      <c r="M43" s="228">
        <v>2022</v>
      </c>
      <c r="N43" s="228" t="s">
        <v>136</v>
      </c>
      <c r="O43" s="232">
        <v>44615</v>
      </c>
      <c r="P43" s="228"/>
      <c r="Q43" s="228"/>
      <c r="R43" s="228"/>
      <c r="S43" s="228"/>
      <c r="T43" s="228"/>
    </row>
    <row r="44" spans="1:20" s="233" customFormat="1" ht="13.5" customHeight="1" x14ac:dyDescent="0.25">
      <c r="A44" s="227" t="s">
        <v>460</v>
      </c>
      <c r="B44" s="228" t="s">
        <v>634</v>
      </c>
      <c r="C44" s="229">
        <v>83648</v>
      </c>
      <c r="D44" s="229">
        <v>46752</v>
      </c>
      <c r="E44" s="230" t="s">
        <v>102</v>
      </c>
      <c r="F44" s="230" t="s">
        <v>636</v>
      </c>
      <c r="G44" s="231" t="s">
        <v>117</v>
      </c>
      <c r="H44" s="228" t="s">
        <v>630</v>
      </c>
      <c r="I44" s="228"/>
      <c r="J44" s="228"/>
      <c r="K44" s="234"/>
      <c r="L44" s="228" t="s">
        <v>473</v>
      </c>
      <c r="M44" s="228">
        <v>2022</v>
      </c>
      <c r="N44" s="228"/>
      <c r="O44" s="232"/>
      <c r="P44" s="228"/>
      <c r="Q44" s="228"/>
      <c r="R44" s="228"/>
      <c r="S44" s="228"/>
      <c r="T44" s="228"/>
    </row>
    <row r="45" spans="1:20" s="233" customFormat="1" ht="13.5" customHeight="1" x14ac:dyDescent="0.25">
      <c r="A45" s="227" t="s">
        <v>626</v>
      </c>
      <c r="B45" s="228" t="s">
        <v>627</v>
      </c>
      <c r="C45" s="229">
        <v>184500</v>
      </c>
      <c r="D45" s="229">
        <v>42660</v>
      </c>
      <c r="E45" s="230" t="s">
        <v>102</v>
      </c>
      <c r="F45" s="230" t="s">
        <v>638</v>
      </c>
      <c r="G45" s="231" t="s">
        <v>117</v>
      </c>
      <c r="H45" s="228" t="s">
        <v>632</v>
      </c>
      <c r="I45" s="228"/>
      <c r="J45" s="228"/>
      <c r="K45" s="234"/>
      <c r="L45" s="228" t="s">
        <v>473</v>
      </c>
      <c r="M45" s="228">
        <v>2022</v>
      </c>
      <c r="N45" s="228"/>
      <c r="O45" s="232"/>
      <c r="P45" s="228"/>
      <c r="Q45" s="228"/>
      <c r="R45" s="228"/>
      <c r="S45" s="228"/>
      <c r="T45" s="228"/>
    </row>
    <row r="46" spans="1:20" s="233" customFormat="1" ht="13.5" customHeight="1" x14ac:dyDescent="0.25">
      <c r="A46" s="227" t="s">
        <v>461</v>
      </c>
      <c r="B46" s="228" t="s">
        <v>629</v>
      </c>
      <c r="C46" s="229">
        <v>550217.85</v>
      </c>
      <c r="D46" s="229">
        <v>135632.00000000003</v>
      </c>
      <c r="E46" s="230" t="s">
        <v>102</v>
      </c>
      <c r="F46" s="230" t="s">
        <v>637</v>
      </c>
      <c r="G46" s="231" t="s">
        <v>117</v>
      </c>
      <c r="H46" s="228" t="s">
        <v>633</v>
      </c>
      <c r="I46" s="228"/>
      <c r="J46" s="228"/>
      <c r="K46" s="234"/>
      <c r="L46" s="228" t="s">
        <v>473</v>
      </c>
      <c r="M46" s="228">
        <v>2022</v>
      </c>
      <c r="N46" s="228"/>
      <c r="O46" s="232"/>
      <c r="P46" s="228"/>
      <c r="Q46" s="228"/>
      <c r="R46" s="228"/>
      <c r="S46" s="228"/>
      <c r="T46" s="228"/>
    </row>
    <row r="47" spans="1:20" s="233" customFormat="1" ht="13.5" customHeight="1" x14ac:dyDescent="0.25">
      <c r="A47" s="227" t="s">
        <v>654</v>
      </c>
      <c r="B47" s="228" t="s">
        <v>655</v>
      </c>
      <c r="C47" s="229">
        <v>800000</v>
      </c>
      <c r="D47" s="229">
        <v>11000</v>
      </c>
      <c r="E47" s="230" t="s">
        <v>2</v>
      </c>
      <c r="F47" s="230" t="s">
        <v>656</v>
      </c>
      <c r="G47" s="231" t="s">
        <v>117</v>
      </c>
      <c r="H47" s="228" t="s">
        <v>657</v>
      </c>
      <c r="I47" s="228"/>
      <c r="J47" s="295">
        <v>44617</v>
      </c>
      <c r="K47" s="234">
        <v>44617</v>
      </c>
      <c r="L47" s="228" t="s">
        <v>473</v>
      </c>
      <c r="M47" s="228">
        <v>2022</v>
      </c>
      <c r="N47" s="228" t="s">
        <v>658</v>
      </c>
      <c r="O47" s="232">
        <v>44617</v>
      </c>
      <c r="P47" s="228"/>
      <c r="Q47" s="228"/>
      <c r="R47" s="228"/>
      <c r="S47" s="228"/>
      <c r="T47" s="228"/>
    </row>
    <row r="48" spans="1:20" s="233" customFormat="1" ht="13.5" customHeight="1" x14ac:dyDescent="0.25">
      <c r="A48" s="227" t="s">
        <v>625</v>
      </c>
      <c r="B48" s="228" t="s">
        <v>628</v>
      </c>
      <c r="C48" s="229">
        <v>278046.57</v>
      </c>
      <c r="D48" s="229">
        <v>31817.18</v>
      </c>
      <c r="E48" s="230" t="s">
        <v>102</v>
      </c>
      <c r="F48" s="230" t="s">
        <v>635</v>
      </c>
      <c r="G48" s="231" t="s">
        <v>117</v>
      </c>
      <c r="H48" s="228" t="s">
        <v>631</v>
      </c>
      <c r="I48" s="228"/>
      <c r="J48" s="228"/>
      <c r="K48" s="234"/>
      <c r="L48" s="228" t="s">
        <v>473</v>
      </c>
      <c r="M48" s="228">
        <v>2022</v>
      </c>
      <c r="N48" s="228"/>
      <c r="O48" s="232"/>
      <c r="P48" s="228"/>
      <c r="Q48" s="228"/>
      <c r="R48" s="228"/>
      <c r="S48" s="228"/>
      <c r="T48" s="228"/>
    </row>
    <row r="49" spans="1:20" s="233" customFormat="1" ht="13.5" customHeight="1" x14ac:dyDescent="0.25">
      <c r="A49" s="227" t="s">
        <v>665</v>
      </c>
      <c r="B49" s="228" t="s">
        <v>666</v>
      </c>
      <c r="C49" s="229">
        <v>1705600</v>
      </c>
      <c r="D49" s="229">
        <v>3000</v>
      </c>
      <c r="E49" s="230" t="s">
        <v>2</v>
      </c>
      <c r="F49" s="230" t="s">
        <v>705</v>
      </c>
      <c r="G49" s="231" t="s">
        <v>117</v>
      </c>
      <c r="H49" s="228" t="s">
        <v>617</v>
      </c>
      <c r="I49" s="228"/>
      <c r="J49" s="228"/>
      <c r="K49" s="234"/>
      <c r="L49" s="228" t="s">
        <v>473</v>
      </c>
      <c r="M49" s="228">
        <v>2022</v>
      </c>
      <c r="N49" s="228" t="s">
        <v>118</v>
      </c>
      <c r="O49" s="232">
        <v>44614</v>
      </c>
      <c r="P49" s="228"/>
      <c r="Q49" s="228"/>
      <c r="R49" s="228"/>
      <c r="S49" s="228"/>
      <c r="T49" s="228"/>
    </row>
    <row r="50" spans="1:20" s="233" customFormat="1" ht="13.5" customHeight="1" x14ac:dyDescent="0.25">
      <c r="A50" s="227" t="s">
        <v>245</v>
      </c>
      <c r="B50" s="228" t="s">
        <v>246</v>
      </c>
      <c r="C50" s="229">
        <v>19696868</v>
      </c>
      <c r="D50" s="229">
        <v>48642</v>
      </c>
      <c r="E50" s="230" t="s">
        <v>2</v>
      </c>
      <c r="F50" s="230" t="s">
        <v>672</v>
      </c>
      <c r="G50" s="231" t="s">
        <v>247</v>
      </c>
      <c r="H50" s="228" t="s">
        <v>248</v>
      </c>
      <c r="I50" s="228"/>
      <c r="J50" s="228"/>
      <c r="K50" s="234">
        <v>44627</v>
      </c>
      <c r="L50" s="228" t="s">
        <v>473</v>
      </c>
      <c r="M50" s="228">
        <v>2022</v>
      </c>
      <c r="N50" s="228" t="s">
        <v>249</v>
      </c>
      <c r="O50" s="232">
        <v>44256</v>
      </c>
      <c r="P50" s="228"/>
      <c r="Q50" s="228"/>
      <c r="R50" s="228"/>
      <c r="S50" s="228"/>
      <c r="T50" s="228"/>
    </row>
    <row r="51" spans="1:20" s="233" customFormat="1" ht="13.5" customHeight="1" x14ac:dyDescent="0.25">
      <c r="A51" s="227" t="s">
        <v>250</v>
      </c>
      <c r="B51" s="228" t="s">
        <v>251</v>
      </c>
      <c r="C51" s="229">
        <v>5700000</v>
      </c>
      <c r="D51" s="229">
        <v>262603.67</v>
      </c>
      <c r="E51" s="230" t="s">
        <v>2</v>
      </c>
      <c r="F51" s="230" t="s">
        <v>673</v>
      </c>
      <c r="G51" s="231" t="s">
        <v>247</v>
      </c>
      <c r="H51" s="228"/>
      <c r="I51" s="228"/>
      <c r="J51" s="228"/>
      <c r="K51" s="234">
        <v>44627</v>
      </c>
      <c r="L51" s="228" t="s">
        <v>473</v>
      </c>
      <c r="M51" s="228">
        <v>2022</v>
      </c>
      <c r="N51" s="228" t="s">
        <v>249</v>
      </c>
      <c r="O51" s="232">
        <v>44256</v>
      </c>
      <c r="P51" s="228"/>
      <c r="Q51" s="228"/>
      <c r="R51" s="228"/>
      <c r="S51" s="228"/>
      <c r="T51" s="228"/>
    </row>
    <row r="52" spans="1:20" s="233" customFormat="1" ht="13.5" customHeight="1" x14ac:dyDescent="0.25">
      <c r="A52" s="227" t="s">
        <v>674</v>
      </c>
      <c r="B52" s="228" t="s">
        <v>675</v>
      </c>
      <c r="C52" s="229">
        <v>36000000</v>
      </c>
      <c r="D52" s="229">
        <v>932674</v>
      </c>
      <c r="E52" s="230" t="s">
        <v>2</v>
      </c>
      <c r="F52" s="230" t="s">
        <v>676</v>
      </c>
      <c r="G52" s="231" t="s">
        <v>247</v>
      </c>
      <c r="H52" s="228" t="s">
        <v>677</v>
      </c>
      <c r="I52" s="228" t="s">
        <v>678</v>
      </c>
      <c r="J52" s="228"/>
      <c r="K52" s="234">
        <v>44627</v>
      </c>
      <c r="L52" s="228" t="s">
        <v>473</v>
      </c>
      <c r="M52" s="228">
        <v>2022</v>
      </c>
      <c r="N52" s="228" t="s">
        <v>249</v>
      </c>
      <c r="O52" s="232">
        <v>44256</v>
      </c>
      <c r="P52" s="228"/>
      <c r="Q52" s="228"/>
      <c r="R52" s="228"/>
      <c r="S52" s="228"/>
      <c r="T52" s="228"/>
    </row>
    <row r="53" spans="1:20" s="233" customFormat="1" ht="13.5" customHeight="1" x14ac:dyDescent="0.25">
      <c r="A53" s="227" t="s">
        <v>674</v>
      </c>
      <c r="B53" s="228" t="s">
        <v>246</v>
      </c>
      <c r="C53" s="229">
        <v>10000000</v>
      </c>
      <c r="D53" s="229">
        <v>176000</v>
      </c>
      <c r="E53" s="230" t="s">
        <v>2</v>
      </c>
      <c r="F53" s="230">
        <v>123</v>
      </c>
      <c r="G53" s="231" t="s">
        <v>247</v>
      </c>
      <c r="H53" s="228" t="s">
        <v>679</v>
      </c>
      <c r="I53" s="228"/>
      <c r="J53" s="228"/>
      <c r="K53" s="234">
        <v>44627</v>
      </c>
      <c r="L53" s="228" t="s">
        <v>473</v>
      </c>
      <c r="M53" s="228">
        <v>2022</v>
      </c>
      <c r="N53" s="228" t="s">
        <v>249</v>
      </c>
      <c r="O53" s="232">
        <v>44256</v>
      </c>
      <c r="P53" s="228"/>
      <c r="Q53" s="228"/>
      <c r="R53" s="228"/>
      <c r="S53" s="228"/>
      <c r="T53" s="228"/>
    </row>
    <row r="54" spans="1:20" s="233" customFormat="1" ht="13.5" customHeight="1" x14ac:dyDescent="0.25">
      <c r="A54" s="227" t="s">
        <v>680</v>
      </c>
      <c r="B54" s="228" t="s">
        <v>681</v>
      </c>
      <c r="C54" s="229">
        <v>2000000</v>
      </c>
      <c r="D54" s="229">
        <v>1615</v>
      </c>
      <c r="E54" s="230" t="s">
        <v>102</v>
      </c>
      <c r="F54" s="230" t="s">
        <v>682</v>
      </c>
      <c r="G54" s="231" t="s">
        <v>247</v>
      </c>
      <c r="H54" s="228" t="s">
        <v>683</v>
      </c>
      <c r="I54" s="228"/>
      <c r="J54" s="228"/>
      <c r="K54" s="234">
        <v>44627</v>
      </c>
      <c r="L54" s="228" t="s">
        <v>473</v>
      </c>
      <c r="M54" s="228">
        <v>2022</v>
      </c>
      <c r="N54" s="228" t="s">
        <v>249</v>
      </c>
      <c r="O54" s="232">
        <v>44257</v>
      </c>
      <c r="P54" s="228"/>
      <c r="Q54" s="228"/>
      <c r="R54" s="228"/>
      <c r="S54" s="228"/>
      <c r="T54" s="228"/>
    </row>
    <row r="55" spans="1:20" s="332" customFormat="1" ht="13.5" customHeight="1" x14ac:dyDescent="0.25">
      <c r="A55" s="328" t="s">
        <v>775</v>
      </c>
      <c r="B55" s="298" t="s">
        <v>776</v>
      </c>
      <c r="C55" s="329">
        <v>30000000</v>
      </c>
      <c r="D55" s="329">
        <f>61488.15+71736.17</f>
        <v>133224.32000000001</v>
      </c>
      <c r="E55" s="297" t="s">
        <v>4</v>
      </c>
      <c r="F55" s="297" t="s">
        <v>777</v>
      </c>
      <c r="G55" s="298" t="s">
        <v>778</v>
      </c>
      <c r="H55" s="298" t="s">
        <v>779</v>
      </c>
      <c r="I55" s="298"/>
      <c r="J55" s="298" t="s">
        <v>780</v>
      </c>
      <c r="K55" s="330" t="s">
        <v>781</v>
      </c>
      <c r="L55" s="228" t="s">
        <v>473</v>
      </c>
      <c r="M55" s="228">
        <v>2022</v>
      </c>
      <c r="N55" s="298" t="s">
        <v>782</v>
      </c>
      <c r="O55" s="331">
        <v>44631</v>
      </c>
      <c r="P55" s="298"/>
      <c r="Q55" s="298"/>
      <c r="R55" s="298"/>
      <c r="S55" s="298"/>
      <c r="T55" s="298"/>
    </row>
    <row r="56" spans="1:20" s="233" customFormat="1" ht="13.5" customHeight="1" x14ac:dyDescent="0.25">
      <c r="A56" s="333" t="s">
        <v>731</v>
      </c>
      <c r="B56" s="228" t="s">
        <v>732</v>
      </c>
      <c r="C56" s="229">
        <v>720810</v>
      </c>
      <c r="D56" s="229">
        <v>419190</v>
      </c>
      <c r="E56" s="230" t="s">
        <v>102</v>
      </c>
      <c r="F56" s="230" t="s">
        <v>733</v>
      </c>
      <c r="G56" s="231" t="s">
        <v>247</v>
      </c>
      <c r="H56" s="228" t="s">
        <v>734</v>
      </c>
      <c r="I56" s="228"/>
      <c r="J56" s="228"/>
      <c r="K56" s="234"/>
      <c r="L56" s="228" t="s">
        <v>473</v>
      </c>
      <c r="M56" s="228">
        <v>2022</v>
      </c>
      <c r="N56" s="228" t="s">
        <v>139</v>
      </c>
      <c r="O56" s="232">
        <v>44627</v>
      </c>
      <c r="P56" s="228"/>
      <c r="Q56" s="228"/>
      <c r="R56" s="228"/>
      <c r="S56" s="228"/>
      <c r="T56" s="228"/>
    </row>
    <row r="57" spans="1:20" s="233" customFormat="1" ht="13.5" customHeight="1" x14ac:dyDescent="0.25">
      <c r="A57" s="227" t="s">
        <v>735</v>
      </c>
      <c r="B57" s="228" t="s">
        <v>736</v>
      </c>
      <c r="C57" s="229">
        <v>801611.72</v>
      </c>
      <c r="D57" s="229">
        <v>32064.47</v>
      </c>
      <c r="E57" s="230" t="s">
        <v>2</v>
      </c>
      <c r="F57" s="230" t="s">
        <v>738</v>
      </c>
      <c r="G57" s="231" t="s">
        <v>247</v>
      </c>
      <c r="H57" s="228" t="s">
        <v>737</v>
      </c>
      <c r="I57" s="228"/>
      <c r="J57" s="228"/>
      <c r="K57" s="234"/>
      <c r="L57" s="228" t="s">
        <v>473</v>
      </c>
      <c r="M57" s="228">
        <v>2022</v>
      </c>
      <c r="N57" s="228" t="s">
        <v>309</v>
      </c>
      <c r="O57" s="232"/>
      <c r="P57" s="228"/>
      <c r="Q57" s="228"/>
      <c r="R57" s="228"/>
      <c r="S57" s="228"/>
      <c r="T57" s="228"/>
    </row>
    <row r="58" spans="1:20" s="341" customFormat="1" ht="13.5" customHeight="1" x14ac:dyDescent="0.25">
      <c r="A58" s="333" t="s">
        <v>724</v>
      </c>
      <c r="B58" s="231" t="s">
        <v>726</v>
      </c>
      <c r="C58" s="349">
        <v>3698100</v>
      </c>
      <c r="D58" s="349">
        <f>60068.2*5</f>
        <v>300341</v>
      </c>
      <c r="E58" s="350" t="s">
        <v>2</v>
      </c>
      <c r="F58" s="350" t="s">
        <v>834</v>
      </c>
      <c r="G58" s="231" t="s">
        <v>247</v>
      </c>
      <c r="H58" s="231" t="s">
        <v>728</v>
      </c>
      <c r="I58" s="231"/>
      <c r="J58" s="231"/>
      <c r="K58" s="351"/>
      <c r="L58" s="228" t="s">
        <v>73</v>
      </c>
      <c r="M58" s="228">
        <v>2022</v>
      </c>
      <c r="N58" s="231" t="s">
        <v>730</v>
      </c>
      <c r="O58" s="352">
        <v>44627</v>
      </c>
      <c r="P58" s="231"/>
      <c r="Q58" s="231"/>
      <c r="R58" s="231"/>
      <c r="S58" s="231"/>
      <c r="T58" s="231"/>
    </row>
    <row r="59" spans="1:20" s="341" customFormat="1" ht="13.5" customHeight="1" x14ac:dyDescent="0.25">
      <c r="A59" s="333" t="s">
        <v>725</v>
      </c>
      <c r="B59" s="231" t="s">
        <v>727</v>
      </c>
      <c r="C59" s="349">
        <v>3698100</v>
      </c>
      <c r="D59" s="349">
        <f>64925.83*5</f>
        <v>324629.15000000002</v>
      </c>
      <c r="E59" s="350" t="s">
        <v>2</v>
      </c>
      <c r="F59" s="350" t="s">
        <v>835</v>
      </c>
      <c r="G59" s="231" t="s">
        <v>247</v>
      </c>
      <c r="H59" s="231" t="s">
        <v>729</v>
      </c>
      <c r="I59" s="231"/>
      <c r="J59" s="231"/>
      <c r="K59" s="351"/>
      <c r="L59" s="228" t="s">
        <v>73</v>
      </c>
      <c r="M59" s="228">
        <v>2022</v>
      </c>
      <c r="N59" s="231" t="s">
        <v>730</v>
      </c>
      <c r="O59" s="352">
        <v>44627</v>
      </c>
      <c r="P59" s="231"/>
      <c r="Q59" s="231"/>
      <c r="R59" s="231"/>
      <c r="S59" s="231"/>
      <c r="T59" s="231"/>
    </row>
    <row r="60" spans="1:20" s="342" customFormat="1" ht="13.5" customHeight="1" x14ac:dyDescent="0.25">
      <c r="A60" s="333" t="s">
        <v>794</v>
      </c>
      <c r="B60" s="228" t="s">
        <v>795</v>
      </c>
      <c r="C60" s="229">
        <v>603000</v>
      </c>
      <c r="D60" s="229">
        <v>68072</v>
      </c>
      <c r="E60" s="230" t="s">
        <v>2</v>
      </c>
      <c r="F60" s="230" t="s">
        <v>796</v>
      </c>
      <c r="G60" s="231" t="s">
        <v>117</v>
      </c>
      <c r="H60" s="228" t="s">
        <v>671</v>
      </c>
      <c r="I60" s="228"/>
      <c r="J60" s="228"/>
      <c r="K60" s="234"/>
      <c r="L60" s="228" t="s">
        <v>73</v>
      </c>
      <c r="M60" s="228">
        <v>2022</v>
      </c>
      <c r="N60" s="228" t="s">
        <v>311</v>
      </c>
      <c r="O60" s="232">
        <v>44635</v>
      </c>
      <c r="P60" s="228"/>
      <c r="Q60" s="228"/>
      <c r="R60" s="228"/>
      <c r="S60" s="228"/>
      <c r="T60" s="228"/>
    </row>
    <row r="61" spans="1:20" s="342" customFormat="1" ht="13.5" customHeight="1" x14ac:dyDescent="0.25">
      <c r="A61" s="227" t="s">
        <v>797</v>
      </c>
      <c r="B61" s="228" t="s">
        <v>798</v>
      </c>
      <c r="C61" s="229">
        <v>3712.5</v>
      </c>
      <c r="D61" s="229">
        <v>6187.5</v>
      </c>
      <c r="E61" s="230" t="s">
        <v>2</v>
      </c>
      <c r="F61" s="230" t="s">
        <v>799</v>
      </c>
      <c r="G61" s="231" t="s">
        <v>117</v>
      </c>
      <c r="H61" s="228" t="s">
        <v>132</v>
      </c>
      <c r="I61" s="228"/>
      <c r="J61" s="228"/>
      <c r="K61" s="234"/>
      <c r="L61" s="228" t="s">
        <v>73</v>
      </c>
      <c r="M61" s="228">
        <v>2022</v>
      </c>
      <c r="N61" s="228" t="s">
        <v>311</v>
      </c>
      <c r="O61" s="232">
        <v>44635</v>
      </c>
      <c r="P61" s="228"/>
      <c r="Q61" s="228"/>
      <c r="R61" s="228"/>
      <c r="S61" s="228"/>
      <c r="T61" s="228"/>
    </row>
    <row r="62" spans="1:20" s="342" customFormat="1" ht="13.5" customHeight="1" x14ac:dyDescent="0.25">
      <c r="A62" s="227" t="s">
        <v>827</v>
      </c>
      <c r="B62" s="227" t="s">
        <v>828</v>
      </c>
      <c r="C62" s="229">
        <v>1303356</v>
      </c>
      <c r="D62" s="229">
        <v>370056</v>
      </c>
      <c r="E62" s="230" t="s">
        <v>102</v>
      </c>
      <c r="F62" s="230" t="s">
        <v>830</v>
      </c>
      <c r="G62" s="231" t="s">
        <v>117</v>
      </c>
      <c r="H62" s="228" t="s">
        <v>826</v>
      </c>
      <c r="I62" s="228"/>
      <c r="J62" s="228"/>
      <c r="K62" s="228"/>
      <c r="L62" s="228" t="s">
        <v>73</v>
      </c>
      <c r="M62" s="228">
        <v>2022</v>
      </c>
      <c r="N62" s="228" t="s">
        <v>309</v>
      </c>
      <c r="O62" s="232"/>
      <c r="P62" s="228"/>
      <c r="Q62" s="228"/>
      <c r="R62" s="228"/>
      <c r="S62" s="228"/>
      <c r="T62" s="228"/>
    </row>
    <row r="63" spans="1:20" s="342" customFormat="1" ht="13.5" customHeight="1" x14ac:dyDescent="0.25">
      <c r="A63" s="227" t="s">
        <v>462</v>
      </c>
      <c r="B63" s="227" t="s">
        <v>832</v>
      </c>
      <c r="C63" s="229">
        <v>390602</v>
      </c>
      <c r="D63" s="229">
        <v>70147.999999999971</v>
      </c>
      <c r="E63" s="230" t="s">
        <v>102</v>
      </c>
      <c r="F63" s="230" t="s">
        <v>829</v>
      </c>
      <c r="G63" s="231" t="s">
        <v>117</v>
      </c>
      <c r="H63" s="228" t="s">
        <v>831</v>
      </c>
      <c r="I63" s="228"/>
      <c r="J63" s="228"/>
      <c r="K63" s="234"/>
      <c r="L63" s="228" t="s">
        <v>73</v>
      </c>
      <c r="M63" s="228">
        <v>2022</v>
      </c>
      <c r="N63" s="228" t="s">
        <v>309</v>
      </c>
      <c r="O63" s="232"/>
      <c r="P63" s="228"/>
      <c r="Q63" s="228"/>
      <c r="R63" s="228"/>
      <c r="S63" s="228"/>
      <c r="T63" s="228"/>
    </row>
    <row r="64" spans="1:20" s="342" customFormat="1" ht="13.5" customHeight="1" x14ac:dyDescent="0.25">
      <c r="A64" s="227" t="s">
        <v>245</v>
      </c>
      <c r="B64" s="227" t="s">
        <v>246</v>
      </c>
      <c r="C64" s="229">
        <v>19696868</v>
      </c>
      <c r="D64" s="229">
        <v>26581</v>
      </c>
      <c r="E64" s="230" t="s">
        <v>2</v>
      </c>
      <c r="F64" s="230" t="s">
        <v>860</v>
      </c>
      <c r="G64" s="231" t="s">
        <v>247</v>
      </c>
      <c r="H64" s="228" t="s">
        <v>248</v>
      </c>
      <c r="I64" s="228"/>
      <c r="J64" s="228"/>
      <c r="K64" s="234">
        <v>44627</v>
      </c>
      <c r="L64" s="228" t="s">
        <v>73</v>
      </c>
      <c r="M64" s="228">
        <v>2022</v>
      </c>
      <c r="N64" s="228" t="s">
        <v>249</v>
      </c>
      <c r="O64" s="232">
        <v>44256</v>
      </c>
      <c r="P64" s="228"/>
      <c r="Q64" s="228"/>
      <c r="R64" s="228"/>
      <c r="S64" s="228"/>
      <c r="T64" s="228"/>
    </row>
    <row r="65" spans="1:20" s="342" customFormat="1" ht="13.5" customHeight="1" x14ac:dyDescent="0.25">
      <c r="A65" s="227" t="s">
        <v>250</v>
      </c>
      <c r="B65" s="227" t="s">
        <v>251</v>
      </c>
      <c r="C65" s="229">
        <v>5700000</v>
      </c>
      <c r="D65" s="229">
        <v>194756.92</v>
      </c>
      <c r="E65" s="230" t="s">
        <v>2</v>
      </c>
      <c r="F65" s="230" t="s">
        <v>859</v>
      </c>
      <c r="G65" s="231" t="s">
        <v>247</v>
      </c>
      <c r="H65" s="228"/>
      <c r="I65" s="228"/>
      <c r="J65" s="228"/>
      <c r="K65" s="234">
        <v>44627</v>
      </c>
      <c r="L65" s="228" t="s">
        <v>73</v>
      </c>
      <c r="M65" s="228">
        <v>2022</v>
      </c>
      <c r="N65" s="228" t="s">
        <v>249</v>
      </c>
      <c r="O65" s="232">
        <v>44256</v>
      </c>
      <c r="P65" s="228"/>
      <c r="Q65" s="228"/>
      <c r="R65" s="228"/>
      <c r="S65" s="228"/>
      <c r="T65" s="228"/>
    </row>
    <row r="66" spans="1:20" s="342" customFormat="1" ht="13.5" customHeight="1" x14ac:dyDescent="0.25">
      <c r="A66" s="227" t="s">
        <v>855</v>
      </c>
      <c r="B66" s="227" t="s">
        <v>856</v>
      </c>
      <c r="C66" s="229">
        <v>195360</v>
      </c>
      <c r="D66" s="229">
        <v>6240</v>
      </c>
      <c r="E66" s="230" t="s">
        <v>102</v>
      </c>
      <c r="F66" s="230" t="s">
        <v>901</v>
      </c>
      <c r="G66" s="231" t="s">
        <v>131</v>
      </c>
      <c r="H66" s="228" t="s">
        <v>858</v>
      </c>
      <c r="I66" s="228" t="s">
        <v>857</v>
      </c>
      <c r="J66" s="228">
        <v>44648</v>
      </c>
      <c r="K66" s="234"/>
      <c r="L66" s="228" t="s">
        <v>76</v>
      </c>
      <c r="M66" s="228">
        <v>2022</v>
      </c>
      <c r="N66" s="228" t="s">
        <v>153</v>
      </c>
      <c r="O66" s="232">
        <v>44648</v>
      </c>
      <c r="P66" s="228"/>
      <c r="Q66" s="228"/>
      <c r="R66" s="228"/>
      <c r="S66" s="228"/>
      <c r="T66" s="228"/>
    </row>
    <row r="67" spans="1:20" s="342" customFormat="1" ht="13.5" customHeight="1" x14ac:dyDescent="0.25">
      <c r="A67" s="227" t="s">
        <v>316</v>
      </c>
      <c r="B67" s="227" t="s">
        <v>317</v>
      </c>
      <c r="C67" s="229">
        <v>8734861.6199999992</v>
      </c>
      <c r="D67" s="229">
        <v>1481691.84</v>
      </c>
      <c r="E67" s="230" t="s">
        <v>2</v>
      </c>
      <c r="F67" s="230" t="s">
        <v>888</v>
      </c>
      <c r="G67" s="231" t="s">
        <v>889</v>
      </c>
      <c r="H67" s="228" t="s">
        <v>132</v>
      </c>
      <c r="I67" s="228"/>
      <c r="J67" s="228"/>
      <c r="K67" s="234"/>
      <c r="L67" s="228" t="s">
        <v>76</v>
      </c>
      <c r="M67" s="228">
        <v>2022</v>
      </c>
      <c r="N67" s="228" t="s">
        <v>135</v>
      </c>
      <c r="O67" s="232">
        <v>44662</v>
      </c>
      <c r="P67" s="228"/>
      <c r="Q67" s="228"/>
      <c r="R67" s="228"/>
      <c r="S67" s="228"/>
      <c r="T67" s="228"/>
    </row>
    <row r="68" spans="1:20" s="342" customFormat="1" ht="13.5" customHeight="1" x14ac:dyDescent="0.25">
      <c r="A68" s="227" t="s">
        <v>316</v>
      </c>
      <c r="B68" s="227" t="s">
        <v>317</v>
      </c>
      <c r="C68" s="229">
        <v>2033072.46</v>
      </c>
      <c r="D68" s="229">
        <v>486012.66599999979</v>
      </c>
      <c r="E68" s="230" t="s">
        <v>2</v>
      </c>
      <c r="F68" s="230" t="s">
        <v>905</v>
      </c>
      <c r="G68" s="231" t="s">
        <v>889</v>
      </c>
      <c r="H68" s="228" t="s">
        <v>132</v>
      </c>
      <c r="I68" s="228"/>
      <c r="J68" s="228"/>
      <c r="K68" s="234"/>
      <c r="L68" s="228" t="s">
        <v>76</v>
      </c>
      <c r="M68" s="228">
        <v>2022</v>
      </c>
      <c r="N68" s="228" t="s">
        <v>906</v>
      </c>
      <c r="O68" s="232">
        <v>44663</v>
      </c>
      <c r="P68" s="228"/>
      <c r="Q68" s="228"/>
      <c r="R68" s="228"/>
      <c r="S68" s="228"/>
      <c r="T68" s="228"/>
    </row>
    <row r="69" spans="1:20" s="342" customFormat="1" ht="13.5" customHeight="1" x14ac:dyDescent="0.25">
      <c r="A69" s="227" t="s">
        <v>735</v>
      </c>
      <c r="B69" s="227" t="s">
        <v>917</v>
      </c>
      <c r="C69" s="229">
        <v>5955624.5</v>
      </c>
      <c r="D69" s="229">
        <v>119112.49</v>
      </c>
      <c r="E69" s="230" t="s">
        <v>432</v>
      </c>
      <c r="F69" s="230" t="s">
        <v>925</v>
      </c>
      <c r="G69" s="231" t="s">
        <v>117</v>
      </c>
      <c r="H69" s="228" t="s">
        <v>737</v>
      </c>
      <c r="I69" s="228" t="s">
        <v>918</v>
      </c>
      <c r="J69" s="228"/>
      <c r="K69" s="234"/>
      <c r="L69" s="228" t="s">
        <v>76</v>
      </c>
      <c r="M69" s="228">
        <v>2022</v>
      </c>
      <c r="N69" s="228" t="s">
        <v>438</v>
      </c>
      <c r="O69" s="232"/>
      <c r="P69" s="228"/>
      <c r="Q69" s="228"/>
      <c r="R69" s="228"/>
      <c r="S69" s="228"/>
      <c r="T69" s="228"/>
    </row>
    <row r="70" spans="1:20" s="342" customFormat="1" ht="13.5" customHeight="1" x14ac:dyDescent="0.25">
      <c r="A70" s="227" t="s">
        <v>919</v>
      </c>
      <c r="B70" s="227" t="s">
        <v>920</v>
      </c>
      <c r="C70" s="229">
        <f>22256.25/0.02</f>
        <v>1112812.5</v>
      </c>
      <c r="D70" s="229">
        <f>C70*0.02</f>
        <v>22256.25</v>
      </c>
      <c r="E70" s="230" t="s">
        <v>432</v>
      </c>
      <c r="F70" s="230" t="s">
        <v>922</v>
      </c>
      <c r="G70" s="231" t="s">
        <v>131</v>
      </c>
      <c r="H70" s="228" t="s">
        <v>921</v>
      </c>
      <c r="I70" s="228"/>
      <c r="J70" s="228">
        <v>44669</v>
      </c>
      <c r="K70" s="234"/>
      <c r="L70" s="228" t="s">
        <v>76</v>
      </c>
      <c r="M70" s="228">
        <v>2022</v>
      </c>
      <c r="N70" s="228" t="s">
        <v>153</v>
      </c>
      <c r="O70" s="232">
        <v>44669</v>
      </c>
      <c r="P70" s="228"/>
      <c r="Q70" s="228"/>
      <c r="R70" s="228"/>
      <c r="S70" s="228"/>
      <c r="T70" s="228"/>
    </row>
    <row r="71" spans="1:20" s="233" customFormat="1" ht="13.5" customHeight="1" x14ac:dyDescent="0.25">
      <c r="A71" s="494" t="s">
        <v>926</v>
      </c>
      <c r="B71" s="228" t="s">
        <v>927</v>
      </c>
      <c r="C71" s="229">
        <v>1549014</v>
      </c>
      <c r="D71" s="229">
        <f>C71*1.5%</f>
        <v>23235.21</v>
      </c>
      <c r="E71" s="230" t="s">
        <v>432</v>
      </c>
      <c r="F71" s="230" t="s">
        <v>928</v>
      </c>
      <c r="G71" s="231" t="s">
        <v>131</v>
      </c>
      <c r="H71" s="228" t="s">
        <v>930</v>
      </c>
      <c r="I71" s="228" t="s">
        <v>929</v>
      </c>
      <c r="J71" s="495">
        <v>44669</v>
      </c>
      <c r="K71" s="234"/>
      <c r="L71" s="228" t="s">
        <v>76</v>
      </c>
      <c r="M71" s="228">
        <v>2022</v>
      </c>
      <c r="N71" s="228" t="s">
        <v>931</v>
      </c>
      <c r="O71" s="495">
        <v>44669</v>
      </c>
      <c r="P71" s="228"/>
      <c r="Q71" s="228"/>
      <c r="R71" s="228"/>
      <c r="S71" s="228"/>
      <c r="T71" s="228"/>
    </row>
    <row r="72" spans="1:20" s="233" customFormat="1" ht="13.5" customHeight="1" x14ac:dyDescent="0.25">
      <c r="A72" s="494" t="s">
        <v>974</v>
      </c>
      <c r="B72" s="228" t="s">
        <v>975</v>
      </c>
      <c r="C72" s="229">
        <v>128986.23</v>
      </c>
      <c r="D72" s="229">
        <v>14157.23</v>
      </c>
      <c r="E72" s="230" t="s">
        <v>2</v>
      </c>
      <c r="F72" s="230" t="s">
        <v>984</v>
      </c>
      <c r="G72" s="231" t="s">
        <v>304</v>
      </c>
      <c r="H72" s="228" t="s">
        <v>976</v>
      </c>
      <c r="I72" s="228" t="s">
        <v>977</v>
      </c>
      <c r="J72" s="495"/>
      <c r="K72" s="234"/>
      <c r="L72" s="228" t="s">
        <v>76</v>
      </c>
      <c r="M72" s="228">
        <v>2022</v>
      </c>
      <c r="N72" s="228" t="s">
        <v>978</v>
      </c>
      <c r="O72" s="495">
        <v>44676</v>
      </c>
      <c r="P72" s="228"/>
      <c r="Q72" s="228"/>
      <c r="R72" s="228"/>
      <c r="S72" s="228"/>
      <c r="T72" s="228"/>
    </row>
    <row r="73" spans="1:20" s="233" customFormat="1" ht="13.5" customHeight="1" x14ac:dyDescent="0.25">
      <c r="A73" s="494" t="s">
        <v>979</v>
      </c>
      <c r="B73" s="228" t="s">
        <v>975</v>
      </c>
      <c r="C73" s="229">
        <v>157248</v>
      </c>
      <c r="D73" s="229">
        <v>4032.08</v>
      </c>
      <c r="E73" s="230" t="s">
        <v>2</v>
      </c>
      <c r="F73" s="230" t="s">
        <v>985</v>
      </c>
      <c r="G73" s="231" t="s">
        <v>304</v>
      </c>
      <c r="H73" s="228" t="s">
        <v>980</v>
      </c>
      <c r="I73" s="228"/>
      <c r="J73" s="495"/>
      <c r="K73" s="234"/>
      <c r="L73" s="228" t="s">
        <v>76</v>
      </c>
      <c r="M73" s="228">
        <v>2022</v>
      </c>
      <c r="N73" s="228" t="s">
        <v>978</v>
      </c>
      <c r="O73" s="495">
        <v>44676</v>
      </c>
      <c r="P73" s="228"/>
      <c r="Q73" s="228"/>
      <c r="R73" s="228"/>
      <c r="S73" s="228"/>
      <c r="T73" s="228"/>
    </row>
    <row r="74" spans="1:20" s="233" customFormat="1" ht="13.5" customHeight="1" x14ac:dyDescent="0.25">
      <c r="A74" s="494" t="s">
        <v>245</v>
      </c>
      <c r="B74" s="228" t="s">
        <v>246</v>
      </c>
      <c r="C74" s="229">
        <v>19696868</v>
      </c>
      <c r="D74" s="229">
        <v>33751</v>
      </c>
      <c r="E74" s="230" t="s">
        <v>2</v>
      </c>
      <c r="F74" s="230" t="s">
        <v>986</v>
      </c>
      <c r="G74" s="231" t="s">
        <v>247</v>
      </c>
      <c r="H74" s="228" t="s">
        <v>248</v>
      </c>
      <c r="I74" s="228"/>
      <c r="J74" s="495"/>
      <c r="K74" s="234">
        <v>44676</v>
      </c>
      <c r="L74" s="228" t="s">
        <v>76</v>
      </c>
      <c r="M74" s="228">
        <v>2022</v>
      </c>
      <c r="N74" s="228" t="s">
        <v>249</v>
      </c>
      <c r="O74" s="495">
        <v>44676</v>
      </c>
      <c r="P74" s="228"/>
      <c r="Q74" s="228"/>
      <c r="R74" s="228"/>
      <c r="S74" s="228"/>
      <c r="T74" s="228"/>
    </row>
    <row r="75" spans="1:20" s="233" customFormat="1" ht="13.5" customHeight="1" x14ac:dyDescent="0.25">
      <c r="A75" s="494" t="s">
        <v>250</v>
      </c>
      <c r="B75" s="228" t="s">
        <v>251</v>
      </c>
      <c r="C75" s="229">
        <v>5700000</v>
      </c>
      <c r="D75" s="229">
        <v>331217.96999999997</v>
      </c>
      <c r="E75" s="230" t="s">
        <v>2</v>
      </c>
      <c r="F75" s="230" t="s">
        <v>987</v>
      </c>
      <c r="G75" s="231" t="s">
        <v>247</v>
      </c>
      <c r="H75" s="228"/>
      <c r="I75" s="228"/>
      <c r="J75" s="495"/>
      <c r="K75" s="234">
        <v>44676</v>
      </c>
      <c r="L75" s="228" t="s">
        <v>76</v>
      </c>
      <c r="M75" s="228">
        <v>2022</v>
      </c>
      <c r="N75" s="228" t="s">
        <v>249</v>
      </c>
      <c r="O75" s="495">
        <v>44676</v>
      </c>
      <c r="P75" s="228"/>
      <c r="Q75" s="228"/>
      <c r="R75" s="228"/>
      <c r="S75" s="228"/>
      <c r="T75" s="228"/>
    </row>
    <row r="76" spans="1:20" s="233" customFormat="1" ht="13.5" customHeight="1" x14ac:dyDescent="0.25">
      <c r="A76" s="494" t="s">
        <v>680</v>
      </c>
      <c r="B76" s="228" t="s">
        <v>681</v>
      </c>
      <c r="C76" s="229">
        <v>2000000</v>
      </c>
      <c r="D76" s="229">
        <v>2985.94</v>
      </c>
      <c r="E76" s="230" t="s">
        <v>102</v>
      </c>
      <c r="F76" s="230" t="s">
        <v>1054</v>
      </c>
      <c r="G76" s="231" t="s">
        <v>247</v>
      </c>
      <c r="H76" s="228" t="s">
        <v>683</v>
      </c>
      <c r="I76" s="228"/>
      <c r="J76" s="495"/>
      <c r="K76" s="234">
        <v>44676</v>
      </c>
      <c r="L76" s="228" t="s">
        <v>76</v>
      </c>
      <c r="M76" s="228">
        <v>2022</v>
      </c>
      <c r="N76" s="228" t="s">
        <v>249</v>
      </c>
      <c r="O76" s="495">
        <v>44676</v>
      </c>
      <c r="P76" s="228"/>
      <c r="Q76" s="228"/>
      <c r="R76" s="228"/>
      <c r="S76" s="228"/>
      <c r="T76" s="228"/>
    </row>
    <row r="77" spans="1:20" s="233" customFormat="1" ht="13.5" customHeight="1" x14ac:dyDescent="0.25">
      <c r="A77" s="494" t="s">
        <v>999</v>
      </c>
      <c r="B77" s="228" t="s">
        <v>1000</v>
      </c>
      <c r="C77" s="229">
        <v>6046488</v>
      </c>
      <c r="D77" s="229">
        <v>938661</v>
      </c>
      <c r="E77" s="230" t="s">
        <v>102</v>
      </c>
      <c r="F77" s="230" t="s">
        <v>1001</v>
      </c>
      <c r="G77" s="231" t="s">
        <v>131</v>
      </c>
      <c r="H77" s="228" t="s">
        <v>1002</v>
      </c>
      <c r="I77" s="228"/>
      <c r="J77" s="495">
        <v>44677</v>
      </c>
      <c r="K77" s="234"/>
      <c r="L77" s="228" t="s">
        <v>76</v>
      </c>
      <c r="M77" s="228">
        <v>2022</v>
      </c>
      <c r="N77" s="228" t="s">
        <v>931</v>
      </c>
      <c r="O77" s="495">
        <v>44677</v>
      </c>
      <c r="P77" s="228"/>
      <c r="Q77" s="228"/>
      <c r="R77" s="228"/>
      <c r="S77" s="228"/>
      <c r="T77" s="228"/>
    </row>
    <row r="78" spans="1:20" s="233" customFormat="1" ht="13.5" customHeight="1" x14ac:dyDescent="0.25">
      <c r="A78" s="494" t="s">
        <v>316</v>
      </c>
      <c r="B78" s="228" t="s">
        <v>1024</v>
      </c>
      <c r="C78" s="229"/>
      <c r="D78" s="229">
        <v>246546.17</v>
      </c>
      <c r="E78" s="230" t="s">
        <v>2</v>
      </c>
      <c r="F78" s="230" t="s">
        <v>1025</v>
      </c>
      <c r="G78" s="231" t="s">
        <v>117</v>
      </c>
      <c r="H78" s="228" t="s">
        <v>1016</v>
      </c>
      <c r="I78" s="228"/>
      <c r="J78" s="495"/>
      <c r="K78" s="234"/>
      <c r="L78" s="228" t="s">
        <v>76</v>
      </c>
      <c r="M78" s="228">
        <v>2022</v>
      </c>
      <c r="N78" s="228" t="s">
        <v>118</v>
      </c>
      <c r="O78" s="495">
        <v>44680</v>
      </c>
      <c r="P78" s="228"/>
      <c r="Q78" s="228"/>
      <c r="R78" s="228"/>
      <c r="S78" s="228"/>
      <c r="T78" s="228"/>
    </row>
    <row r="79" spans="1:20" s="233" customFormat="1" ht="13.5" customHeight="1" x14ac:dyDescent="0.25">
      <c r="A79" s="494" t="s">
        <v>1061</v>
      </c>
      <c r="B79" s="228" t="s">
        <v>1062</v>
      </c>
      <c r="C79" s="229">
        <v>550000</v>
      </c>
      <c r="D79" s="229">
        <f>C79*0.02</f>
        <v>11000</v>
      </c>
      <c r="E79" s="230" t="s">
        <v>102</v>
      </c>
      <c r="F79" s="230" t="s">
        <v>1063</v>
      </c>
      <c r="G79" s="231" t="s">
        <v>117</v>
      </c>
      <c r="H79" s="228" t="s">
        <v>132</v>
      </c>
      <c r="I79" s="228" t="s">
        <v>132</v>
      </c>
      <c r="J79" s="495"/>
      <c r="K79" s="234"/>
      <c r="L79" s="228" t="s">
        <v>77</v>
      </c>
      <c r="M79" s="228">
        <v>2022</v>
      </c>
      <c r="N79" s="228" t="s">
        <v>309</v>
      </c>
      <c r="O79" s="495"/>
      <c r="P79" s="228"/>
      <c r="Q79" s="228"/>
      <c r="R79" s="228"/>
      <c r="S79" s="228"/>
      <c r="T79" s="228"/>
    </row>
    <row r="80" spans="1:20" s="233" customFormat="1" ht="13.5" customHeight="1" x14ac:dyDescent="0.25">
      <c r="A80" s="494" t="s">
        <v>1070</v>
      </c>
      <c r="B80" s="228" t="s">
        <v>1071</v>
      </c>
      <c r="C80" s="229">
        <v>550000</v>
      </c>
      <c r="D80" s="229">
        <v>21835</v>
      </c>
      <c r="E80" s="230" t="s">
        <v>102</v>
      </c>
      <c r="F80" s="230" t="s">
        <v>1072</v>
      </c>
      <c r="G80" s="231" t="s">
        <v>574</v>
      </c>
      <c r="H80" s="228" t="s">
        <v>1073</v>
      </c>
      <c r="I80" s="228"/>
      <c r="J80" s="495"/>
      <c r="K80" s="234"/>
      <c r="L80" s="228" t="s">
        <v>77</v>
      </c>
      <c r="M80" s="228">
        <v>2022</v>
      </c>
      <c r="N80" s="228" t="s">
        <v>1074</v>
      </c>
      <c r="O80" s="495">
        <v>44687</v>
      </c>
      <c r="P80" s="228"/>
      <c r="Q80" s="228"/>
      <c r="R80" s="228"/>
      <c r="S80" s="228"/>
      <c r="T80" s="228"/>
    </row>
    <row r="81" spans="1:20" s="233" customFormat="1" ht="13.5" customHeight="1" x14ac:dyDescent="0.25">
      <c r="A81" s="494" t="s">
        <v>1123</v>
      </c>
      <c r="B81" s="228" t="s">
        <v>246</v>
      </c>
      <c r="C81" s="229">
        <v>5810510</v>
      </c>
      <c r="D81" s="229">
        <v>639156.1</v>
      </c>
      <c r="E81" s="230" t="s">
        <v>2</v>
      </c>
      <c r="F81" s="230" t="s">
        <v>1124</v>
      </c>
      <c r="G81" s="231" t="s">
        <v>247</v>
      </c>
      <c r="H81" s="228" t="s">
        <v>1125</v>
      </c>
      <c r="I81" s="228"/>
      <c r="J81" s="495"/>
      <c r="K81" s="234"/>
      <c r="L81" s="228" t="s">
        <v>77</v>
      </c>
      <c r="M81" s="228">
        <v>2022</v>
      </c>
      <c r="N81" s="228" t="s">
        <v>249</v>
      </c>
      <c r="O81" s="495">
        <v>44691</v>
      </c>
      <c r="P81" s="228"/>
      <c r="Q81" s="228"/>
      <c r="R81" s="228"/>
      <c r="S81" s="228"/>
      <c r="T81" s="228"/>
    </row>
    <row r="82" spans="1:20" s="233" customFormat="1" ht="13.5" customHeight="1" x14ac:dyDescent="0.25">
      <c r="A82" s="494" t="s">
        <v>1140</v>
      </c>
      <c r="B82" s="228" t="s">
        <v>1141</v>
      </c>
      <c r="C82" s="229">
        <v>1065757.97</v>
      </c>
      <c r="D82" s="229">
        <v>10385</v>
      </c>
      <c r="E82" s="230" t="s">
        <v>2</v>
      </c>
      <c r="F82" s="230" t="s">
        <v>1142</v>
      </c>
      <c r="G82" s="231" t="s">
        <v>247</v>
      </c>
      <c r="H82" s="228" t="s">
        <v>1143</v>
      </c>
      <c r="I82" s="228"/>
      <c r="J82" s="495"/>
      <c r="K82" s="234"/>
      <c r="L82" s="228" t="s">
        <v>77</v>
      </c>
      <c r="M82" s="228">
        <v>2022</v>
      </c>
      <c r="N82" s="228" t="s">
        <v>1043</v>
      </c>
      <c r="O82" s="495">
        <v>44694</v>
      </c>
      <c r="P82" s="228"/>
      <c r="Q82" s="228"/>
      <c r="R82" s="228"/>
      <c r="S82" s="228"/>
      <c r="T82" s="228"/>
    </row>
    <row r="83" spans="1:20" s="233" customFormat="1" ht="13.5" customHeight="1" x14ac:dyDescent="0.25">
      <c r="A83" s="494" t="s">
        <v>1160</v>
      </c>
      <c r="B83" s="228" t="s">
        <v>1161</v>
      </c>
      <c r="C83" s="229">
        <v>100000</v>
      </c>
      <c r="D83" s="229">
        <v>20000</v>
      </c>
      <c r="E83" s="230" t="s">
        <v>102</v>
      </c>
      <c r="F83" s="230" t="s">
        <v>1210</v>
      </c>
      <c r="G83" s="231" t="s">
        <v>1162</v>
      </c>
      <c r="H83" s="228" t="s">
        <v>1163</v>
      </c>
      <c r="I83" s="228"/>
      <c r="J83" s="495">
        <v>44694</v>
      </c>
      <c r="K83" s="234"/>
      <c r="L83" s="228" t="s">
        <v>1113</v>
      </c>
      <c r="M83" s="228">
        <v>2022</v>
      </c>
      <c r="N83" s="228" t="s">
        <v>118</v>
      </c>
      <c r="O83" s="495">
        <v>44694</v>
      </c>
      <c r="P83" s="228"/>
      <c r="Q83" s="228"/>
      <c r="R83" s="228"/>
      <c r="S83" s="228"/>
      <c r="T83" s="228"/>
    </row>
    <row r="84" spans="1:20" s="233" customFormat="1" ht="13.5" customHeight="1" x14ac:dyDescent="0.25">
      <c r="A84" s="494" t="s">
        <v>405</v>
      </c>
      <c r="B84" s="228" t="s">
        <v>236</v>
      </c>
      <c r="C84" s="229">
        <v>14313084.640000001</v>
      </c>
      <c r="D84" s="229">
        <v>98846.84</v>
      </c>
      <c r="E84" s="230" t="s">
        <v>2</v>
      </c>
      <c r="F84" s="230" t="s">
        <v>1133</v>
      </c>
      <c r="G84" s="231" t="s">
        <v>117</v>
      </c>
      <c r="H84" s="228" t="s">
        <v>1126</v>
      </c>
      <c r="I84" s="228"/>
      <c r="J84" s="495"/>
      <c r="K84" s="234"/>
      <c r="L84" s="228" t="s">
        <v>77</v>
      </c>
      <c r="M84" s="228">
        <v>2022</v>
      </c>
      <c r="N84" s="228" t="s">
        <v>150</v>
      </c>
      <c r="O84" s="495">
        <v>44691</v>
      </c>
      <c r="P84" s="228"/>
      <c r="Q84" s="228"/>
      <c r="R84" s="228"/>
      <c r="S84" s="228"/>
      <c r="T84" s="228"/>
    </row>
    <row r="85" spans="1:20" s="233" customFormat="1" ht="13.5" customHeight="1" x14ac:dyDescent="0.25">
      <c r="A85" s="494" t="s">
        <v>1127</v>
      </c>
      <c r="B85" s="228" t="s">
        <v>236</v>
      </c>
      <c r="C85" s="229">
        <v>5945643.5</v>
      </c>
      <c r="D85" s="229">
        <v>89797.04</v>
      </c>
      <c r="E85" s="230" t="s">
        <v>2</v>
      </c>
      <c r="F85" s="230" t="s">
        <v>1132</v>
      </c>
      <c r="G85" s="231" t="s">
        <v>117</v>
      </c>
      <c r="H85" s="228" t="s">
        <v>1128</v>
      </c>
      <c r="I85" s="228"/>
      <c r="J85" s="495"/>
      <c r="K85" s="234"/>
      <c r="L85" s="228" t="s">
        <v>77</v>
      </c>
      <c r="M85" s="228">
        <v>2022</v>
      </c>
      <c r="N85" s="228" t="s">
        <v>150</v>
      </c>
      <c r="O85" s="495">
        <v>44691</v>
      </c>
      <c r="P85" s="228"/>
      <c r="Q85" s="228"/>
      <c r="R85" s="228"/>
      <c r="S85" s="228"/>
      <c r="T85" s="228"/>
    </row>
    <row r="86" spans="1:20" s="233" customFormat="1" ht="13.5" customHeight="1" x14ac:dyDescent="0.25">
      <c r="A86" s="494" t="s">
        <v>1130</v>
      </c>
      <c r="B86" s="228" t="s">
        <v>236</v>
      </c>
      <c r="C86" s="229">
        <v>302760</v>
      </c>
      <c r="D86" s="229">
        <v>45240</v>
      </c>
      <c r="E86" s="230" t="s">
        <v>2</v>
      </c>
      <c r="F86" s="230" t="s">
        <v>1131</v>
      </c>
      <c r="G86" s="231" t="s">
        <v>117</v>
      </c>
      <c r="H86" s="228" t="s">
        <v>1129</v>
      </c>
      <c r="I86" s="228"/>
      <c r="J86" s="495"/>
      <c r="K86" s="234"/>
      <c r="L86" s="228" t="s">
        <v>77</v>
      </c>
      <c r="M86" s="228">
        <v>2022</v>
      </c>
      <c r="N86" s="228" t="s">
        <v>150</v>
      </c>
      <c r="O86" s="495">
        <v>44691</v>
      </c>
      <c r="P86" s="228"/>
      <c r="Q86" s="228"/>
      <c r="R86" s="228"/>
      <c r="S86" s="228"/>
      <c r="T86" s="228"/>
    </row>
    <row r="87" spans="1:20" s="233" customFormat="1" ht="13.5" customHeight="1" x14ac:dyDescent="0.25">
      <c r="A87" s="494" t="s">
        <v>245</v>
      </c>
      <c r="B87" s="228" t="s">
        <v>246</v>
      </c>
      <c r="C87" s="229">
        <v>20000000</v>
      </c>
      <c r="D87" s="229">
        <v>46376</v>
      </c>
      <c r="E87" s="230" t="s">
        <v>2</v>
      </c>
      <c r="F87" s="230" t="s">
        <v>1195</v>
      </c>
      <c r="G87" s="231" t="s">
        <v>247</v>
      </c>
      <c r="H87" s="228" t="s">
        <v>1193</v>
      </c>
      <c r="I87" s="228" t="s">
        <v>1194</v>
      </c>
      <c r="J87" s="495"/>
      <c r="K87" s="234">
        <v>44704</v>
      </c>
      <c r="L87" s="228" t="s">
        <v>77</v>
      </c>
      <c r="M87" s="228">
        <v>2022</v>
      </c>
      <c r="N87" s="228" t="s">
        <v>249</v>
      </c>
      <c r="O87" s="495">
        <v>44699</v>
      </c>
      <c r="P87" s="228"/>
      <c r="Q87" s="228"/>
      <c r="R87" s="228"/>
      <c r="S87" s="228"/>
      <c r="T87" s="228"/>
    </row>
    <row r="88" spans="1:20" s="233" customFormat="1" ht="13.5" customHeight="1" x14ac:dyDescent="0.25">
      <c r="A88" s="494" t="s">
        <v>250</v>
      </c>
      <c r="B88" s="228" t="s">
        <v>251</v>
      </c>
      <c r="C88" s="229">
        <v>6700000</v>
      </c>
      <c r="D88" s="229">
        <v>281420.69</v>
      </c>
      <c r="E88" s="230" t="s">
        <v>2</v>
      </c>
      <c r="F88" s="230" t="s">
        <v>1196</v>
      </c>
      <c r="G88" s="231" t="s">
        <v>247</v>
      </c>
      <c r="H88" s="228"/>
      <c r="I88" s="228"/>
      <c r="J88" s="495"/>
      <c r="K88" s="234">
        <v>44704</v>
      </c>
      <c r="L88" s="228" t="s">
        <v>77</v>
      </c>
      <c r="M88" s="228">
        <v>2022</v>
      </c>
      <c r="N88" s="228" t="s">
        <v>249</v>
      </c>
      <c r="O88" s="495">
        <v>44699</v>
      </c>
      <c r="P88" s="228"/>
      <c r="Q88" s="228"/>
      <c r="R88" s="228"/>
      <c r="S88" s="228"/>
      <c r="T88" s="228"/>
    </row>
    <row r="89" spans="1:20" s="233" customFormat="1" ht="13.5" customHeight="1" x14ac:dyDescent="0.25">
      <c r="A89" s="494" t="s">
        <v>1211</v>
      </c>
      <c r="B89" s="228" t="s">
        <v>1212</v>
      </c>
      <c r="C89" s="229">
        <v>3068435.18</v>
      </c>
      <c r="D89" s="229">
        <v>6750.55</v>
      </c>
      <c r="E89" s="230" t="s">
        <v>428</v>
      </c>
      <c r="F89" s="230" t="s">
        <v>1213</v>
      </c>
      <c r="G89" s="231" t="s">
        <v>574</v>
      </c>
      <c r="H89" s="228" t="s">
        <v>1214</v>
      </c>
      <c r="I89" s="228"/>
      <c r="J89" s="495"/>
      <c r="K89" s="234"/>
      <c r="L89" s="228" t="s">
        <v>77</v>
      </c>
      <c r="M89" s="228">
        <v>2022</v>
      </c>
      <c r="N89" s="228" t="s">
        <v>1074</v>
      </c>
      <c r="O89" s="495">
        <v>44705</v>
      </c>
      <c r="P89" s="228"/>
      <c r="Q89" s="228"/>
      <c r="R89" s="228"/>
      <c r="S89" s="228"/>
      <c r="T89" s="228"/>
    </row>
    <row r="90" spans="1:20" s="233" customFormat="1" ht="13.5" customHeight="1" x14ac:dyDescent="0.25">
      <c r="A90" s="494" t="s">
        <v>626</v>
      </c>
      <c r="B90" s="228" t="s">
        <v>1228</v>
      </c>
      <c r="C90" s="229">
        <v>432425</v>
      </c>
      <c r="D90" s="229">
        <v>95451.999999999956</v>
      </c>
      <c r="E90" s="230" t="s">
        <v>102</v>
      </c>
      <c r="F90" s="230" t="s">
        <v>1229</v>
      </c>
      <c r="G90" s="231" t="s">
        <v>117</v>
      </c>
      <c r="H90" s="228" t="s">
        <v>1225</v>
      </c>
      <c r="I90" s="228"/>
      <c r="J90" s="495"/>
      <c r="K90" s="234"/>
      <c r="L90" s="228" t="s">
        <v>77</v>
      </c>
      <c r="M90" s="228">
        <v>2022</v>
      </c>
      <c r="N90" s="228" t="s">
        <v>456</v>
      </c>
      <c r="O90" s="495"/>
      <c r="P90" s="228"/>
      <c r="Q90" s="228"/>
      <c r="R90" s="228"/>
      <c r="S90" s="228"/>
      <c r="T90" s="228"/>
    </row>
    <row r="91" spans="1:20" s="233" customFormat="1" ht="13.5" customHeight="1" x14ac:dyDescent="0.25">
      <c r="A91" s="494" t="s">
        <v>626</v>
      </c>
      <c r="B91" s="228" t="s">
        <v>1227</v>
      </c>
      <c r="C91" s="229">
        <v>424500</v>
      </c>
      <c r="D91" s="229">
        <v>119230</v>
      </c>
      <c r="E91" s="230" t="s">
        <v>102</v>
      </c>
      <c r="F91" s="230" t="s">
        <v>1230</v>
      </c>
      <c r="G91" s="231" t="s">
        <v>117</v>
      </c>
      <c r="H91" s="228" t="s">
        <v>1226</v>
      </c>
      <c r="I91" s="228"/>
      <c r="J91" s="495"/>
      <c r="K91" s="234"/>
      <c r="L91" s="228" t="s">
        <v>77</v>
      </c>
      <c r="M91" s="228">
        <v>2022</v>
      </c>
      <c r="N91" s="228" t="s">
        <v>456</v>
      </c>
      <c r="O91" s="495"/>
      <c r="P91" s="228"/>
      <c r="Q91" s="228"/>
      <c r="R91" s="228"/>
      <c r="S91" s="228"/>
      <c r="T91" s="228"/>
    </row>
    <row r="92" spans="1:20" s="233" customFormat="1" ht="13.5" customHeight="1" x14ac:dyDescent="0.25">
      <c r="A92" s="494" t="s">
        <v>462</v>
      </c>
      <c r="B92" s="228" t="s">
        <v>1231</v>
      </c>
      <c r="C92" s="229">
        <f>240240+144144</f>
        <v>384384</v>
      </c>
      <c r="D92" s="229">
        <f>18440+11064</f>
        <v>29504</v>
      </c>
      <c r="E92" s="230" t="s">
        <v>102</v>
      </c>
      <c r="F92" s="230" t="s">
        <v>1233</v>
      </c>
      <c r="G92" s="231" t="s">
        <v>117</v>
      </c>
      <c r="H92" s="228" t="s">
        <v>1232</v>
      </c>
      <c r="I92" s="228"/>
      <c r="J92" s="495"/>
      <c r="K92" s="234"/>
      <c r="L92" s="228" t="s">
        <v>77</v>
      </c>
      <c r="M92" s="228">
        <v>2022</v>
      </c>
      <c r="N92" s="228" t="s">
        <v>456</v>
      </c>
      <c r="O92" s="495"/>
      <c r="P92" s="228"/>
      <c r="Q92" s="228"/>
      <c r="R92" s="228"/>
      <c r="S92" s="228"/>
      <c r="T92" s="228"/>
    </row>
    <row r="93" spans="1:20" s="233" customFormat="1" ht="13.5" customHeight="1" x14ac:dyDescent="0.25">
      <c r="A93" s="494" t="s">
        <v>174</v>
      </c>
      <c r="B93" s="228" t="s">
        <v>175</v>
      </c>
      <c r="C93" s="229">
        <v>253760</v>
      </c>
      <c r="D93" s="229">
        <v>160160</v>
      </c>
      <c r="E93" s="230" t="s">
        <v>2</v>
      </c>
      <c r="F93" s="230" t="s">
        <v>1255</v>
      </c>
      <c r="G93" s="231" t="s">
        <v>138</v>
      </c>
      <c r="H93" s="228" t="s">
        <v>176</v>
      </c>
      <c r="I93" s="228"/>
      <c r="J93" s="495"/>
      <c r="K93" s="234"/>
      <c r="L93" s="228" t="s">
        <v>77</v>
      </c>
      <c r="M93" s="228">
        <v>2022</v>
      </c>
      <c r="N93" s="228" t="s">
        <v>142</v>
      </c>
      <c r="O93" s="495" t="s">
        <v>74</v>
      </c>
      <c r="P93" s="228"/>
      <c r="Q93" s="228"/>
      <c r="R93" s="228"/>
      <c r="S93" s="228"/>
      <c r="T93" s="228"/>
    </row>
    <row r="94" spans="1:20" s="233" customFormat="1" ht="13.5" customHeight="1" x14ac:dyDescent="0.25">
      <c r="A94" s="494" t="s">
        <v>1254</v>
      </c>
      <c r="B94" s="228" t="s">
        <v>1256</v>
      </c>
      <c r="C94" s="229"/>
      <c r="D94" s="229">
        <v>1302866</v>
      </c>
      <c r="E94" s="230" t="s">
        <v>2</v>
      </c>
      <c r="F94" s="230" t="s">
        <v>1309</v>
      </c>
      <c r="G94" s="231" t="s">
        <v>117</v>
      </c>
      <c r="H94" s="228"/>
      <c r="I94" s="228"/>
      <c r="J94" s="495">
        <v>44711</v>
      </c>
      <c r="K94" s="234"/>
      <c r="L94" s="228" t="s">
        <v>77</v>
      </c>
      <c r="M94" s="228">
        <v>2022</v>
      </c>
      <c r="N94" s="228" t="s">
        <v>336</v>
      </c>
      <c r="O94" s="495">
        <v>44711</v>
      </c>
      <c r="P94" s="228"/>
      <c r="Q94" s="228"/>
      <c r="R94" s="228"/>
      <c r="S94" s="228"/>
      <c r="T94" s="228"/>
    </row>
    <row r="95" spans="1:20" s="233" customFormat="1" ht="13.5" customHeight="1" x14ac:dyDescent="0.25">
      <c r="A95" s="494" t="s">
        <v>1248</v>
      </c>
      <c r="B95" s="228" t="s">
        <v>1249</v>
      </c>
      <c r="C95" s="229">
        <v>3677587</v>
      </c>
      <c r="D95" s="229">
        <v>88262.09</v>
      </c>
      <c r="E95" s="230" t="s">
        <v>2</v>
      </c>
      <c r="F95" s="230" t="s">
        <v>1320</v>
      </c>
      <c r="G95" s="231" t="s">
        <v>131</v>
      </c>
      <c r="H95" s="228" t="s">
        <v>1250</v>
      </c>
      <c r="I95" s="228" t="s">
        <v>1251</v>
      </c>
      <c r="J95" s="495">
        <v>44711</v>
      </c>
      <c r="K95" s="234"/>
      <c r="L95" s="228" t="s">
        <v>77</v>
      </c>
      <c r="M95" s="228">
        <v>2022</v>
      </c>
      <c r="N95" s="228" t="s">
        <v>153</v>
      </c>
      <c r="O95" s="495">
        <v>44711</v>
      </c>
      <c r="P95" s="228"/>
      <c r="Q95" s="228"/>
      <c r="R95" s="228"/>
      <c r="S95" s="228"/>
      <c r="T95" s="228"/>
    </row>
    <row r="96" spans="1:20" s="233" customFormat="1" ht="13.5" customHeight="1" x14ac:dyDescent="0.25">
      <c r="A96" s="494" t="s">
        <v>1246</v>
      </c>
      <c r="B96" s="228" t="s">
        <v>1049</v>
      </c>
      <c r="C96" s="229">
        <v>3685038</v>
      </c>
      <c r="D96" s="229">
        <v>30995.62</v>
      </c>
      <c r="E96" s="230" t="s">
        <v>2</v>
      </c>
      <c r="F96" s="230" t="s">
        <v>1325</v>
      </c>
      <c r="G96" s="231" t="s">
        <v>131</v>
      </c>
      <c r="H96" s="228" t="s">
        <v>1247</v>
      </c>
      <c r="I96" s="228" t="s">
        <v>1050</v>
      </c>
      <c r="J96" s="495">
        <v>44711</v>
      </c>
      <c r="K96" s="234"/>
      <c r="L96" s="228" t="s">
        <v>77</v>
      </c>
      <c r="M96" s="228">
        <v>2022</v>
      </c>
      <c r="N96" s="228" t="s">
        <v>153</v>
      </c>
      <c r="O96" s="495">
        <v>44711</v>
      </c>
      <c r="P96" s="228"/>
      <c r="Q96" s="228"/>
      <c r="R96" s="228"/>
      <c r="S96" s="228"/>
      <c r="T96" s="228"/>
    </row>
    <row r="97" spans="1:20" s="233" customFormat="1" ht="13.5" customHeight="1" x14ac:dyDescent="0.25">
      <c r="A97" s="494" t="s">
        <v>1277</v>
      </c>
      <c r="B97" s="228" t="s">
        <v>1278</v>
      </c>
      <c r="C97" s="229">
        <v>7904500</v>
      </c>
      <c r="D97" s="229">
        <v>371125</v>
      </c>
      <c r="E97" s="230" t="s">
        <v>2</v>
      </c>
      <c r="F97" s="230" t="s">
        <v>1279</v>
      </c>
      <c r="G97" s="231" t="s">
        <v>117</v>
      </c>
      <c r="H97" s="228" t="s">
        <v>1280</v>
      </c>
      <c r="I97" s="228"/>
      <c r="J97" s="495">
        <v>44713</v>
      </c>
      <c r="K97" s="234"/>
      <c r="L97" s="228" t="s">
        <v>78</v>
      </c>
      <c r="M97" s="228">
        <v>2022</v>
      </c>
      <c r="N97" s="228" t="s">
        <v>144</v>
      </c>
      <c r="O97" s="495">
        <v>44713</v>
      </c>
      <c r="P97" s="228"/>
      <c r="Q97" s="228"/>
      <c r="R97" s="228"/>
      <c r="S97" s="228"/>
      <c r="T97" s="228"/>
    </row>
    <row r="98" spans="1:20" s="233" customFormat="1" ht="13.5" customHeight="1" x14ac:dyDescent="0.25">
      <c r="A98" s="494" t="s">
        <v>1314</v>
      </c>
      <c r="B98" s="228" t="s">
        <v>1316</v>
      </c>
      <c r="C98" s="229">
        <v>747288</v>
      </c>
      <c r="D98" s="229">
        <v>500534</v>
      </c>
      <c r="E98" s="230" t="s">
        <v>102</v>
      </c>
      <c r="F98" s="230" t="s">
        <v>1318</v>
      </c>
      <c r="G98" s="231" t="s">
        <v>131</v>
      </c>
      <c r="H98" s="228" t="s">
        <v>1317</v>
      </c>
      <c r="I98" s="228" t="s">
        <v>1313</v>
      </c>
      <c r="J98" s="495">
        <v>44715</v>
      </c>
      <c r="K98" s="234"/>
      <c r="L98" s="228" t="s">
        <v>1312</v>
      </c>
      <c r="M98" s="228">
        <v>2022</v>
      </c>
      <c r="N98" s="228" t="s">
        <v>153</v>
      </c>
      <c r="O98" s="495">
        <v>44715</v>
      </c>
      <c r="P98" s="228"/>
      <c r="Q98" s="228"/>
      <c r="R98" s="228"/>
      <c r="S98" s="228"/>
      <c r="T98" s="228"/>
    </row>
    <row r="99" spans="1:20" s="233" customFormat="1" ht="13.5" customHeight="1" x14ac:dyDescent="0.25">
      <c r="A99" s="494" t="s">
        <v>1310</v>
      </c>
      <c r="B99" s="228" t="s">
        <v>1311</v>
      </c>
      <c r="C99" s="229">
        <v>320753.87</v>
      </c>
      <c r="D99" s="229">
        <v>30468.78</v>
      </c>
      <c r="E99" s="230" t="s">
        <v>2</v>
      </c>
      <c r="F99" s="230" t="s">
        <v>1319</v>
      </c>
      <c r="G99" s="231" t="s">
        <v>117</v>
      </c>
      <c r="H99" s="228" t="s">
        <v>132</v>
      </c>
      <c r="I99" s="228" t="s">
        <v>1313</v>
      </c>
      <c r="J99" s="495">
        <v>44715</v>
      </c>
      <c r="K99" s="234">
        <v>44711</v>
      </c>
      <c r="L99" s="228" t="s">
        <v>1312</v>
      </c>
      <c r="M99" s="228">
        <v>2022</v>
      </c>
      <c r="N99" s="228" t="s">
        <v>1067</v>
      </c>
      <c r="O99" s="495">
        <v>44715</v>
      </c>
      <c r="P99" s="228"/>
      <c r="Q99" s="228"/>
      <c r="R99" s="228"/>
      <c r="S99" s="228"/>
      <c r="T99" s="228"/>
    </row>
    <row r="100" spans="1:20" s="497" customFormat="1" ht="13.5" customHeight="1" x14ac:dyDescent="0.25">
      <c r="A100" s="494" t="s">
        <v>1363</v>
      </c>
      <c r="B100" s="228" t="s">
        <v>1335</v>
      </c>
      <c r="C100" s="229"/>
      <c r="D100" s="229">
        <v>705006.25</v>
      </c>
      <c r="E100" s="230" t="s">
        <v>2</v>
      </c>
      <c r="F100" s="230" t="s">
        <v>1360</v>
      </c>
      <c r="G100" s="231" t="s">
        <v>117</v>
      </c>
      <c r="H100" s="496"/>
      <c r="I100" s="228"/>
      <c r="J100" s="495"/>
      <c r="K100" s="234"/>
      <c r="L100" s="228" t="s">
        <v>78</v>
      </c>
      <c r="M100" s="228">
        <v>2022</v>
      </c>
      <c r="N100" s="228" t="s">
        <v>336</v>
      </c>
      <c r="O100" s="495"/>
      <c r="P100" s="228"/>
      <c r="Q100" s="228"/>
      <c r="R100" s="228"/>
      <c r="S100" s="228"/>
      <c r="T100" s="228"/>
    </row>
    <row r="101" spans="1:20" s="233" customFormat="1" ht="13.5" customHeight="1" x14ac:dyDescent="0.25">
      <c r="A101" s="494" t="s">
        <v>1006</v>
      </c>
      <c r="B101" s="228" t="s">
        <v>1221</v>
      </c>
      <c r="C101" s="229">
        <v>30000000</v>
      </c>
      <c r="D101" s="229">
        <v>756976</v>
      </c>
      <c r="E101" s="230" t="s">
        <v>2</v>
      </c>
      <c r="F101" s="350" t="s">
        <v>1395</v>
      </c>
      <c r="G101" s="231" t="s">
        <v>247</v>
      </c>
      <c r="H101" s="228" t="s">
        <v>1220</v>
      </c>
      <c r="I101" s="228"/>
      <c r="J101" s="495"/>
      <c r="K101" s="234"/>
      <c r="L101" s="228" t="s">
        <v>78</v>
      </c>
      <c r="M101" s="228">
        <v>2022</v>
      </c>
      <c r="N101" s="228" t="s">
        <v>136</v>
      </c>
      <c r="O101" s="495">
        <v>44706</v>
      </c>
      <c r="P101" s="228"/>
      <c r="Q101" s="228"/>
      <c r="R101" s="228"/>
      <c r="S101" s="228"/>
      <c r="T101" s="228"/>
    </row>
    <row r="102" spans="1:20" s="233" customFormat="1" ht="13.5" customHeight="1" x14ac:dyDescent="0.25">
      <c r="A102" s="230" t="s">
        <v>1254</v>
      </c>
      <c r="B102" s="230" t="s">
        <v>1256</v>
      </c>
      <c r="C102" s="229"/>
      <c r="D102" s="478">
        <v>905579.5</v>
      </c>
      <c r="E102" s="230" t="s">
        <v>2</v>
      </c>
      <c r="F102" s="230" t="s">
        <v>1391</v>
      </c>
      <c r="G102" s="231" t="s">
        <v>117</v>
      </c>
      <c r="H102" s="228"/>
      <c r="I102" s="228"/>
      <c r="J102" s="495"/>
      <c r="K102" s="234"/>
      <c r="L102" s="228" t="s">
        <v>78</v>
      </c>
      <c r="M102" s="228">
        <v>2022</v>
      </c>
      <c r="N102" s="228" t="s">
        <v>336</v>
      </c>
      <c r="O102" s="495"/>
      <c r="P102" s="228"/>
      <c r="Q102" s="228"/>
      <c r="R102" s="228"/>
      <c r="S102" s="228"/>
      <c r="T102" s="228"/>
    </row>
    <row r="103" spans="1:20" s="233" customFormat="1" ht="13.5" customHeight="1" x14ac:dyDescent="0.25">
      <c r="A103" s="230" t="s">
        <v>1368</v>
      </c>
      <c r="B103" s="230" t="s">
        <v>1369</v>
      </c>
      <c r="C103" s="229">
        <v>385005.61</v>
      </c>
      <c r="D103" s="479">
        <v>14630.21</v>
      </c>
      <c r="E103" s="230" t="s">
        <v>428</v>
      </c>
      <c r="F103" s="230" t="s">
        <v>1397</v>
      </c>
      <c r="G103" s="231" t="s">
        <v>574</v>
      </c>
      <c r="H103" s="228" t="s">
        <v>132</v>
      </c>
      <c r="I103" s="228"/>
      <c r="J103" s="495">
        <v>44726</v>
      </c>
      <c r="K103" s="234">
        <v>44736</v>
      </c>
      <c r="L103" s="228" t="s">
        <v>78</v>
      </c>
      <c r="M103" s="228">
        <v>2022</v>
      </c>
      <c r="N103" s="228" t="s">
        <v>1074</v>
      </c>
      <c r="O103" s="495">
        <v>44726</v>
      </c>
      <c r="P103" s="228"/>
      <c r="Q103" s="228"/>
      <c r="R103" s="228"/>
      <c r="S103" s="228"/>
      <c r="T103" s="228"/>
    </row>
    <row r="104" spans="1:20" s="233" customFormat="1" ht="13.5" customHeight="1" x14ac:dyDescent="0.25">
      <c r="A104" s="230" t="s">
        <v>1254</v>
      </c>
      <c r="B104" s="230" t="s">
        <v>1256</v>
      </c>
      <c r="C104" s="229"/>
      <c r="D104" s="479">
        <v>792582</v>
      </c>
      <c r="E104" s="230" t="s">
        <v>2</v>
      </c>
      <c r="F104" s="230" t="s">
        <v>1418</v>
      </c>
      <c r="G104" s="231" t="s">
        <v>117</v>
      </c>
      <c r="H104" s="228"/>
      <c r="I104" s="228"/>
      <c r="J104" s="495"/>
      <c r="K104" s="234"/>
      <c r="L104" s="228" t="s">
        <v>78</v>
      </c>
      <c r="M104" s="228">
        <v>2022</v>
      </c>
      <c r="N104" s="228" t="s">
        <v>336</v>
      </c>
      <c r="O104" s="495"/>
      <c r="P104" s="228"/>
      <c r="Q104" s="228"/>
      <c r="R104" s="228"/>
      <c r="S104" s="228"/>
      <c r="T104" s="228"/>
    </row>
    <row r="105" spans="1:20" s="233" customFormat="1" ht="13.5" customHeight="1" x14ac:dyDescent="0.25">
      <c r="A105" s="230" t="s">
        <v>245</v>
      </c>
      <c r="B105" s="230" t="s">
        <v>246</v>
      </c>
      <c r="C105" s="229">
        <v>20000000</v>
      </c>
      <c r="D105" s="479">
        <v>64402</v>
      </c>
      <c r="E105" s="230" t="s">
        <v>2</v>
      </c>
      <c r="F105" s="230" t="s">
        <v>1400</v>
      </c>
      <c r="G105" s="231" t="s">
        <v>247</v>
      </c>
      <c r="H105" s="228" t="s">
        <v>1193</v>
      </c>
      <c r="I105" s="228" t="s">
        <v>1194</v>
      </c>
      <c r="J105" s="495"/>
      <c r="K105" s="234">
        <v>44739</v>
      </c>
      <c r="L105" s="228" t="s">
        <v>78</v>
      </c>
      <c r="M105" s="228">
        <v>2022</v>
      </c>
      <c r="N105" s="228" t="s">
        <v>249</v>
      </c>
      <c r="O105" s="495">
        <v>44733</v>
      </c>
      <c r="P105" s="228"/>
      <c r="Q105" s="228"/>
      <c r="R105" s="228"/>
      <c r="S105" s="228"/>
      <c r="T105" s="228"/>
    </row>
    <row r="106" spans="1:20" s="233" customFormat="1" ht="13.5" customHeight="1" x14ac:dyDescent="0.25">
      <c r="A106" s="230" t="s">
        <v>250</v>
      </c>
      <c r="B106" s="230" t="s">
        <v>251</v>
      </c>
      <c r="C106" s="229">
        <v>6700000</v>
      </c>
      <c r="D106" s="479">
        <v>254366.67</v>
      </c>
      <c r="E106" s="230" t="s">
        <v>2</v>
      </c>
      <c r="F106" s="230" t="s">
        <v>1401</v>
      </c>
      <c r="G106" s="231" t="s">
        <v>247</v>
      </c>
      <c r="H106" s="228"/>
      <c r="I106" s="228"/>
      <c r="J106" s="495"/>
      <c r="K106" s="234">
        <v>44739</v>
      </c>
      <c r="L106" s="228" t="s">
        <v>78</v>
      </c>
      <c r="M106" s="228">
        <v>2022</v>
      </c>
      <c r="N106" s="228" t="s">
        <v>249</v>
      </c>
      <c r="O106" s="495">
        <v>44733</v>
      </c>
      <c r="P106" s="228"/>
      <c r="Q106" s="228"/>
      <c r="R106" s="228"/>
      <c r="S106" s="228"/>
      <c r="T106" s="228"/>
    </row>
    <row r="107" spans="1:20" s="233" customFormat="1" ht="13.5" customHeight="1" x14ac:dyDescent="0.25">
      <c r="A107" s="230" t="s">
        <v>460</v>
      </c>
      <c r="B107" s="230" t="s">
        <v>1402</v>
      </c>
      <c r="C107" s="229">
        <v>177675</v>
      </c>
      <c r="D107" s="479">
        <v>13830</v>
      </c>
      <c r="E107" s="230" t="s">
        <v>102</v>
      </c>
      <c r="F107" s="230" t="s">
        <v>1403</v>
      </c>
      <c r="G107" s="231" t="s">
        <v>117</v>
      </c>
      <c r="H107" s="228" t="s">
        <v>1404</v>
      </c>
      <c r="I107" s="228"/>
      <c r="J107" s="495"/>
      <c r="K107" s="234"/>
      <c r="L107" s="228" t="s">
        <v>78</v>
      </c>
      <c r="M107" s="228">
        <v>2022</v>
      </c>
      <c r="N107" s="228" t="s">
        <v>456</v>
      </c>
      <c r="O107" s="495"/>
      <c r="P107" s="228"/>
      <c r="Q107" s="228"/>
      <c r="R107" s="228"/>
      <c r="S107" s="228"/>
      <c r="T107" s="228"/>
    </row>
    <row r="108" spans="1:20" s="233" customFormat="1" ht="13.5" customHeight="1" x14ac:dyDescent="0.25">
      <c r="A108" s="230" t="s">
        <v>460</v>
      </c>
      <c r="B108" s="230" t="s">
        <v>1405</v>
      </c>
      <c r="C108" s="229">
        <v>595020</v>
      </c>
      <c r="D108" s="479">
        <v>64950</v>
      </c>
      <c r="E108" s="230" t="s">
        <v>102</v>
      </c>
      <c r="F108" s="230" t="s">
        <v>1407</v>
      </c>
      <c r="G108" s="231" t="s">
        <v>117</v>
      </c>
      <c r="H108" s="228" t="s">
        <v>1406</v>
      </c>
      <c r="I108" s="228"/>
      <c r="J108" s="495"/>
      <c r="K108" s="234"/>
      <c r="L108" s="228" t="s">
        <v>78</v>
      </c>
      <c r="M108" s="228">
        <v>2022</v>
      </c>
      <c r="N108" s="228" t="s">
        <v>456</v>
      </c>
      <c r="O108" s="495"/>
      <c r="P108" s="228"/>
      <c r="Q108" s="228"/>
      <c r="R108" s="228"/>
      <c r="S108" s="228"/>
      <c r="T108" s="228"/>
    </row>
    <row r="109" spans="1:20" s="233" customFormat="1" ht="13.5" customHeight="1" x14ac:dyDescent="0.25">
      <c r="A109" s="230" t="s">
        <v>1408</v>
      </c>
      <c r="B109" s="230" t="s">
        <v>1409</v>
      </c>
      <c r="C109" s="229">
        <v>627936.91</v>
      </c>
      <c r="D109" s="479">
        <v>7849.21</v>
      </c>
      <c r="E109" s="230" t="s">
        <v>2</v>
      </c>
      <c r="F109" s="230" t="s">
        <v>1415</v>
      </c>
      <c r="G109" s="231" t="s">
        <v>138</v>
      </c>
      <c r="H109" s="228" t="s">
        <v>1410</v>
      </c>
      <c r="I109" s="228"/>
      <c r="J109" s="495"/>
      <c r="K109" s="234"/>
      <c r="L109" s="228" t="s">
        <v>78</v>
      </c>
      <c r="M109" s="228">
        <v>2022</v>
      </c>
      <c r="N109" s="228" t="s">
        <v>1411</v>
      </c>
      <c r="O109" s="495">
        <v>44735</v>
      </c>
      <c r="P109" s="228"/>
      <c r="Q109" s="228"/>
      <c r="R109" s="228"/>
      <c r="S109" s="228"/>
      <c r="T109" s="228"/>
    </row>
    <row r="110" spans="1:20" s="233" customFormat="1" ht="13.5" customHeight="1" x14ac:dyDescent="0.25">
      <c r="A110" s="230" t="s">
        <v>1412</v>
      </c>
      <c r="B110" s="230" t="s">
        <v>1409</v>
      </c>
      <c r="C110" s="229">
        <v>2460593.71</v>
      </c>
      <c r="D110" s="479">
        <v>61514.84</v>
      </c>
      <c r="E110" s="230" t="s">
        <v>2</v>
      </c>
      <c r="F110" s="230" t="s">
        <v>1413</v>
      </c>
      <c r="G110" s="231" t="s">
        <v>138</v>
      </c>
      <c r="H110" s="228" t="s">
        <v>1410</v>
      </c>
      <c r="I110" s="228"/>
      <c r="J110" s="495"/>
      <c r="K110" s="234"/>
      <c r="L110" s="228" t="s">
        <v>78</v>
      </c>
      <c r="M110" s="228">
        <v>2022</v>
      </c>
      <c r="N110" s="228" t="s">
        <v>1411</v>
      </c>
      <c r="O110" s="495">
        <v>44735</v>
      </c>
      <c r="P110" s="228"/>
      <c r="Q110" s="228"/>
      <c r="R110" s="228"/>
      <c r="S110" s="228"/>
      <c r="T110" s="228"/>
    </row>
    <row r="111" spans="1:20" s="233" customFormat="1" ht="13.5" customHeight="1" x14ac:dyDescent="0.25">
      <c r="A111" s="230" t="s">
        <v>1414</v>
      </c>
      <c r="B111" s="230" t="s">
        <v>1409</v>
      </c>
      <c r="C111" s="229">
        <v>2065952.93</v>
      </c>
      <c r="D111" s="479">
        <v>25824.41</v>
      </c>
      <c r="E111" s="230" t="s">
        <v>2</v>
      </c>
      <c r="F111" s="230" t="s">
        <v>1416</v>
      </c>
      <c r="G111" s="231" t="s">
        <v>138</v>
      </c>
      <c r="H111" s="228" t="s">
        <v>1410</v>
      </c>
      <c r="I111" s="228"/>
      <c r="J111" s="495"/>
      <c r="K111" s="234"/>
      <c r="L111" s="228" t="s">
        <v>78</v>
      </c>
      <c r="M111" s="228">
        <v>2022</v>
      </c>
      <c r="N111" s="228" t="s">
        <v>1411</v>
      </c>
      <c r="O111" s="495">
        <v>44735</v>
      </c>
      <c r="P111" s="228"/>
      <c r="Q111" s="228"/>
      <c r="R111" s="228"/>
      <c r="S111" s="228"/>
      <c r="T111" s="228"/>
    </row>
    <row r="112" spans="1:20" s="233" customFormat="1" ht="13.5" customHeight="1" x14ac:dyDescent="0.25">
      <c r="A112" s="230" t="s">
        <v>1254</v>
      </c>
      <c r="B112" s="230" t="s">
        <v>1256</v>
      </c>
      <c r="C112" s="229"/>
      <c r="D112" s="479">
        <v>825969</v>
      </c>
      <c r="E112" s="230" t="s">
        <v>2</v>
      </c>
      <c r="F112" s="230" t="s">
        <v>1468</v>
      </c>
      <c r="G112" s="231" t="s">
        <v>117</v>
      </c>
      <c r="H112" s="228"/>
      <c r="I112" s="228"/>
      <c r="J112" s="495"/>
      <c r="K112" s="234"/>
      <c r="L112" s="228" t="s">
        <v>77</v>
      </c>
      <c r="M112" s="228">
        <v>2022</v>
      </c>
      <c r="N112" s="228" t="s">
        <v>336</v>
      </c>
      <c r="O112" s="495"/>
      <c r="P112" s="228"/>
      <c r="Q112" s="228"/>
      <c r="R112" s="228"/>
      <c r="S112" s="228"/>
      <c r="T112" s="228"/>
    </row>
    <row r="113" spans="1:20" s="233" customFormat="1" ht="13.5" customHeight="1" x14ac:dyDescent="0.25">
      <c r="A113" s="230" t="s">
        <v>316</v>
      </c>
      <c r="B113" s="230" t="s">
        <v>1474</v>
      </c>
      <c r="C113" s="229">
        <f>36500*12</f>
        <v>438000</v>
      </c>
      <c r="D113" s="479">
        <f>11900*12</f>
        <v>142800</v>
      </c>
      <c r="E113" s="230" t="s">
        <v>102</v>
      </c>
      <c r="F113" s="230" t="s">
        <v>1476</v>
      </c>
      <c r="G113" s="231" t="s">
        <v>117</v>
      </c>
      <c r="H113" s="228" t="s">
        <v>1475</v>
      </c>
      <c r="I113" s="228" t="s">
        <v>1016</v>
      </c>
      <c r="J113" s="495"/>
      <c r="K113" s="234"/>
      <c r="L113" s="228" t="s">
        <v>78</v>
      </c>
      <c r="M113" s="228">
        <v>2022</v>
      </c>
      <c r="N113" s="228" t="s">
        <v>438</v>
      </c>
      <c r="O113" s="495"/>
      <c r="P113" s="228"/>
      <c r="Q113" s="228"/>
      <c r="R113" s="228"/>
      <c r="S113" s="228"/>
      <c r="T113" s="228"/>
    </row>
    <row r="114" spans="1:20" s="233" customFormat="1" ht="13.5" customHeight="1" x14ac:dyDescent="0.25">
      <c r="A114" s="230" t="s">
        <v>316</v>
      </c>
      <c r="B114" s="230" t="s">
        <v>1507</v>
      </c>
      <c r="C114" s="229">
        <v>231057.73</v>
      </c>
      <c r="D114" s="479">
        <v>24165.880000000012</v>
      </c>
      <c r="E114" s="230" t="s">
        <v>428</v>
      </c>
      <c r="F114" s="230" t="s">
        <v>1508</v>
      </c>
      <c r="G114" s="231" t="s">
        <v>117</v>
      </c>
      <c r="H114" s="228"/>
      <c r="I114" s="228" t="s">
        <v>1504</v>
      </c>
      <c r="J114" s="495"/>
      <c r="K114" s="234"/>
      <c r="L114" s="228" t="s">
        <v>78</v>
      </c>
      <c r="M114" s="228">
        <v>2022</v>
      </c>
      <c r="N114" s="228" t="s">
        <v>456</v>
      </c>
      <c r="O114" s="495"/>
      <c r="P114" s="228"/>
      <c r="Q114" s="228"/>
      <c r="R114" s="228"/>
      <c r="S114" s="228"/>
      <c r="T114" s="228"/>
    </row>
    <row r="115" spans="1:20" s="233" customFormat="1" ht="13.5" customHeight="1" x14ac:dyDescent="0.25">
      <c r="A115" s="230" t="s">
        <v>462</v>
      </c>
      <c r="B115" s="230" t="s">
        <v>1506</v>
      </c>
      <c r="C115" s="229">
        <v>134976</v>
      </c>
      <c r="D115" s="479">
        <v>28031.999999999993</v>
      </c>
      <c r="E115" s="230" t="s">
        <v>428</v>
      </c>
      <c r="F115" s="230" t="s">
        <v>1509</v>
      </c>
      <c r="G115" s="231" t="s">
        <v>117</v>
      </c>
      <c r="H115" s="228"/>
      <c r="I115" s="228" t="s">
        <v>1505</v>
      </c>
      <c r="J115" s="495"/>
      <c r="K115" s="234"/>
      <c r="L115" s="228" t="s">
        <v>78</v>
      </c>
      <c r="M115" s="228">
        <v>2022</v>
      </c>
      <c r="N115" s="228" t="s">
        <v>456</v>
      </c>
      <c r="O115" s="495"/>
      <c r="P115" s="228"/>
      <c r="Q115" s="228"/>
      <c r="R115" s="228"/>
      <c r="S115" s="228"/>
      <c r="T115" s="228"/>
    </row>
    <row r="116" spans="1:20" s="233" customFormat="1" ht="13.5" customHeight="1" x14ac:dyDescent="0.25">
      <c r="A116" s="230" t="s">
        <v>1254</v>
      </c>
      <c r="B116" s="230" t="s">
        <v>1256</v>
      </c>
      <c r="C116" s="229"/>
      <c r="D116" s="479">
        <v>559302</v>
      </c>
      <c r="E116" s="230" t="s">
        <v>2</v>
      </c>
      <c r="F116" s="230" t="s">
        <v>1510</v>
      </c>
      <c r="G116" s="231" t="s">
        <v>117</v>
      </c>
      <c r="H116" s="228"/>
      <c r="I116" s="228"/>
      <c r="J116" s="495"/>
      <c r="K116" s="234"/>
      <c r="L116" s="228" t="s">
        <v>79</v>
      </c>
      <c r="M116" s="228">
        <v>2022</v>
      </c>
      <c r="N116" s="228" t="s">
        <v>336</v>
      </c>
      <c r="O116" s="495"/>
      <c r="P116" s="228"/>
      <c r="Q116" s="228"/>
      <c r="R116" s="228"/>
      <c r="S116" s="228"/>
      <c r="T116" s="228"/>
    </row>
    <row r="117" spans="1:20" s="233" customFormat="1" ht="13.5" customHeight="1" x14ac:dyDescent="0.25">
      <c r="A117" s="230" t="s">
        <v>1254</v>
      </c>
      <c r="B117" s="230" t="s">
        <v>1257</v>
      </c>
      <c r="C117" s="229"/>
      <c r="D117" s="479">
        <v>24000</v>
      </c>
      <c r="E117" s="230" t="s">
        <v>2</v>
      </c>
      <c r="F117" s="230" t="s">
        <v>1512</v>
      </c>
      <c r="G117" s="231" t="s">
        <v>131</v>
      </c>
      <c r="H117" s="228" t="s">
        <v>132</v>
      </c>
      <c r="I117" s="228"/>
      <c r="J117" s="495"/>
      <c r="K117" s="234"/>
      <c r="L117" s="228" t="s">
        <v>79</v>
      </c>
      <c r="M117" s="228">
        <v>2022</v>
      </c>
      <c r="N117" s="228" t="s">
        <v>1513</v>
      </c>
      <c r="O117" s="495"/>
      <c r="P117" s="228"/>
      <c r="Q117" s="228"/>
      <c r="R117" s="228"/>
      <c r="S117" s="228"/>
      <c r="T117" s="228"/>
    </row>
    <row r="118" spans="1:20" s="233" customFormat="1" ht="13.5" customHeight="1" x14ac:dyDescent="0.25">
      <c r="A118" s="230" t="s">
        <v>1515</v>
      </c>
      <c r="B118" s="230" t="s">
        <v>1516</v>
      </c>
      <c r="C118" s="229">
        <v>851666.67</v>
      </c>
      <c r="D118" s="479">
        <v>146000</v>
      </c>
      <c r="E118" s="230" t="s">
        <v>102</v>
      </c>
      <c r="F118" s="230" t="s">
        <v>1518</v>
      </c>
      <c r="G118" s="231" t="s">
        <v>141</v>
      </c>
      <c r="H118" s="228" t="s">
        <v>1517</v>
      </c>
      <c r="I118" s="228" t="s">
        <v>132</v>
      </c>
      <c r="J118" s="495">
        <v>44746</v>
      </c>
      <c r="K118" s="234"/>
      <c r="L118" s="228" t="s">
        <v>79</v>
      </c>
      <c r="M118" s="228">
        <v>2022</v>
      </c>
      <c r="N118" s="228" t="s">
        <v>142</v>
      </c>
      <c r="O118" s="495">
        <v>44747</v>
      </c>
      <c r="P118" s="228"/>
      <c r="Q118" s="228"/>
      <c r="R118" s="228"/>
      <c r="S118" s="228"/>
      <c r="T118" s="228"/>
    </row>
    <row r="119" spans="1:20" s="233" customFormat="1" ht="13.5" customHeight="1" x14ac:dyDescent="0.25">
      <c r="A119" s="230" t="s">
        <v>1519</v>
      </c>
      <c r="B119" s="230" t="s">
        <v>1520</v>
      </c>
      <c r="C119" s="229">
        <v>768400</v>
      </c>
      <c r="D119" s="479">
        <v>500050</v>
      </c>
      <c r="E119" s="230" t="s">
        <v>2</v>
      </c>
      <c r="F119" s="230" t="s">
        <v>1521</v>
      </c>
      <c r="G119" s="231" t="s">
        <v>117</v>
      </c>
      <c r="H119" s="228" t="s">
        <v>132</v>
      </c>
      <c r="I119" s="228" t="s">
        <v>132</v>
      </c>
      <c r="J119" s="495"/>
      <c r="K119" s="234"/>
      <c r="L119" s="228" t="s">
        <v>79</v>
      </c>
      <c r="M119" s="228">
        <v>2022</v>
      </c>
      <c r="N119" s="228" t="s">
        <v>1522</v>
      </c>
      <c r="O119" s="495"/>
      <c r="P119" s="228"/>
      <c r="Q119" s="228"/>
      <c r="R119" s="228"/>
      <c r="S119" s="228"/>
      <c r="T119" s="228"/>
    </row>
    <row r="120" spans="1:20" s="233" customFormat="1" ht="13.5" customHeight="1" x14ac:dyDescent="0.25">
      <c r="A120" s="230" t="s">
        <v>680</v>
      </c>
      <c r="B120" s="230" t="s">
        <v>681</v>
      </c>
      <c r="C120" s="229">
        <v>2000000</v>
      </c>
      <c r="D120" s="479">
        <v>2514.4</v>
      </c>
      <c r="E120" s="230" t="s">
        <v>102</v>
      </c>
      <c r="F120" s="230" t="s">
        <v>1548</v>
      </c>
      <c r="G120" s="231" t="s">
        <v>247</v>
      </c>
      <c r="H120" s="228" t="s">
        <v>683</v>
      </c>
      <c r="I120" s="228"/>
      <c r="J120" s="495"/>
      <c r="K120" s="234">
        <v>44753</v>
      </c>
      <c r="L120" s="228" t="s">
        <v>79</v>
      </c>
      <c r="M120" s="228">
        <v>2022</v>
      </c>
      <c r="N120" s="228" t="s">
        <v>249</v>
      </c>
      <c r="O120" s="495">
        <v>44748</v>
      </c>
      <c r="P120" s="228"/>
      <c r="Q120" s="228"/>
      <c r="R120" s="228"/>
      <c r="S120" s="228"/>
      <c r="T120" s="228"/>
    </row>
    <row r="121" spans="1:20" s="233" customFormat="1" ht="13.5" customHeight="1" x14ac:dyDescent="0.25">
      <c r="A121" s="230" t="s">
        <v>680</v>
      </c>
      <c r="B121" s="230" t="s">
        <v>681</v>
      </c>
      <c r="C121" s="229">
        <v>2000000</v>
      </c>
      <c r="D121" s="479">
        <v>2553.79</v>
      </c>
      <c r="E121" s="230" t="s">
        <v>102</v>
      </c>
      <c r="F121" s="230" t="s">
        <v>1549</v>
      </c>
      <c r="G121" s="231" t="s">
        <v>247</v>
      </c>
      <c r="H121" s="228" t="s">
        <v>683</v>
      </c>
      <c r="I121" s="228"/>
      <c r="J121" s="495"/>
      <c r="K121" s="234">
        <v>44753</v>
      </c>
      <c r="L121" s="228" t="s">
        <v>79</v>
      </c>
      <c r="M121" s="228">
        <v>2022</v>
      </c>
      <c r="N121" s="228" t="s">
        <v>249</v>
      </c>
      <c r="O121" s="495">
        <v>44748</v>
      </c>
      <c r="P121" s="228"/>
      <c r="Q121" s="228"/>
      <c r="R121" s="228"/>
      <c r="S121" s="228"/>
      <c r="T121" s="228"/>
    </row>
    <row r="122" spans="1:20" s="233" customFormat="1" ht="13.5" customHeight="1" x14ac:dyDescent="0.25">
      <c r="A122" s="230" t="s">
        <v>1566</v>
      </c>
      <c r="B122" s="230" t="s">
        <v>1567</v>
      </c>
      <c r="C122" s="229">
        <v>3813062</v>
      </c>
      <c r="D122" s="479">
        <v>190653.1</v>
      </c>
      <c r="E122" s="230" t="s">
        <v>2</v>
      </c>
      <c r="F122" s="230" t="s">
        <v>1628</v>
      </c>
      <c r="G122" s="231" t="s">
        <v>117</v>
      </c>
      <c r="H122" s="228" t="s">
        <v>1568</v>
      </c>
      <c r="I122" s="228" t="s">
        <v>1569</v>
      </c>
      <c r="J122" s="495"/>
      <c r="K122" s="234"/>
      <c r="L122" s="228" t="s">
        <v>79</v>
      </c>
      <c r="M122" s="228">
        <v>2022</v>
      </c>
      <c r="N122" s="228" t="s">
        <v>311</v>
      </c>
      <c r="O122" s="495">
        <v>44753</v>
      </c>
      <c r="P122" s="228"/>
      <c r="Q122" s="228"/>
      <c r="R122" s="228"/>
      <c r="S122" s="228"/>
      <c r="T122" s="228"/>
    </row>
    <row r="123" spans="1:20" s="233" customFormat="1" ht="13.5" customHeight="1" x14ac:dyDescent="0.25">
      <c r="A123" s="230" t="s">
        <v>1570</v>
      </c>
      <c r="B123" s="230" t="s">
        <v>1567</v>
      </c>
      <c r="C123" s="229">
        <v>12098382</v>
      </c>
      <c r="D123" s="479">
        <v>621122.30000000005</v>
      </c>
      <c r="E123" s="230" t="s">
        <v>2</v>
      </c>
      <c r="F123" s="230" t="s">
        <v>1630</v>
      </c>
      <c r="G123" s="231" t="s">
        <v>117</v>
      </c>
      <c r="H123" s="228" t="s">
        <v>1571</v>
      </c>
      <c r="I123" s="228" t="s">
        <v>1572</v>
      </c>
      <c r="J123" s="495"/>
      <c r="K123" s="234"/>
      <c r="L123" s="228" t="s">
        <v>79</v>
      </c>
      <c r="M123" s="228">
        <v>2022</v>
      </c>
      <c r="N123" s="228" t="s">
        <v>311</v>
      </c>
      <c r="O123" s="495">
        <v>44753</v>
      </c>
      <c r="P123" s="228"/>
      <c r="Q123" s="228"/>
      <c r="R123" s="228"/>
      <c r="S123" s="228"/>
      <c r="T123" s="228"/>
    </row>
    <row r="124" spans="1:20" s="233" customFormat="1" ht="13.5" customHeight="1" x14ac:dyDescent="0.25">
      <c r="A124" s="230" t="s">
        <v>1573</v>
      </c>
      <c r="B124" s="230" t="s">
        <v>1567</v>
      </c>
      <c r="C124" s="229">
        <v>10931766</v>
      </c>
      <c r="D124" s="479">
        <v>561229.04</v>
      </c>
      <c r="E124" s="230" t="s">
        <v>2</v>
      </c>
      <c r="F124" s="230" t="s">
        <v>1629</v>
      </c>
      <c r="G124" s="231" t="s">
        <v>117</v>
      </c>
      <c r="H124" s="228" t="s">
        <v>1574</v>
      </c>
      <c r="I124" s="228" t="s">
        <v>1575</v>
      </c>
      <c r="J124" s="495"/>
      <c r="K124" s="234"/>
      <c r="L124" s="228" t="s">
        <v>79</v>
      </c>
      <c r="M124" s="228">
        <v>2022</v>
      </c>
      <c r="N124" s="228" t="s">
        <v>311</v>
      </c>
      <c r="O124" s="495">
        <v>44753</v>
      </c>
      <c r="P124" s="228"/>
      <c r="Q124" s="228"/>
      <c r="R124" s="228"/>
      <c r="S124" s="228"/>
      <c r="T124" s="228"/>
    </row>
    <row r="125" spans="1:20" s="233" customFormat="1" ht="13.5" customHeight="1" x14ac:dyDescent="0.25">
      <c r="A125" s="230" t="s">
        <v>1576</v>
      </c>
      <c r="B125" s="230" t="s">
        <v>1567</v>
      </c>
      <c r="C125" s="229">
        <v>24868044</v>
      </c>
      <c r="D125" s="479">
        <v>1176350.24</v>
      </c>
      <c r="E125" s="230" t="s">
        <v>2</v>
      </c>
      <c r="F125" s="230" t="s">
        <v>1635</v>
      </c>
      <c r="G125" s="231" t="s">
        <v>117</v>
      </c>
      <c r="H125" s="228" t="s">
        <v>1577</v>
      </c>
      <c r="I125" s="228" t="s">
        <v>1578</v>
      </c>
      <c r="J125" s="495"/>
      <c r="K125" s="234"/>
      <c r="L125" s="228" t="s">
        <v>79</v>
      </c>
      <c r="M125" s="228">
        <v>2022</v>
      </c>
      <c r="N125" s="228" t="s">
        <v>311</v>
      </c>
      <c r="O125" s="495">
        <v>44753</v>
      </c>
      <c r="P125" s="228"/>
      <c r="Q125" s="228"/>
      <c r="R125" s="228"/>
      <c r="S125" s="228"/>
      <c r="T125" s="228"/>
    </row>
    <row r="126" spans="1:20" s="233" customFormat="1" ht="13.5" customHeight="1" x14ac:dyDescent="0.25">
      <c r="A126" s="230" t="s">
        <v>1579</v>
      </c>
      <c r="B126" s="230" t="s">
        <v>1567</v>
      </c>
      <c r="C126" s="229">
        <v>3975536</v>
      </c>
      <c r="D126" s="479">
        <v>692707.1</v>
      </c>
      <c r="E126" s="230" t="s">
        <v>2</v>
      </c>
      <c r="F126" s="230" t="s">
        <v>1631</v>
      </c>
      <c r="G126" s="231" t="s">
        <v>117</v>
      </c>
      <c r="H126" s="228" t="s">
        <v>1584</v>
      </c>
      <c r="I126" s="228" t="s">
        <v>1585</v>
      </c>
      <c r="J126" s="495"/>
      <c r="K126" s="234"/>
      <c r="L126" s="228" t="s">
        <v>79</v>
      </c>
      <c r="M126" s="228">
        <v>2022</v>
      </c>
      <c r="N126" s="228" t="s">
        <v>311</v>
      </c>
      <c r="O126" s="495">
        <v>44753</v>
      </c>
      <c r="P126" s="228"/>
      <c r="Q126" s="228"/>
      <c r="R126" s="228"/>
      <c r="S126" s="228"/>
      <c r="T126" s="228"/>
    </row>
    <row r="127" spans="1:20" s="233" customFormat="1" ht="13.5" customHeight="1" x14ac:dyDescent="0.25">
      <c r="A127" s="230" t="s">
        <v>1580</v>
      </c>
      <c r="B127" s="230" t="s">
        <v>1567</v>
      </c>
      <c r="C127" s="229">
        <v>3640068</v>
      </c>
      <c r="D127" s="479">
        <v>310576.86</v>
      </c>
      <c r="E127" s="230" t="s">
        <v>2</v>
      </c>
      <c r="F127" s="230" t="s">
        <v>1636</v>
      </c>
      <c r="G127" s="231" t="s">
        <v>117</v>
      </c>
      <c r="H127" s="228" t="s">
        <v>1586</v>
      </c>
      <c r="I127" s="228" t="s">
        <v>132</v>
      </c>
      <c r="J127" s="495"/>
      <c r="K127" s="234"/>
      <c r="L127" s="228" t="s">
        <v>79</v>
      </c>
      <c r="M127" s="228">
        <v>2022</v>
      </c>
      <c r="N127" s="228" t="s">
        <v>311</v>
      </c>
      <c r="O127" s="495">
        <v>44753</v>
      </c>
      <c r="P127" s="228"/>
      <c r="Q127" s="228"/>
      <c r="R127" s="228"/>
      <c r="S127" s="228"/>
      <c r="T127" s="228"/>
    </row>
    <row r="128" spans="1:20" s="233" customFormat="1" ht="13.5" customHeight="1" x14ac:dyDescent="0.25">
      <c r="A128" s="230" t="s">
        <v>1581</v>
      </c>
      <c r="B128" s="230" t="s">
        <v>1567</v>
      </c>
      <c r="C128" s="229">
        <v>2802600</v>
      </c>
      <c r="D128" s="479">
        <v>156395.13</v>
      </c>
      <c r="E128" s="230" t="s">
        <v>2</v>
      </c>
      <c r="F128" s="230" t="s">
        <v>1632</v>
      </c>
      <c r="G128" s="231" t="s">
        <v>117</v>
      </c>
      <c r="H128" s="228" t="s">
        <v>1587</v>
      </c>
      <c r="I128" s="228" t="s">
        <v>1589</v>
      </c>
      <c r="J128" s="495"/>
      <c r="K128" s="234"/>
      <c r="L128" s="228" t="s">
        <v>79</v>
      </c>
      <c r="M128" s="228">
        <v>2022</v>
      </c>
      <c r="N128" s="228" t="s">
        <v>311</v>
      </c>
      <c r="O128" s="495">
        <v>44753</v>
      </c>
      <c r="P128" s="228"/>
      <c r="Q128" s="228"/>
      <c r="R128" s="228"/>
      <c r="S128" s="228"/>
      <c r="T128" s="228"/>
    </row>
    <row r="129" spans="1:20" s="233" customFormat="1" ht="13.5" customHeight="1" x14ac:dyDescent="0.25">
      <c r="A129" s="230" t="s">
        <v>1582</v>
      </c>
      <c r="B129" s="230" t="s">
        <v>1567</v>
      </c>
      <c r="C129" s="229">
        <v>6617103</v>
      </c>
      <c r="D129" s="479">
        <v>369258</v>
      </c>
      <c r="E129" s="230" t="s">
        <v>2</v>
      </c>
      <c r="F129" s="230" t="s">
        <v>1633</v>
      </c>
      <c r="G129" s="231" t="s">
        <v>117</v>
      </c>
      <c r="H129" s="228" t="s">
        <v>1588</v>
      </c>
      <c r="I129" s="228" t="s">
        <v>1590</v>
      </c>
      <c r="J129" s="495"/>
      <c r="K129" s="234"/>
      <c r="L129" s="228" t="s">
        <v>79</v>
      </c>
      <c r="M129" s="228">
        <v>2022</v>
      </c>
      <c r="N129" s="228" t="s">
        <v>311</v>
      </c>
      <c r="O129" s="495">
        <v>44753</v>
      </c>
      <c r="P129" s="228"/>
      <c r="Q129" s="228"/>
      <c r="R129" s="228"/>
      <c r="S129" s="228"/>
      <c r="T129" s="228"/>
    </row>
    <row r="130" spans="1:20" s="233" customFormat="1" ht="13.5" customHeight="1" x14ac:dyDescent="0.25">
      <c r="A130" s="230" t="s">
        <v>1583</v>
      </c>
      <c r="B130" s="230" t="s">
        <v>1567</v>
      </c>
      <c r="C130" s="229">
        <v>7480124</v>
      </c>
      <c r="D130" s="479">
        <v>623343.6</v>
      </c>
      <c r="E130" s="230" t="s">
        <v>2</v>
      </c>
      <c r="F130" s="230" t="s">
        <v>1634</v>
      </c>
      <c r="G130" s="231" t="s">
        <v>117</v>
      </c>
      <c r="H130" s="228" t="s">
        <v>132</v>
      </c>
      <c r="I130" s="228" t="s">
        <v>132</v>
      </c>
      <c r="J130" s="495"/>
      <c r="K130" s="234"/>
      <c r="L130" s="228" t="s">
        <v>79</v>
      </c>
      <c r="M130" s="228">
        <v>2022</v>
      </c>
      <c r="N130" s="228" t="s">
        <v>311</v>
      </c>
      <c r="O130" s="495">
        <v>44753</v>
      </c>
      <c r="P130" s="228"/>
      <c r="Q130" s="228"/>
      <c r="R130" s="228"/>
      <c r="S130" s="228"/>
      <c r="T130" s="228"/>
    </row>
    <row r="131" spans="1:20" s="497" customFormat="1" ht="13.5" customHeight="1" x14ac:dyDescent="0.25">
      <c r="A131" s="478" t="s">
        <v>1683</v>
      </c>
      <c r="B131" s="228" t="s">
        <v>1684</v>
      </c>
      <c r="C131" s="229"/>
      <c r="D131" s="229">
        <v>16000</v>
      </c>
      <c r="E131" s="230" t="s">
        <v>2</v>
      </c>
      <c r="F131" s="230" t="s">
        <v>1685</v>
      </c>
      <c r="G131" s="231" t="s">
        <v>117</v>
      </c>
      <c r="H131" s="228" t="s">
        <v>1556</v>
      </c>
      <c r="I131" s="228"/>
      <c r="J131" s="495"/>
      <c r="K131" s="234"/>
      <c r="L131" s="228" t="s">
        <v>79</v>
      </c>
      <c r="M131" s="228">
        <v>2022</v>
      </c>
      <c r="N131" s="228" t="s">
        <v>278</v>
      </c>
      <c r="O131" s="495"/>
      <c r="P131" s="228"/>
      <c r="Q131" s="228"/>
      <c r="R131" s="228"/>
      <c r="S131" s="228"/>
      <c r="T131" s="228"/>
    </row>
    <row r="132" spans="1:20" s="581" customFormat="1" ht="13.5" customHeight="1" x14ac:dyDescent="0.25">
      <c r="A132" s="574" t="s">
        <v>1496</v>
      </c>
      <c r="B132" s="575" t="s">
        <v>1567</v>
      </c>
      <c r="C132" s="573">
        <v>1721250.66</v>
      </c>
      <c r="D132" s="573">
        <v>22975.18</v>
      </c>
      <c r="E132" s="576" t="s">
        <v>102</v>
      </c>
      <c r="F132" s="577" t="s">
        <v>1808</v>
      </c>
      <c r="G132" s="578" t="s">
        <v>117</v>
      </c>
      <c r="H132" s="575" t="s">
        <v>1591</v>
      </c>
      <c r="I132" s="575" t="s">
        <v>132</v>
      </c>
      <c r="J132" s="579"/>
      <c r="K132" s="580"/>
      <c r="L132" s="575" t="s">
        <v>79</v>
      </c>
      <c r="M132" s="575">
        <v>2022</v>
      </c>
      <c r="N132" s="575" t="s">
        <v>311</v>
      </c>
      <c r="O132" s="579">
        <v>44753</v>
      </c>
      <c r="P132" s="575"/>
      <c r="Q132" s="575"/>
      <c r="R132" s="575"/>
      <c r="S132" s="575"/>
      <c r="T132" s="575"/>
    </row>
    <row r="133" spans="1:20" s="584" customFormat="1" ht="13.5" customHeight="1" x14ac:dyDescent="0.25">
      <c r="A133" s="582" t="s">
        <v>245</v>
      </c>
      <c r="B133" s="576" t="s">
        <v>246</v>
      </c>
      <c r="C133" s="573">
        <v>20000000</v>
      </c>
      <c r="D133" s="583">
        <v>22274</v>
      </c>
      <c r="E133" s="576" t="s">
        <v>2</v>
      </c>
      <c r="F133" s="576" t="s">
        <v>1730</v>
      </c>
      <c r="G133" s="578" t="s">
        <v>247</v>
      </c>
      <c r="H133" s="575" t="s">
        <v>1193</v>
      </c>
      <c r="I133" s="575" t="s">
        <v>1194</v>
      </c>
      <c r="J133" s="579"/>
      <c r="K133" s="580">
        <v>44775</v>
      </c>
      <c r="L133" s="575" t="s">
        <v>80</v>
      </c>
      <c r="M133" s="575">
        <v>2022</v>
      </c>
      <c r="N133" s="575" t="s">
        <v>249</v>
      </c>
      <c r="O133" s="579">
        <v>44775</v>
      </c>
      <c r="P133" s="575"/>
      <c r="Q133" s="575"/>
      <c r="R133" s="575"/>
      <c r="S133" s="575"/>
      <c r="T133" s="575"/>
    </row>
    <row r="134" spans="1:20" s="581" customFormat="1" ht="13.5" customHeight="1" x14ac:dyDescent="0.25">
      <c r="A134" s="582" t="s">
        <v>250</v>
      </c>
      <c r="B134" s="576" t="s">
        <v>251</v>
      </c>
      <c r="C134" s="573">
        <v>6700000</v>
      </c>
      <c r="D134" s="583">
        <v>272864.2</v>
      </c>
      <c r="E134" s="576" t="s">
        <v>2</v>
      </c>
      <c r="F134" s="576" t="s">
        <v>1731</v>
      </c>
      <c r="G134" s="578" t="s">
        <v>247</v>
      </c>
      <c r="H134" s="575"/>
      <c r="I134" s="575"/>
      <c r="J134" s="579"/>
      <c r="K134" s="580">
        <v>44775</v>
      </c>
      <c r="L134" s="575" t="s">
        <v>80</v>
      </c>
      <c r="M134" s="575">
        <v>2022</v>
      </c>
      <c r="N134" s="575" t="s">
        <v>249</v>
      </c>
      <c r="O134" s="579">
        <v>44775</v>
      </c>
      <c r="P134" s="575"/>
      <c r="Q134" s="575"/>
      <c r="R134" s="575"/>
      <c r="S134" s="575"/>
      <c r="T134" s="575"/>
    </row>
    <row r="135" spans="1:20" s="581" customFormat="1" ht="13.5" customHeight="1" x14ac:dyDescent="0.25">
      <c r="A135" s="574" t="s">
        <v>1738</v>
      </c>
      <c r="B135" s="575" t="s">
        <v>1739</v>
      </c>
      <c r="C135" s="573">
        <v>667527.36</v>
      </c>
      <c r="D135" s="585">
        <v>20025.82</v>
      </c>
      <c r="E135" s="576" t="s">
        <v>2</v>
      </c>
      <c r="F135" s="576" t="s">
        <v>1809</v>
      </c>
      <c r="G135" s="578" t="s">
        <v>117</v>
      </c>
      <c r="H135" s="575" t="s">
        <v>1740</v>
      </c>
      <c r="I135" s="575"/>
      <c r="J135" s="579"/>
      <c r="K135" s="580">
        <v>44665</v>
      </c>
      <c r="L135" s="575" t="s">
        <v>77</v>
      </c>
      <c r="M135" s="575">
        <v>2022</v>
      </c>
      <c r="N135" s="575" t="s">
        <v>1736</v>
      </c>
      <c r="O135" s="579">
        <v>44697</v>
      </c>
      <c r="P135" s="575"/>
      <c r="Q135" s="575"/>
      <c r="R135" s="575"/>
      <c r="S135" s="575"/>
      <c r="T135" s="575"/>
    </row>
    <row r="136" spans="1:20" s="581" customFormat="1" ht="13.5" customHeight="1" x14ac:dyDescent="0.25">
      <c r="A136" s="574" t="s">
        <v>1741</v>
      </c>
      <c r="B136" s="575" t="s">
        <v>1737</v>
      </c>
      <c r="C136" s="573">
        <v>472202</v>
      </c>
      <c r="D136" s="586">
        <v>14166.06</v>
      </c>
      <c r="E136" s="576" t="s">
        <v>2</v>
      </c>
      <c r="F136" s="576" t="s">
        <v>1810</v>
      </c>
      <c r="G136" s="578" t="s">
        <v>117</v>
      </c>
      <c r="H136" s="575" t="s">
        <v>1742</v>
      </c>
      <c r="I136" s="575"/>
      <c r="J136" s="579"/>
      <c r="K136" s="580">
        <v>44672</v>
      </c>
      <c r="L136" s="575" t="s">
        <v>77</v>
      </c>
      <c r="M136" s="575">
        <v>2022</v>
      </c>
      <c r="N136" s="575" t="s">
        <v>1736</v>
      </c>
      <c r="O136" s="579">
        <v>44690</v>
      </c>
      <c r="P136" s="575"/>
      <c r="Q136" s="575"/>
      <c r="R136" s="575"/>
      <c r="S136" s="575"/>
      <c r="T136" s="575"/>
    </row>
    <row r="137" spans="1:20" s="592" customFormat="1" ht="13.5" customHeight="1" x14ac:dyDescent="0.25">
      <c r="A137" s="587" t="s">
        <v>1796</v>
      </c>
      <c r="B137" s="588" t="s">
        <v>236</v>
      </c>
      <c r="C137" s="573">
        <v>5468406.5800000001</v>
      </c>
      <c r="D137" s="586">
        <v>249990.99</v>
      </c>
      <c r="E137" s="576" t="s">
        <v>432</v>
      </c>
      <c r="F137" s="589" t="s">
        <v>1802</v>
      </c>
      <c r="G137" s="588" t="s">
        <v>117</v>
      </c>
      <c r="H137" s="588" t="s">
        <v>1797</v>
      </c>
      <c r="I137" s="588"/>
      <c r="J137" s="590"/>
      <c r="K137" s="591"/>
      <c r="L137" s="588" t="s">
        <v>80</v>
      </c>
      <c r="M137" s="588">
        <v>2022</v>
      </c>
      <c r="N137" s="588" t="s">
        <v>150</v>
      </c>
      <c r="O137" s="590">
        <v>44777</v>
      </c>
      <c r="P137" s="588"/>
      <c r="Q137" s="588"/>
      <c r="R137" s="588"/>
      <c r="S137" s="588"/>
      <c r="T137" s="588"/>
    </row>
    <row r="138" spans="1:20" s="581" customFormat="1" ht="13.5" customHeight="1" x14ac:dyDescent="0.25">
      <c r="A138" s="574" t="s">
        <v>1805</v>
      </c>
      <c r="B138" s="575" t="s">
        <v>1798</v>
      </c>
      <c r="C138" s="573">
        <v>15852111</v>
      </c>
      <c r="D138" s="586">
        <v>9750</v>
      </c>
      <c r="E138" s="576" t="s">
        <v>2</v>
      </c>
      <c r="F138" s="576" t="s">
        <v>1811</v>
      </c>
      <c r="G138" s="578" t="s">
        <v>304</v>
      </c>
      <c r="H138" s="575" t="s">
        <v>1727</v>
      </c>
      <c r="I138" s="575" t="s">
        <v>1728</v>
      </c>
      <c r="J138" s="579"/>
      <c r="K138" s="580">
        <v>44778</v>
      </c>
      <c r="L138" s="575" t="s">
        <v>80</v>
      </c>
      <c r="M138" s="575">
        <v>2022</v>
      </c>
      <c r="N138" s="575" t="s">
        <v>118</v>
      </c>
      <c r="O138" s="579">
        <v>44778</v>
      </c>
      <c r="P138" s="575"/>
      <c r="Q138" s="575"/>
      <c r="R138" s="575"/>
      <c r="S138" s="575"/>
      <c r="T138" s="575"/>
    </row>
    <row r="139" spans="1:20" s="581" customFormat="1" ht="13.5" customHeight="1" x14ac:dyDescent="0.25">
      <c r="A139" s="574" t="s">
        <v>1799</v>
      </c>
      <c r="B139" s="575" t="s">
        <v>493</v>
      </c>
      <c r="C139" s="573">
        <v>4000000</v>
      </c>
      <c r="D139" s="586">
        <v>121595.4</v>
      </c>
      <c r="E139" s="576" t="s">
        <v>2</v>
      </c>
      <c r="F139" s="576" t="s">
        <v>1812</v>
      </c>
      <c r="G139" s="578" t="s">
        <v>117</v>
      </c>
      <c r="H139" s="575" t="s">
        <v>1801</v>
      </c>
      <c r="I139" s="575" t="s">
        <v>1800</v>
      </c>
      <c r="J139" s="579"/>
      <c r="K139" s="580">
        <v>44778</v>
      </c>
      <c r="L139" s="575" t="s">
        <v>80</v>
      </c>
      <c r="M139" s="575">
        <v>2022</v>
      </c>
      <c r="N139" s="575" t="s">
        <v>249</v>
      </c>
      <c r="O139" s="579">
        <v>44778</v>
      </c>
      <c r="P139" s="575"/>
      <c r="Q139" s="575"/>
      <c r="R139" s="575"/>
      <c r="S139" s="575"/>
      <c r="T139" s="575"/>
    </row>
    <row r="140" spans="1:20" s="9" customFormat="1" ht="13.5" customHeight="1" x14ac:dyDescent="0.25">
      <c r="A140" s="474" t="s">
        <v>541</v>
      </c>
      <c r="B140" s="475" t="s">
        <v>542</v>
      </c>
      <c r="C140" s="476">
        <v>20000000</v>
      </c>
      <c r="D140" s="476">
        <f>C140*2%</f>
        <v>400000</v>
      </c>
      <c r="E140" s="473" t="s">
        <v>102</v>
      </c>
      <c r="F140" s="473" t="s">
        <v>1396</v>
      </c>
      <c r="G140" s="477" t="s">
        <v>117</v>
      </c>
      <c r="H140" s="475" t="s">
        <v>543</v>
      </c>
      <c r="I140" s="475"/>
      <c r="J140" s="498"/>
      <c r="K140" s="499">
        <v>44565</v>
      </c>
      <c r="L140" s="475" t="s">
        <v>73</v>
      </c>
      <c r="M140" s="475">
        <v>2022</v>
      </c>
      <c r="N140" s="475" t="s">
        <v>136</v>
      </c>
      <c r="O140" s="498" t="s">
        <v>1804</v>
      </c>
      <c r="P140" s="475"/>
      <c r="Q140" s="475"/>
      <c r="R140" s="475"/>
      <c r="S140" s="475"/>
      <c r="T140" s="475"/>
    </row>
    <row r="141" spans="1:20" s="559" customFormat="1" ht="13.5" customHeight="1" x14ac:dyDescent="0.25">
      <c r="A141" s="551" t="s">
        <v>625</v>
      </c>
      <c r="B141" s="552" t="s">
        <v>1024</v>
      </c>
      <c r="C141" s="553">
        <v>48066143</v>
      </c>
      <c r="D141" s="554">
        <v>914593</v>
      </c>
      <c r="E141" s="555" t="s">
        <v>432</v>
      </c>
      <c r="F141" s="556" t="s">
        <v>1831</v>
      </c>
      <c r="G141" s="546" t="s">
        <v>117</v>
      </c>
      <c r="H141" s="556" t="s">
        <v>1807</v>
      </c>
      <c r="I141" s="556"/>
      <c r="J141" s="557"/>
      <c r="K141" s="558">
        <v>44783</v>
      </c>
      <c r="L141" s="552" t="s">
        <v>80</v>
      </c>
      <c r="M141" s="552">
        <v>2022</v>
      </c>
      <c r="N141" s="552" t="s">
        <v>118</v>
      </c>
      <c r="O141" s="557">
        <v>44783</v>
      </c>
      <c r="P141" s="552"/>
      <c r="Q141" s="552"/>
      <c r="R141" s="552"/>
      <c r="S141" s="552"/>
      <c r="T141" s="552"/>
    </row>
    <row r="142" spans="1:20" s="9" customFormat="1" ht="13.5" customHeight="1" x14ac:dyDescent="0.25">
      <c r="A142" s="514" t="s">
        <v>1827</v>
      </c>
      <c r="B142" s="182" t="s">
        <v>1828</v>
      </c>
      <c r="C142" s="512">
        <v>6010732.4100000001</v>
      </c>
      <c r="D142" s="539">
        <v>134917.04</v>
      </c>
      <c r="E142" s="181" t="s">
        <v>2</v>
      </c>
      <c r="F142" s="181" t="s">
        <v>1829</v>
      </c>
      <c r="G142" s="180" t="s">
        <v>117</v>
      </c>
      <c r="H142" s="182" t="s">
        <v>1830</v>
      </c>
      <c r="I142" s="182" t="s">
        <v>140</v>
      </c>
      <c r="J142" s="187"/>
      <c r="K142" s="238">
        <v>44783</v>
      </c>
      <c r="L142" s="182" t="s">
        <v>80</v>
      </c>
      <c r="M142" s="182">
        <v>2022</v>
      </c>
      <c r="N142" s="182" t="s">
        <v>118</v>
      </c>
      <c r="O142" s="187">
        <v>44783</v>
      </c>
      <c r="P142" s="182"/>
      <c r="Q142" s="182"/>
      <c r="R142" s="182"/>
      <c r="S142" s="182"/>
      <c r="T142" s="182"/>
    </row>
    <row r="143" spans="1:20" s="9" customFormat="1" ht="13.5" customHeight="1" x14ac:dyDescent="0.25">
      <c r="A143" s="514" t="s">
        <v>1254</v>
      </c>
      <c r="B143" s="182" t="s">
        <v>1256</v>
      </c>
      <c r="C143" s="512"/>
      <c r="D143" s="539">
        <v>1294231</v>
      </c>
      <c r="E143" s="181" t="s">
        <v>2</v>
      </c>
      <c r="F143" s="181" t="s">
        <v>1817</v>
      </c>
      <c r="G143" s="180" t="s">
        <v>117</v>
      </c>
      <c r="H143" s="182"/>
      <c r="I143" s="182"/>
      <c r="J143" s="187"/>
      <c r="K143" s="238"/>
      <c r="L143" s="182" t="s">
        <v>80</v>
      </c>
      <c r="M143" s="182">
        <v>2022</v>
      </c>
      <c r="N143" s="182" t="s">
        <v>336</v>
      </c>
      <c r="O143" s="187"/>
      <c r="P143" s="182"/>
      <c r="Q143" s="182"/>
      <c r="R143" s="182"/>
      <c r="S143" s="182"/>
      <c r="T143" s="182"/>
    </row>
    <row r="144" spans="1:20" s="9" customFormat="1" ht="12.75" customHeight="1" x14ac:dyDescent="0.25">
      <c r="A144" s="181" t="s">
        <v>680</v>
      </c>
      <c r="B144" s="181" t="s">
        <v>681</v>
      </c>
      <c r="C144" s="536">
        <v>2000000</v>
      </c>
      <c r="D144" s="536">
        <v>865.92</v>
      </c>
      <c r="E144" s="181" t="s">
        <v>102</v>
      </c>
      <c r="F144" s="181" t="s">
        <v>1822</v>
      </c>
      <c r="G144" s="180" t="s">
        <v>247</v>
      </c>
      <c r="H144" s="182" t="s">
        <v>683</v>
      </c>
      <c r="I144" s="182"/>
      <c r="J144" s="187"/>
      <c r="K144" s="238">
        <v>44788</v>
      </c>
      <c r="L144" s="182" t="s">
        <v>80</v>
      </c>
      <c r="M144" s="182">
        <v>2022</v>
      </c>
      <c r="N144" s="182" t="s">
        <v>249</v>
      </c>
      <c r="O144" s="187">
        <v>44783</v>
      </c>
      <c r="P144" s="182"/>
      <c r="Q144" s="182"/>
      <c r="R144" s="182"/>
      <c r="S144" s="182"/>
      <c r="T144" s="182"/>
    </row>
    <row r="145" spans="1:20" s="9" customFormat="1" ht="12.75" customHeight="1" x14ac:dyDescent="0.25">
      <c r="A145" s="181" t="s">
        <v>680</v>
      </c>
      <c r="B145" s="181" t="s">
        <v>681</v>
      </c>
      <c r="C145" s="536">
        <v>2000000</v>
      </c>
      <c r="D145" s="536">
        <v>1837.44</v>
      </c>
      <c r="E145" s="181" t="s">
        <v>102</v>
      </c>
      <c r="F145" s="181" t="s">
        <v>1823</v>
      </c>
      <c r="G145" s="180" t="s">
        <v>247</v>
      </c>
      <c r="H145" s="182" t="s">
        <v>683</v>
      </c>
      <c r="I145" s="182"/>
      <c r="J145" s="187"/>
      <c r="K145" s="238">
        <v>44788</v>
      </c>
      <c r="L145" s="182" t="s">
        <v>80</v>
      </c>
      <c r="M145" s="182">
        <v>2022</v>
      </c>
      <c r="N145" s="182" t="s">
        <v>249</v>
      </c>
      <c r="O145" s="187">
        <v>44783</v>
      </c>
      <c r="P145" s="182"/>
      <c r="Q145" s="182"/>
      <c r="R145" s="182"/>
      <c r="S145" s="182"/>
      <c r="T145" s="182"/>
    </row>
    <row r="146" spans="1:20" s="500" customFormat="1" ht="12.75" customHeight="1" x14ac:dyDescent="0.25">
      <c r="A146" s="181" t="s">
        <v>1519</v>
      </c>
      <c r="B146" s="181" t="s">
        <v>1520</v>
      </c>
      <c r="C146" s="536">
        <v>768400</v>
      </c>
      <c r="D146" s="536">
        <v>345560</v>
      </c>
      <c r="E146" s="181" t="s">
        <v>2</v>
      </c>
      <c r="F146" s="624" t="s">
        <v>1855</v>
      </c>
      <c r="G146" s="180" t="s">
        <v>117</v>
      </c>
      <c r="H146" s="182" t="s">
        <v>132</v>
      </c>
      <c r="I146" s="182" t="s">
        <v>132</v>
      </c>
      <c r="J146" s="187"/>
      <c r="K146" s="238"/>
      <c r="L146" s="182" t="s">
        <v>79</v>
      </c>
      <c r="M146" s="182">
        <v>2022</v>
      </c>
      <c r="N146" s="182" t="s">
        <v>1522</v>
      </c>
      <c r="O146" s="187">
        <v>44784</v>
      </c>
      <c r="P146" s="182"/>
      <c r="Q146" s="182"/>
      <c r="R146" s="182"/>
      <c r="S146" s="182"/>
      <c r="T146" s="182"/>
    </row>
    <row r="147" spans="1:20" s="9" customFormat="1" ht="13.5" customHeight="1" x14ac:dyDescent="0.25">
      <c r="A147" s="514" t="s">
        <v>320</v>
      </c>
      <c r="B147" s="182" t="s">
        <v>1852</v>
      </c>
      <c r="C147" s="512">
        <v>15000000</v>
      </c>
      <c r="D147" s="539">
        <v>225000</v>
      </c>
      <c r="E147" s="181" t="s">
        <v>2</v>
      </c>
      <c r="F147" s="181" t="s">
        <v>1853</v>
      </c>
      <c r="G147" s="180" t="s">
        <v>117</v>
      </c>
      <c r="H147" s="182" t="s">
        <v>119</v>
      </c>
      <c r="I147" s="182"/>
      <c r="J147" s="187"/>
      <c r="K147" s="238"/>
      <c r="L147" s="182" t="s">
        <v>80</v>
      </c>
      <c r="M147" s="182">
        <v>2022</v>
      </c>
      <c r="N147" s="182" t="s">
        <v>136</v>
      </c>
      <c r="O147" s="187">
        <v>44784</v>
      </c>
      <c r="P147" s="182"/>
      <c r="Q147" s="182"/>
      <c r="R147" s="182"/>
      <c r="S147" s="182"/>
      <c r="T147" s="182"/>
    </row>
    <row r="148" spans="1:20" s="9" customFormat="1" ht="13.5" customHeight="1" x14ac:dyDescent="0.25">
      <c r="A148" s="514"/>
      <c r="B148" s="182"/>
      <c r="C148" s="512"/>
      <c r="D148" s="513"/>
      <c r="E148" s="181"/>
      <c r="F148" s="181"/>
      <c r="G148" s="180"/>
      <c r="H148" s="182"/>
      <c r="I148" s="182"/>
      <c r="J148" s="187"/>
      <c r="K148" s="238"/>
      <c r="L148" s="182"/>
      <c r="M148" s="182"/>
      <c r="N148" s="182"/>
      <c r="O148" s="187"/>
      <c r="P148" s="182"/>
      <c r="Q148" s="182"/>
      <c r="R148" s="182"/>
      <c r="S148" s="182"/>
      <c r="T148" s="182"/>
    </row>
    <row r="149" spans="1:20" s="9" customFormat="1" ht="13.5" customHeight="1" x14ac:dyDescent="0.25">
      <c r="A149" s="514"/>
      <c r="B149" s="182"/>
      <c r="C149" s="512"/>
      <c r="D149" s="513"/>
      <c r="E149" s="181"/>
      <c r="F149" s="181"/>
      <c r="G149" s="180"/>
      <c r="H149" s="182"/>
      <c r="I149" s="182"/>
      <c r="J149" s="187"/>
      <c r="K149" s="238"/>
      <c r="L149" s="182"/>
      <c r="M149" s="182"/>
      <c r="N149" s="182"/>
      <c r="O149" s="187"/>
      <c r="P149" s="182"/>
      <c r="Q149" s="182"/>
      <c r="R149" s="182"/>
      <c r="S149" s="182"/>
      <c r="T149" s="182"/>
    </row>
    <row r="150" spans="1:20" s="9" customFormat="1" ht="13.5" customHeight="1" x14ac:dyDescent="0.25">
      <c r="A150" s="514"/>
      <c r="B150" s="182"/>
      <c r="C150" s="512"/>
      <c r="D150" s="513"/>
      <c r="E150" s="181"/>
      <c r="F150" s="181"/>
      <c r="G150" s="180"/>
      <c r="H150" s="182"/>
      <c r="I150" s="182"/>
      <c r="J150" s="187"/>
      <c r="K150" s="238"/>
      <c r="L150" s="182"/>
      <c r="M150" s="182"/>
      <c r="N150" s="182"/>
      <c r="O150" s="187"/>
      <c r="P150" s="182"/>
      <c r="Q150" s="182"/>
      <c r="R150" s="182"/>
      <c r="S150" s="182"/>
      <c r="T150" s="182"/>
    </row>
    <row r="151" spans="1:20" s="9" customFormat="1" ht="13.5" customHeight="1" x14ac:dyDescent="0.25">
      <c r="A151" s="514"/>
      <c r="B151" s="182"/>
      <c r="C151" s="512"/>
      <c r="D151" s="513"/>
      <c r="E151" s="181"/>
      <c r="F151" s="181"/>
      <c r="G151" s="180"/>
      <c r="H151" s="182"/>
      <c r="I151" s="182"/>
      <c r="J151" s="187"/>
      <c r="K151" s="238"/>
      <c r="L151" s="182"/>
      <c r="M151" s="182"/>
      <c r="N151" s="182"/>
      <c r="O151" s="187"/>
      <c r="P151" s="182"/>
      <c r="Q151" s="182"/>
      <c r="R151" s="182"/>
      <c r="S151" s="182"/>
      <c r="T151" s="182"/>
    </row>
    <row r="152" spans="1:20" s="9" customFormat="1" ht="13.5" customHeight="1" x14ac:dyDescent="0.25">
      <c r="A152" s="514"/>
      <c r="B152" s="182"/>
      <c r="C152" s="512"/>
      <c r="D152" s="513"/>
      <c r="E152" s="181"/>
      <c r="F152" s="181"/>
      <c r="G152" s="180"/>
      <c r="H152" s="182"/>
      <c r="I152" s="182"/>
      <c r="J152" s="187"/>
      <c r="K152" s="238"/>
      <c r="L152" s="182"/>
      <c r="M152" s="182"/>
      <c r="N152" s="182"/>
      <c r="O152" s="187"/>
      <c r="P152" s="182"/>
      <c r="Q152" s="182"/>
      <c r="R152" s="182"/>
      <c r="S152" s="182"/>
      <c r="T152" s="182"/>
    </row>
    <row r="153" spans="1:20" s="9" customFormat="1" ht="13.5" customHeight="1" x14ac:dyDescent="0.25">
      <c r="A153" s="514"/>
      <c r="B153" s="182"/>
      <c r="C153" s="512"/>
      <c r="D153" s="513"/>
      <c r="E153" s="181"/>
      <c r="F153" s="181"/>
      <c r="G153" s="180"/>
      <c r="H153" s="182"/>
      <c r="I153" s="182"/>
      <c r="J153" s="187"/>
      <c r="K153" s="238"/>
      <c r="L153" s="182"/>
      <c r="M153" s="182"/>
      <c r="N153" s="182"/>
      <c r="O153" s="187"/>
      <c r="P153" s="182"/>
      <c r="Q153" s="182"/>
      <c r="R153" s="182"/>
      <c r="S153" s="182"/>
      <c r="T153" s="182"/>
    </row>
    <row r="154" spans="1:20" s="9" customFormat="1" ht="13.5" customHeight="1" x14ac:dyDescent="0.25">
      <c r="A154" s="514"/>
      <c r="B154" s="182"/>
      <c r="C154" s="512"/>
      <c r="D154" s="513"/>
      <c r="E154" s="181"/>
      <c r="F154" s="181"/>
      <c r="G154" s="180"/>
      <c r="H154" s="182"/>
      <c r="I154" s="182"/>
      <c r="J154" s="187"/>
      <c r="K154" s="238"/>
      <c r="L154" s="182"/>
      <c r="M154" s="182"/>
      <c r="N154" s="182"/>
      <c r="O154" s="187"/>
      <c r="P154" s="182"/>
      <c r="Q154" s="182"/>
      <c r="R154" s="182"/>
      <c r="S154" s="182"/>
      <c r="T154" s="182"/>
    </row>
    <row r="155" spans="1:20" s="9" customFormat="1" ht="13.5" customHeight="1" x14ac:dyDescent="0.25">
      <c r="A155" s="514"/>
      <c r="B155" s="182"/>
      <c r="C155" s="512"/>
      <c r="D155" s="513"/>
      <c r="E155" s="181"/>
      <c r="F155" s="181"/>
      <c r="G155" s="180"/>
      <c r="H155" s="182"/>
      <c r="I155" s="182"/>
      <c r="J155" s="187"/>
      <c r="K155" s="238"/>
      <c r="L155" s="182"/>
      <c r="M155" s="182"/>
      <c r="N155" s="182"/>
      <c r="O155" s="187"/>
      <c r="P155" s="182"/>
      <c r="Q155" s="182"/>
      <c r="R155" s="182"/>
      <c r="S155" s="182"/>
      <c r="T155" s="182"/>
    </row>
    <row r="156" spans="1:20" s="9" customFormat="1" ht="13.5" customHeight="1" x14ac:dyDescent="0.25">
      <c r="A156" s="514"/>
      <c r="B156" s="182"/>
      <c r="C156" s="512"/>
      <c r="D156" s="513"/>
      <c r="E156" s="181"/>
      <c r="F156" s="181"/>
      <c r="G156" s="180"/>
      <c r="H156" s="182"/>
      <c r="I156" s="182"/>
      <c r="J156" s="187"/>
      <c r="K156" s="238"/>
      <c r="L156" s="182"/>
      <c r="M156" s="182"/>
      <c r="N156" s="182"/>
      <c r="O156" s="187"/>
      <c r="P156" s="182"/>
      <c r="Q156" s="182"/>
      <c r="R156" s="182"/>
      <c r="S156" s="182"/>
      <c r="T156" s="182"/>
    </row>
    <row r="157" spans="1:20" s="9" customFormat="1" ht="13.5" customHeight="1" x14ac:dyDescent="0.25">
      <c r="A157" s="514"/>
      <c r="B157" s="182"/>
      <c r="C157" s="512"/>
      <c r="D157" s="513"/>
      <c r="E157" s="181"/>
      <c r="F157" s="181"/>
      <c r="G157" s="180"/>
      <c r="H157" s="182"/>
      <c r="I157" s="182"/>
      <c r="J157" s="187"/>
      <c r="K157" s="238"/>
      <c r="L157" s="182"/>
      <c r="M157" s="182"/>
      <c r="N157" s="182"/>
      <c r="O157" s="187"/>
      <c r="P157" s="182"/>
      <c r="Q157" s="182"/>
      <c r="R157" s="182"/>
      <c r="S157" s="182"/>
      <c r="T157" s="182"/>
    </row>
    <row r="158" spans="1:20" s="9" customFormat="1" ht="13.5" customHeight="1" x14ac:dyDescent="0.25">
      <c r="A158" s="514"/>
      <c r="B158" s="182"/>
      <c r="C158" s="512"/>
      <c r="D158" s="513"/>
      <c r="E158" s="181"/>
      <c r="F158" s="181"/>
      <c r="G158" s="180"/>
      <c r="H158" s="182"/>
      <c r="I158" s="182"/>
      <c r="J158" s="187"/>
      <c r="K158" s="238"/>
      <c r="L158" s="182"/>
      <c r="M158" s="182"/>
      <c r="N158" s="182"/>
      <c r="O158" s="187"/>
      <c r="P158" s="182"/>
      <c r="Q158" s="182"/>
      <c r="R158" s="182"/>
      <c r="S158" s="182"/>
      <c r="T158" s="182"/>
    </row>
    <row r="159" spans="1:20" s="9" customFormat="1" ht="13.5" customHeight="1" x14ac:dyDescent="0.25">
      <c r="A159" s="514"/>
      <c r="B159" s="182"/>
      <c r="C159" s="512"/>
      <c r="D159" s="513"/>
      <c r="E159" s="181"/>
      <c r="F159" s="181"/>
      <c r="G159" s="180"/>
      <c r="H159" s="182"/>
      <c r="I159" s="182"/>
      <c r="J159" s="187"/>
      <c r="K159" s="238"/>
      <c r="L159" s="182"/>
      <c r="M159" s="182"/>
      <c r="N159" s="182"/>
      <c r="O159" s="187"/>
      <c r="P159" s="182"/>
      <c r="Q159" s="182"/>
      <c r="R159" s="182"/>
      <c r="S159" s="182"/>
      <c r="T159" s="182"/>
    </row>
    <row r="160" spans="1:20" s="9" customFormat="1" ht="13.5" customHeight="1" x14ac:dyDescent="0.25">
      <c r="A160" s="514"/>
      <c r="B160" s="182"/>
      <c r="C160" s="512"/>
      <c r="D160" s="513"/>
      <c r="E160" s="181"/>
      <c r="F160" s="181"/>
      <c r="G160" s="180"/>
      <c r="H160" s="182"/>
      <c r="I160" s="182"/>
      <c r="J160" s="187"/>
      <c r="K160" s="238"/>
      <c r="L160" s="182"/>
      <c r="M160" s="182"/>
      <c r="N160" s="182"/>
      <c r="O160" s="187"/>
      <c r="P160" s="182"/>
      <c r="Q160" s="182"/>
      <c r="R160" s="182"/>
      <c r="S160" s="182"/>
      <c r="T160" s="182"/>
    </row>
    <row r="161" spans="1:20" s="9" customFormat="1" ht="13.5" customHeight="1" x14ac:dyDescent="0.25">
      <c r="A161" s="514"/>
      <c r="B161" s="182"/>
      <c r="C161" s="512"/>
      <c r="D161" s="513"/>
      <c r="E161" s="181"/>
      <c r="F161" s="181"/>
      <c r="G161" s="180"/>
      <c r="H161" s="182"/>
      <c r="I161" s="182"/>
      <c r="J161" s="187"/>
      <c r="K161" s="238"/>
      <c r="L161" s="182"/>
      <c r="M161" s="182"/>
      <c r="N161" s="182"/>
      <c r="O161" s="187"/>
      <c r="P161" s="182"/>
      <c r="Q161" s="182"/>
      <c r="R161" s="182"/>
      <c r="S161" s="182"/>
      <c r="T161" s="182"/>
    </row>
    <row r="162" spans="1:20" s="9" customFormat="1" ht="13.5" customHeight="1" x14ac:dyDescent="0.25">
      <c r="A162" s="514"/>
      <c r="B162" s="182"/>
      <c r="C162" s="512"/>
      <c r="D162" s="513"/>
      <c r="E162" s="181"/>
      <c r="F162" s="181"/>
      <c r="G162" s="180"/>
      <c r="H162" s="182"/>
      <c r="I162" s="182"/>
      <c r="J162" s="187"/>
      <c r="K162" s="238"/>
      <c r="L162" s="182"/>
      <c r="M162" s="182"/>
      <c r="N162" s="182"/>
      <c r="O162" s="187"/>
      <c r="P162" s="182"/>
      <c r="Q162" s="182"/>
      <c r="R162" s="182"/>
      <c r="S162" s="182"/>
      <c r="T162" s="182"/>
    </row>
    <row r="163" spans="1:20" s="9" customFormat="1" ht="13.5" customHeight="1" x14ac:dyDescent="0.25">
      <c r="A163" s="514"/>
      <c r="B163" s="182"/>
      <c r="C163" s="512"/>
      <c r="D163" s="513"/>
      <c r="E163" s="181"/>
      <c r="F163" s="181"/>
      <c r="G163" s="180"/>
      <c r="H163" s="182"/>
      <c r="I163" s="182"/>
      <c r="J163" s="187"/>
      <c r="K163" s="238"/>
      <c r="L163" s="182"/>
      <c r="M163" s="182"/>
      <c r="N163" s="182"/>
      <c r="O163" s="187"/>
      <c r="P163" s="182"/>
      <c r="Q163" s="182"/>
      <c r="R163" s="182"/>
      <c r="S163" s="182"/>
      <c r="T163" s="182"/>
    </row>
    <row r="164" spans="1:20" s="9" customFormat="1" ht="13.5" customHeight="1" x14ac:dyDescent="0.25">
      <c r="A164" s="514"/>
      <c r="B164" s="182"/>
      <c r="C164" s="512"/>
      <c r="D164" s="513"/>
      <c r="E164" s="181"/>
      <c r="F164" s="181"/>
      <c r="G164" s="180"/>
      <c r="H164" s="182"/>
      <c r="I164" s="182"/>
      <c r="J164" s="187"/>
      <c r="K164" s="238"/>
      <c r="L164" s="182"/>
      <c r="M164" s="182"/>
      <c r="N164" s="182"/>
      <c r="O164" s="187"/>
      <c r="P164" s="182"/>
      <c r="Q164" s="182"/>
      <c r="R164" s="182"/>
      <c r="S164" s="182"/>
      <c r="T164" s="182"/>
    </row>
    <row r="165" spans="1:20" s="9" customFormat="1" ht="13.5" customHeight="1" x14ac:dyDescent="0.25">
      <c r="A165" s="514"/>
      <c r="B165" s="182"/>
      <c r="C165" s="512"/>
      <c r="D165" s="513"/>
      <c r="E165" s="181"/>
      <c r="F165" s="181"/>
      <c r="G165" s="180"/>
      <c r="H165" s="182"/>
      <c r="I165" s="182"/>
      <c r="J165" s="187"/>
      <c r="K165" s="238"/>
      <c r="L165" s="182"/>
      <c r="M165" s="182"/>
      <c r="N165" s="182"/>
      <c r="O165" s="187"/>
      <c r="P165" s="182"/>
      <c r="Q165" s="182"/>
      <c r="R165" s="182"/>
      <c r="S165" s="182"/>
      <c r="T165" s="182"/>
    </row>
    <row r="166" spans="1:20" s="9" customFormat="1" ht="13.5" customHeight="1" x14ac:dyDescent="0.25">
      <c r="A166" s="514"/>
      <c r="B166" s="182"/>
      <c r="C166" s="512"/>
      <c r="D166" s="513"/>
      <c r="E166" s="181"/>
      <c r="F166" s="181"/>
      <c r="G166" s="180"/>
      <c r="H166" s="182"/>
      <c r="I166" s="182"/>
      <c r="J166" s="187"/>
      <c r="K166" s="238"/>
      <c r="L166" s="182"/>
      <c r="M166" s="182"/>
      <c r="N166" s="182"/>
      <c r="O166" s="187"/>
      <c r="P166" s="182"/>
      <c r="Q166" s="182"/>
      <c r="R166" s="182"/>
      <c r="S166" s="182"/>
      <c r="T166" s="182"/>
    </row>
    <row r="167" spans="1:20" s="9" customFormat="1" ht="13.5" customHeight="1" x14ac:dyDescent="0.25">
      <c r="A167" s="514"/>
      <c r="B167" s="182"/>
      <c r="C167" s="512"/>
      <c r="D167" s="513"/>
      <c r="E167" s="181"/>
      <c r="F167" s="181"/>
      <c r="G167" s="180"/>
      <c r="H167" s="182"/>
      <c r="I167" s="182"/>
      <c r="J167" s="187"/>
      <c r="K167" s="238"/>
      <c r="L167" s="182"/>
      <c r="M167" s="182"/>
      <c r="N167" s="182"/>
      <c r="O167" s="187"/>
      <c r="P167" s="182"/>
      <c r="Q167" s="182"/>
      <c r="R167" s="182"/>
      <c r="S167" s="182"/>
      <c r="T167" s="182"/>
    </row>
    <row r="168" spans="1:20" s="9" customFormat="1" ht="13.5" customHeight="1" x14ac:dyDescent="0.25">
      <c r="A168" s="514"/>
      <c r="B168" s="182"/>
      <c r="C168" s="512"/>
      <c r="D168" s="513"/>
      <c r="E168" s="181"/>
      <c r="F168" s="181"/>
      <c r="G168" s="180"/>
      <c r="H168" s="182"/>
      <c r="I168" s="182"/>
      <c r="J168" s="187"/>
      <c r="K168" s="238"/>
      <c r="L168" s="182"/>
      <c r="M168" s="182"/>
      <c r="N168" s="182"/>
      <c r="O168" s="187"/>
      <c r="P168" s="182"/>
      <c r="Q168" s="182"/>
      <c r="R168" s="182"/>
      <c r="S168" s="182"/>
      <c r="T168" s="182"/>
    </row>
    <row r="169" spans="1:20" s="9" customFormat="1" ht="13.5" customHeight="1" x14ac:dyDescent="0.25">
      <c r="A169" s="514"/>
      <c r="B169" s="182"/>
      <c r="C169" s="512"/>
      <c r="D169" s="513"/>
      <c r="E169" s="181"/>
      <c r="F169" s="181"/>
      <c r="G169" s="180"/>
      <c r="H169" s="182"/>
      <c r="I169" s="182"/>
      <c r="J169" s="187"/>
      <c r="K169" s="238"/>
      <c r="L169" s="182"/>
      <c r="M169" s="182"/>
      <c r="N169" s="182"/>
      <c r="O169" s="187"/>
      <c r="P169" s="182"/>
      <c r="Q169" s="182"/>
      <c r="R169" s="182"/>
      <c r="S169" s="182"/>
      <c r="T169" s="182"/>
    </row>
    <row r="170" spans="1:20" s="9" customFormat="1" ht="13.5" customHeight="1" x14ac:dyDescent="0.25">
      <c r="A170" s="514"/>
      <c r="B170" s="182"/>
      <c r="C170" s="512"/>
      <c r="D170" s="513"/>
      <c r="E170" s="181"/>
      <c r="F170" s="181"/>
      <c r="G170" s="180"/>
      <c r="H170" s="182"/>
      <c r="I170" s="182"/>
      <c r="J170" s="187"/>
      <c r="K170" s="238"/>
      <c r="L170" s="182"/>
      <c r="M170" s="182"/>
      <c r="N170" s="182"/>
      <c r="O170" s="187"/>
      <c r="P170" s="182"/>
      <c r="Q170" s="182"/>
      <c r="R170" s="182"/>
      <c r="S170" s="182"/>
      <c r="T170" s="182"/>
    </row>
    <row r="171" spans="1:20" s="9" customFormat="1" ht="13.5" customHeight="1" x14ac:dyDescent="0.25">
      <c r="A171" s="514"/>
      <c r="B171" s="182"/>
      <c r="C171" s="512"/>
      <c r="D171" s="513"/>
      <c r="E171" s="181"/>
      <c r="F171" s="181"/>
      <c r="G171" s="180"/>
      <c r="H171" s="182"/>
      <c r="I171" s="182"/>
      <c r="J171" s="187"/>
      <c r="K171" s="238"/>
      <c r="L171" s="182"/>
      <c r="M171" s="182"/>
      <c r="N171" s="182"/>
      <c r="O171" s="187"/>
      <c r="P171" s="182"/>
      <c r="Q171" s="182"/>
      <c r="R171" s="182"/>
      <c r="S171" s="182"/>
      <c r="T171" s="182"/>
    </row>
    <row r="172" spans="1:20" s="9" customFormat="1" ht="13.5" customHeight="1" x14ac:dyDescent="0.25">
      <c r="A172" s="514"/>
      <c r="B172" s="182"/>
      <c r="C172" s="512"/>
      <c r="D172" s="513"/>
      <c r="E172" s="181"/>
      <c r="F172" s="181"/>
      <c r="G172" s="180"/>
      <c r="H172" s="182"/>
      <c r="I172" s="182"/>
      <c r="J172" s="187"/>
      <c r="K172" s="238"/>
      <c r="L172" s="182"/>
      <c r="M172" s="182"/>
      <c r="N172" s="182"/>
      <c r="O172" s="187"/>
      <c r="P172" s="182"/>
      <c r="Q172" s="182"/>
      <c r="R172" s="182"/>
      <c r="S172" s="182"/>
      <c r="T172" s="182"/>
    </row>
    <row r="173" spans="1:20" s="9" customFormat="1" ht="13.5" customHeight="1" x14ac:dyDescent="0.25">
      <c r="A173" s="514"/>
      <c r="B173" s="182"/>
      <c r="C173" s="512"/>
      <c r="D173" s="513"/>
      <c r="E173" s="181"/>
      <c r="F173" s="181"/>
      <c r="G173" s="180"/>
      <c r="H173" s="182"/>
      <c r="I173" s="182"/>
      <c r="J173" s="187"/>
      <c r="K173" s="238"/>
      <c r="L173" s="182"/>
      <c r="M173" s="182"/>
      <c r="N173" s="182"/>
      <c r="O173" s="187"/>
      <c r="P173" s="182"/>
      <c r="Q173" s="182"/>
      <c r="R173" s="182"/>
      <c r="S173" s="182"/>
      <c r="T173" s="182"/>
    </row>
    <row r="174" spans="1:20" s="9" customFormat="1" ht="13.5" customHeight="1" x14ac:dyDescent="0.25">
      <c r="A174" s="514"/>
      <c r="B174" s="182"/>
      <c r="C174" s="512"/>
      <c r="D174" s="513"/>
      <c r="E174" s="181"/>
      <c r="F174" s="181"/>
      <c r="G174" s="180"/>
      <c r="H174" s="182"/>
      <c r="I174" s="182"/>
      <c r="J174" s="187"/>
      <c r="K174" s="238"/>
      <c r="L174" s="182"/>
      <c r="M174" s="182"/>
      <c r="N174" s="182"/>
      <c r="O174" s="187"/>
      <c r="P174" s="182"/>
      <c r="Q174" s="182"/>
      <c r="R174" s="182"/>
      <c r="S174" s="182"/>
      <c r="T174" s="182"/>
    </row>
    <row r="175" spans="1:20" s="9" customFormat="1" ht="13.5" customHeight="1" x14ac:dyDescent="0.25">
      <c r="A175" s="514"/>
      <c r="B175" s="182"/>
      <c r="C175" s="512"/>
      <c r="D175" s="513"/>
      <c r="E175" s="181"/>
      <c r="F175" s="181"/>
      <c r="G175" s="180"/>
      <c r="H175" s="182"/>
      <c r="I175" s="182"/>
      <c r="J175" s="187"/>
      <c r="K175" s="238"/>
      <c r="L175" s="182"/>
      <c r="M175" s="182"/>
      <c r="N175" s="182"/>
      <c r="O175" s="187"/>
      <c r="P175" s="182"/>
      <c r="Q175" s="182"/>
      <c r="R175" s="182"/>
      <c r="S175" s="182"/>
      <c r="T175" s="182"/>
    </row>
    <row r="176" spans="1:20" s="9" customFormat="1" ht="13.5" customHeight="1" x14ac:dyDescent="0.25">
      <c r="A176" s="514"/>
      <c r="B176" s="182"/>
      <c r="C176" s="512"/>
      <c r="D176" s="513"/>
      <c r="E176" s="181"/>
      <c r="F176" s="181"/>
      <c r="G176" s="180"/>
      <c r="H176" s="182"/>
      <c r="I176" s="182"/>
      <c r="J176" s="187"/>
      <c r="K176" s="238"/>
      <c r="L176" s="182"/>
      <c r="M176" s="182"/>
      <c r="N176" s="182"/>
      <c r="O176" s="187"/>
      <c r="P176" s="182"/>
      <c r="Q176" s="182"/>
      <c r="R176" s="182"/>
      <c r="S176" s="182"/>
      <c r="T176" s="182"/>
    </row>
    <row r="177" spans="1:20" s="9" customFormat="1" ht="13.5" customHeight="1" x14ac:dyDescent="0.25">
      <c r="A177" s="514"/>
      <c r="B177" s="182"/>
      <c r="C177" s="512"/>
      <c r="D177" s="513"/>
      <c r="E177" s="181"/>
      <c r="F177" s="181"/>
      <c r="G177" s="180"/>
      <c r="H177" s="182"/>
      <c r="I177" s="182"/>
      <c r="J177" s="187"/>
      <c r="K177" s="238"/>
      <c r="L177" s="182"/>
      <c r="M177" s="182"/>
      <c r="N177" s="182"/>
      <c r="O177" s="187"/>
      <c r="P177" s="182"/>
      <c r="Q177" s="182"/>
      <c r="R177" s="182"/>
      <c r="S177" s="182"/>
      <c r="T177" s="182"/>
    </row>
    <row r="178" spans="1:20" s="9" customFormat="1" ht="13.5" customHeight="1" x14ac:dyDescent="0.25">
      <c r="A178" s="514"/>
      <c r="B178" s="182"/>
      <c r="C178" s="512"/>
      <c r="D178" s="513"/>
      <c r="E178" s="181"/>
      <c r="F178" s="181"/>
      <c r="G178" s="180"/>
      <c r="H178" s="182"/>
      <c r="I178" s="182"/>
      <c r="J178" s="187"/>
      <c r="K178" s="238"/>
      <c r="L178" s="182"/>
      <c r="M178" s="182"/>
      <c r="N178" s="182"/>
      <c r="O178" s="187"/>
      <c r="P178" s="182"/>
      <c r="Q178" s="182"/>
      <c r="R178" s="182"/>
      <c r="S178" s="182"/>
      <c r="T178" s="182"/>
    </row>
    <row r="179" spans="1:20" s="9" customFormat="1" ht="13.5" customHeight="1" x14ac:dyDescent="0.25">
      <c r="A179" s="514"/>
      <c r="B179" s="182"/>
      <c r="C179" s="512"/>
      <c r="D179" s="513"/>
      <c r="E179" s="181"/>
      <c r="F179" s="181"/>
      <c r="G179" s="180"/>
      <c r="H179" s="182"/>
      <c r="I179" s="182"/>
      <c r="J179" s="187"/>
      <c r="K179" s="238"/>
      <c r="L179" s="182"/>
      <c r="M179" s="182"/>
      <c r="N179" s="182"/>
      <c r="O179" s="187"/>
      <c r="P179" s="182"/>
      <c r="Q179" s="182"/>
      <c r="R179" s="182"/>
      <c r="S179" s="182"/>
      <c r="T179" s="182"/>
    </row>
    <row r="180" spans="1:20" s="9" customFormat="1" ht="13.5" customHeight="1" x14ac:dyDescent="0.25">
      <c r="A180" s="514"/>
      <c r="B180" s="182"/>
      <c r="C180" s="512"/>
      <c r="D180" s="513"/>
      <c r="E180" s="181"/>
      <c r="F180" s="181"/>
      <c r="G180" s="180"/>
      <c r="H180" s="182"/>
      <c r="I180" s="182"/>
      <c r="J180" s="187"/>
      <c r="K180" s="238"/>
      <c r="L180" s="182"/>
      <c r="M180" s="182"/>
      <c r="N180" s="182"/>
      <c r="O180" s="187"/>
      <c r="P180" s="182"/>
      <c r="Q180" s="182"/>
      <c r="R180" s="182"/>
      <c r="S180" s="182"/>
      <c r="T180" s="182"/>
    </row>
    <row r="181" spans="1:20" s="9" customFormat="1" ht="13.5" customHeight="1" x14ac:dyDescent="0.25">
      <c r="A181" s="514"/>
      <c r="B181" s="182"/>
      <c r="C181" s="512"/>
      <c r="D181" s="513"/>
      <c r="E181" s="181"/>
      <c r="F181" s="181"/>
      <c r="G181" s="180"/>
      <c r="H181" s="182"/>
      <c r="I181" s="182"/>
      <c r="J181" s="187"/>
      <c r="K181" s="238"/>
      <c r="L181" s="182"/>
      <c r="M181" s="182"/>
      <c r="N181" s="182"/>
      <c r="O181" s="187"/>
      <c r="P181" s="182"/>
      <c r="Q181" s="182"/>
      <c r="R181" s="182"/>
      <c r="S181" s="182"/>
      <c r="T181" s="182"/>
    </row>
    <row r="182" spans="1:20" s="9" customFormat="1" ht="13.5" customHeight="1" x14ac:dyDescent="0.25">
      <c r="A182" s="514"/>
      <c r="B182" s="182"/>
      <c r="C182" s="512"/>
      <c r="D182" s="513"/>
      <c r="E182" s="181"/>
      <c r="F182" s="181"/>
      <c r="G182" s="180"/>
      <c r="H182" s="182"/>
      <c r="I182" s="182"/>
      <c r="J182" s="187"/>
      <c r="K182" s="238"/>
      <c r="L182" s="182"/>
      <c r="M182" s="182"/>
      <c r="N182" s="182"/>
      <c r="O182" s="187"/>
      <c r="P182" s="182"/>
      <c r="Q182" s="182"/>
      <c r="R182" s="182"/>
      <c r="S182" s="182"/>
      <c r="T182" s="182"/>
    </row>
    <row r="183" spans="1:20" s="9" customFormat="1" ht="13.5" customHeight="1" x14ac:dyDescent="0.25">
      <c r="A183" s="514"/>
      <c r="B183" s="182"/>
      <c r="C183" s="512"/>
      <c r="D183" s="513"/>
      <c r="E183" s="181"/>
      <c r="F183" s="181"/>
      <c r="G183" s="180"/>
      <c r="H183" s="182"/>
      <c r="I183" s="182"/>
      <c r="J183" s="187"/>
      <c r="K183" s="238"/>
      <c r="L183" s="182"/>
      <c r="M183" s="182"/>
      <c r="N183" s="182"/>
      <c r="O183" s="187"/>
      <c r="P183" s="182"/>
      <c r="Q183" s="182"/>
      <c r="R183" s="182"/>
      <c r="S183" s="182"/>
      <c r="T183" s="182"/>
    </row>
    <row r="184" spans="1:20" s="9" customFormat="1" ht="13.5" customHeight="1" x14ac:dyDescent="0.25">
      <c r="A184" s="514"/>
      <c r="B184" s="182"/>
      <c r="C184" s="512"/>
      <c r="D184" s="513"/>
      <c r="E184" s="181"/>
      <c r="F184" s="181"/>
      <c r="G184" s="180"/>
      <c r="H184" s="182"/>
      <c r="I184" s="182"/>
      <c r="J184" s="187"/>
      <c r="K184" s="238"/>
      <c r="L184" s="182"/>
      <c r="M184" s="182"/>
      <c r="N184" s="182"/>
      <c r="O184" s="187"/>
      <c r="P184" s="182"/>
      <c r="Q184" s="182"/>
      <c r="R184" s="182"/>
      <c r="S184" s="182"/>
      <c r="T184" s="182"/>
    </row>
    <row r="185" spans="1:20" s="9" customFormat="1" ht="13.5" customHeight="1" x14ac:dyDescent="0.25">
      <c r="A185" s="514"/>
      <c r="B185" s="182"/>
      <c r="C185" s="512"/>
      <c r="D185" s="513"/>
      <c r="E185" s="181"/>
      <c r="F185" s="181"/>
      <c r="G185" s="180"/>
      <c r="H185" s="182"/>
      <c r="I185" s="182"/>
      <c r="J185" s="187"/>
      <c r="K185" s="238"/>
      <c r="L185" s="182"/>
      <c r="M185" s="182"/>
      <c r="N185" s="182"/>
      <c r="O185" s="187"/>
      <c r="P185" s="182"/>
      <c r="Q185" s="182"/>
      <c r="R185" s="182"/>
      <c r="S185" s="182"/>
      <c r="T185" s="182"/>
    </row>
    <row r="186" spans="1:20" s="9" customFormat="1" ht="13.5" customHeight="1" x14ac:dyDescent="0.25">
      <c r="A186" s="514"/>
      <c r="B186" s="182"/>
      <c r="C186" s="512"/>
      <c r="D186" s="513"/>
      <c r="E186" s="181"/>
      <c r="F186" s="181"/>
      <c r="G186" s="180"/>
      <c r="H186" s="182"/>
      <c r="I186" s="182"/>
      <c r="J186" s="187"/>
      <c r="K186" s="238"/>
      <c r="L186" s="182"/>
      <c r="M186" s="182"/>
      <c r="N186" s="182"/>
      <c r="O186" s="187"/>
      <c r="P186" s="182"/>
      <c r="Q186" s="182"/>
      <c r="R186" s="182"/>
      <c r="S186" s="182"/>
      <c r="T186" s="182"/>
    </row>
    <row r="187" spans="1:20" s="9" customFormat="1" ht="13.5" customHeight="1" x14ac:dyDescent="0.25">
      <c r="A187" s="514"/>
      <c r="B187" s="182"/>
      <c r="C187" s="512"/>
      <c r="D187" s="513"/>
      <c r="E187" s="181"/>
      <c r="F187" s="181"/>
      <c r="G187" s="180"/>
      <c r="H187" s="182"/>
      <c r="I187" s="182"/>
      <c r="J187" s="187"/>
      <c r="K187" s="238"/>
      <c r="L187" s="182"/>
      <c r="M187" s="182"/>
      <c r="N187" s="182"/>
      <c r="O187" s="187"/>
      <c r="P187" s="182"/>
      <c r="Q187" s="182"/>
      <c r="R187" s="182"/>
      <c r="S187" s="182"/>
      <c r="T187" s="182"/>
    </row>
    <row r="188" spans="1:20" s="9" customFormat="1" ht="13.5" customHeight="1" x14ac:dyDescent="0.25">
      <c r="A188" s="514"/>
      <c r="B188" s="182"/>
      <c r="C188" s="512"/>
      <c r="D188" s="513"/>
      <c r="E188" s="181"/>
      <c r="F188" s="181"/>
      <c r="G188" s="180"/>
      <c r="H188" s="182"/>
      <c r="I188" s="182"/>
      <c r="J188" s="187"/>
      <c r="K188" s="238"/>
      <c r="L188" s="182"/>
      <c r="M188" s="182"/>
      <c r="N188" s="182"/>
      <c r="O188" s="187"/>
      <c r="P188" s="182"/>
      <c r="Q188" s="182"/>
      <c r="R188" s="182"/>
      <c r="S188" s="182"/>
      <c r="T188" s="182"/>
    </row>
    <row r="189" spans="1:20" s="9" customFormat="1" ht="13.5" customHeight="1" x14ac:dyDescent="0.25">
      <c r="A189" s="514"/>
      <c r="B189" s="182"/>
      <c r="C189" s="512"/>
      <c r="D189" s="513"/>
      <c r="E189" s="181"/>
      <c r="F189" s="181"/>
      <c r="G189" s="180"/>
      <c r="H189" s="182"/>
      <c r="I189" s="182"/>
      <c r="J189" s="187"/>
      <c r="K189" s="238"/>
      <c r="L189" s="182"/>
      <c r="M189" s="182"/>
      <c r="N189" s="182"/>
      <c r="O189" s="187"/>
      <c r="P189" s="182"/>
      <c r="Q189" s="182"/>
      <c r="R189" s="182"/>
      <c r="S189" s="182"/>
      <c r="T189" s="182"/>
    </row>
    <row r="190" spans="1:20" s="9" customFormat="1" ht="13.5" customHeight="1" x14ac:dyDescent="0.25">
      <c r="A190" s="514"/>
      <c r="B190" s="182"/>
      <c r="C190" s="512"/>
      <c r="D190" s="513"/>
      <c r="E190" s="181"/>
      <c r="F190" s="181"/>
      <c r="G190" s="180"/>
      <c r="H190" s="182"/>
      <c r="I190" s="182"/>
      <c r="J190" s="187"/>
      <c r="K190" s="238"/>
      <c r="L190" s="182"/>
      <c r="M190" s="182"/>
      <c r="N190" s="182"/>
      <c r="O190" s="187"/>
      <c r="P190" s="182"/>
      <c r="Q190" s="182"/>
      <c r="R190" s="182"/>
      <c r="S190" s="182"/>
      <c r="T190" s="182"/>
    </row>
    <row r="191" spans="1:20" s="9" customFormat="1" ht="13.5" customHeight="1" x14ac:dyDescent="0.25">
      <c r="A191" s="514"/>
      <c r="B191" s="182"/>
      <c r="C191" s="512"/>
      <c r="D191" s="513"/>
      <c r="E191" s="181"/>
      <c r="F191" s="181"/>
      <c r="G191" s="180"/>
      <c r="H191" s="182"/>
      <c r="I191" s="182"/>
      <c r="J191" s="187"/>
      <c r="K191" s="238"/>
      <c r="L191" s="182"/>
      <c r="M191" s="182"/>
      <c r="N191" s="182"/>
      <c r="O191" s="187"/>
      <c r="P191" s="182"/>
      <c r="Q191" s="182"/>
      <c r="R191" s="182"/>
      <c r="S191" s="182"/>
      <c r="T191" s="182"/>
    </row>
    <row r="192" spans="1:20" s="9" customFormat="1" ht="13.5" customHeight="1" x14ac:dyDescent="0.25">
      <c r="A192" s="514"/>
      <c r="B192" s="182"/>
      <c r="C192" s="512"/>
      <c r="D192" s="513"/>
      <c r="E192" s="181"/>
      <c r="F192" s="181"/>
      <c r="G192" s="180"/>
      <c r="H192" s="182"/>
      <c r="I192" s="182"/>
      <c r="J192" s="187"/>
      <c r="K192" s="238"/>
      <c r="L192" s="182"/>
      <c r="M192" s="182"/>
      <c r="N192" s="182"/>
      <c r="O192" s="187"/>
      <c r="P192" s="182"/>
      <c r="Q192" s="182"/>
      <c r="R192" s="182"/>
      <c r="S192" s="182"/>
      <c r="T192" s="182"/>
    </row>
    <row r="193" spans="1:20" s="9" customFormat="1" ht="13.5" customHeight="1" x14ac:dyDescent="0.25">
      <c r="A193" s="514"/>
      <c r="B193" s="182"/>
      <c r="C193" s="512"/>
      <c r="D193" s="513"/>
      <c r="E193" s="181"/>
      <c r="F193" s="181"/>
      <c r="G193" s="180"/>
      <c r="H193" s="182"/>
      <c r="I193" s="182"/>
      <c r="J193" s="187"/>
      <c r="K193" s="238"/>
      <c r="L193" s="182"/>
      <c r="M193" s="182"/>
      <c r="N193" s="182"/>
      <c r="O193" s="187"/>
      <c r="P193" s="182"/>
      <c r="Q193" s="182"/>
      <c r="R193" s="182"/>
      <c r="S193" s="182"/>
      <c r="T193" s="182"/>
    </row>
    <row r="194" spans="1:20" s="9" customFormat="1" ht="13.5" customHeight="1" x14ac:dyDescent="0.25">
      <c r="A194" s="514"/>
      <c r="B194" s="182"/>
      <c r="C194" s="512"/>
      <c r="D194" s="513"/>
      <c r="E194" s="181"/>
      <c r="F194" s="181"/>
      <c r="G194" s="180"/>
      <c r="H194" s="182"/>
      <c r="I194" s="182"/>
      <c r="J194" s="187"/>
      <c r="K194" s="238"/>
      <c r="L194" s="182"/>
      <c r="M194" s="182"/>
      <c r="N194" s="182"/>
      <c r="O194" s="187"/>
      <c r="P194" s="182"/>
      <c r="Q194" s="182"/>
      <c r="R194" s="182"/>
      <c r="S194" s="182"/>
      <c r="T194" s="182"/>
    </row>
    <row r="195" spans="1:20" s="9" customFormat="1" ht="13.5" customHeight="1" x14ac:dyDescent="0.25">
      <c r="A195" s="514"/>
      <c r="B195" s="182"/>
      <c r="C195" s="512"/>
      <c r="D195" s="513"/>
      <c r="E195" s="181"/>
      <c r="F195" s="181"/>
      <c r="G195" s="180"/>
      <c r="H195" s="182"/>
      <c r="I195" s="182"/>
      <c r="J195" s="187"/>
      <c r="K195" s="238"/>
      <c r="L195" s="182"/>
      <c r="M195" s="182"/>
      <c r="N195" s="182"/>
      <c r="O195" s="187"/>
      <c r="P195" s="182"/>
      <c r="Q195" s="182"/>
      <c r="R195" s="182"/>
      <c r="S195" s="182"/>
      <c r="T195" s="182"/>
    </row>
    <row r="196" spans="1:20" s="9" customFormat="1" ht="13.5" customHeight="1" x14ac:dyDescent="0.25">
      <c r="A196" s="514"/>
      <c r="B196" s="182"/>
      <c r="C196" s="512"/>
      <c r="D196" s="513"/>
      <c r="E196" s="181"/>
      <c r="F196" s="181"/>
      <c r="G196" s="180"/>
      <c r="H196" s="182"/>
      <c r="I196" s="182"/>
      <c r="J196" s="187"/>
      <c r="K196" s="238"/>
      <c r="L196" s="182"/>
      <c r="M196" s="182"/>
      <c r="N196" s="182"/>
      <c r="O196" s="187"/>
      <c r="P196" s="182"/>
      <c r="Q196" s="182"/>
      <c r="R196" s="182"/>
      <c r="S196" s="182"/>
      <c r="T196" s="182"/>
    </row>
    <row r="197" spans="1:20" s="9" customFormat="1" ht="13.5" customHeight="1" x14ac:dyDescent="0.25">
      <c r="A197" s="514"/>
      <c r="B197" s="182"/>
      <c r="C197" s="512"/>
      <c r="D197" s="513"/>
      <c r="E197" s="181"/>
      <c r="F197" s="181"/>
      <c r="G197" s="180"/>
      <c r="H197" s="182"/>
      <c r="I197" s="182"/>
      <c r="J197" s="187"/>
      <c r="K197" s="238"/>
      <c r="L197" s="182"/>
      <c r="M197" s="182"/>
      <c r="N197" s="182"/>
      <c r="O197" s="187"/>
      <c r="P197" s="182"/>
      <c r="Q197" s="182"/>
      <c r="R197" s="182"/>
      <c r="S197" s="182"/>
      <c r="T197" s="182"/>
    </row>
    <row r="198" spans="1:20" s="9" customFormat="1" ht="13.5" customHeight="1" x14ac:dyDescent="0.25">
      <c r="A198" s="514"/>
      <c r="B198" s="182"/>
      <c r="C198" s="512"/>
      <c r="D198" s="513"/>
      <c r="E198" s="181"/>
      <c r="F198" s="181"/>
      <c r="G198" s="180"/>
      <c r="H198" s="182"/>
      <c r="I198" s="182"/>
      <c r="J198" s="187"/>
      <c r="K198" s="238"/>
      <c r="L198" s="182"/>
      <c r="M198" s="182"/>
      <c r="N198" s="182"/>
      <c r="O198" s="187"/>
      <c r="P198" s="182"/>
      <c r="Q198" s="182"/>
      <c r="R198" s="182"/>
      <c r="S198" s="182"/>
      <c r="T198" s="182"/>
    </row>
    <row r="199" spans="1:20" s="9" customFormat="1" ht="13.5" customHeight="1" x14ac:dyDescent="0.25">
      <c r="A199" s="514"/>
      <c r="B199" s="182"/>
      <c r="C199" s="512"/>
      <c r="D199" s="513"/>
      <c r="E199" s="181"/>
      <c r="F199" s="181"/>
      <c r="G199" s="180"/>
      <c r="H199" s="182"/>
      <c r="I199" s="182"/>
      <c r="J199" s="187"/>
      <c r="K199" s="238"/>
      <c r="L199" s="182"/>
      <c r="M199" s="182"/>
      <c r="N199" s="182"/>
      <c r="O199" s="187"/>
      <c r="P199" s="182"/>
      <c r="Q199" s="182"/>
      <c r="R199" s="182"/>
      <c r="S199" s="182"/>
      <c r="T199" s="182"/>
    </row>
    <row r="200" spans="1:20" s="9" customFormat="1" ht="13.5" customHeight="1" x14ac:dyDescent="0.25">
      <c r="A200" s="514"/>
      <c r="B200" s="182"/>
      <c r="C200" s="512"/>
      <c r="D200" s="513"/>
      <c r="E200" s="181"/>
      <c r="F200" s="181"/>
      <c r="G200" s="180"/>
      <c r="H200" s="182"/>
      <c r="I200" s="182"/>
      <c r="J200" s="187"/>
      <c r="K200" s="238"/>
      <c r="L200" s="182"/>
      <c r="M200" s="182"/>
      <c r="N200" s="182"/>
      <c r="O200" s="187"/>
      <c r="P200" s="182"/>
      <c r="Q200" s="182"/>
      <c r="R200" s="182"/>
      <c r="S200" s="182"/>
      <c r="T200" s="182"/>
    </row>
    <row r="201" spans="1:20" s="9" customFormat="1" ht="13.5" customHeight="1" x14ac:dyDescent="0.25">
      <c r="A201" s="514"/>
      <c r="B201" s="182"/>
      <c r="C201" s="512"/>
      <c r="D201" s="513"/>
      <c r="E201" s="181"/>
      <c r="F201" s="181"/>
      <c r="G201" s="180"/>
      <c r="H201" s="182"/>
      <c r="I201" s="182"/>
      <c r="J201" s="187"/>
      <c r="K201" s="238"/>
      <c r="L201" s="182"/>
      <c r="M201" s="182"/>
      <c r="N201" s="182"/>
      <c r="O201" s="187"/>
      <c r="P201" s="182"/>
      <c r="Q201" s="182"/>
      <c r="R201" s="182"/>
      <c r="S201" s="182"/>
      <c r="T201" s="182"/>
    </row>
    <row r="202" spans="1:20" s="9" customFormat="1" ht="13.5" customHeight="1" x14ac:dyDescent="0.25">
      <c r="A202" s="514"/>
      <c r="B202" s="182"/>
      <c r="C202" s="512"/>
      <c r="D202" s="513"/>
      <c r="E202" s="181"/>
      <c r="F202" s="181"/>
      <c r="G202" s="180"/>
      <c r="H202" s="182"/>
      <c r="I202" s="182"/>
      <c r="J202" s="187"/>
      <c r="K202" s="238"/>
      <c r="L202" s="182"/>
      <c r="M202" s="182"/>
      <c r="N202" s="182"/>
      <c r="O202" s="187"/>
      <c r="P202" s="182"/>
      <c r="Q202" s="182"/>
      <c r="R202" s="182"/>
      <c r="S202" s="182"/>
      <c r="T202" s="182"/>
    </row>
    <row r="203" spans="1:20" s="9" customFormat="1" ht="13.5" customHeight="1" x14ac:dyDescent="0.25">
      <c r="A203" s="514"/>
      <c r="B203" s="182"/>
      <c r="C203" s="512"/>
      <c r="D203" s="513"/>
      <c r="E203" s="181"/>
      <c r="F203" s="181"/>
      <c r="G203" s="180"/>
      <c r="H203" s="182"/>
      <c r="I203" s="182"/>
      <c r="J203" s="187"/>
      <c r="K203" s="238"/>
      <c r="L203" s="182"/>
      <c r="M203" s="182"/>
      <c r="N203" s="182"/>
      <c r="O203" s="187"/>
      <c r="P203" s="182"/>
      <c r="Q203" s="182"/>
      <c r="R203" s="182"/>
      <c r="S203" s="182"/>
      <c r="T203" s="182"/>
    </row>
    <row r="204" spans="1:20" s="9" customFormat="1" ht="13.5" customHeight="1" x14ac:dyDescent="0.25">
      <c r="A204" s="514"/>
      <c r="B204" s="182"/>
      <c r="C204" s="512"/>
      <c r="D204" s="513"/>
      <c r="E204" s="181"/>
      <c r="F204" s="181"/>
      <c r="G204" s="180"/>
      <c r="H204" s="182"/>
      <c r="I204" s="182"/>
      <c r="J204" s="187"/>
      <c r="K204" s="238"/>
      <c r="L204" s="182"/>
      <c r="M204" s="182"/>
      <c r="N204" s="182"/>
      <c r="O204" s="187"/>
      <c r="P204" s="182"/>
      <c r="Q204" s="182"/>
      <c r="R204" s="182"/>
      <c r="S204" s="182"/>
      <c r="T204" s="182"/>
    </row>
    <row r="205" spans="1:20" s="9" customFormat="1" ht="13.5" customHeight="1" x14ac:dyDescent="0.25">
      <c r="A205" s="514"/>
      <c r="B205" s="182"/>
      <c r="C205" s="512"/>
      <c r="D205" s="513"/>
      <c r="E205" s="181"/>
      <c r="F205" s="181"/>
      <c r="G205" s="180"/>
      <c r="H205" s="182"/>
      <c r="I205" s="182"/>
      <c r="J205" s="187"/>
      <c r="K205" s="238"/>
      <c r="L205" s="182"/>
      <c r="M205" s="182"/>
      <c r="N205" s="182"/>
      <c r="O205" s="187"/>
      <c r="P205" s="182"/>
      <c r="Q205" s="182"/>
      <c r="R205" s="182"/>
      <c r="S205" s="182"/>
      <c r="T205" s="182"/>
    </row>
    <row r="206" spans="1:20" s="9" customFormat="1" ht="13.5" customHeight="1" x14ac:dyDescent="0.25">
      <c r="A206" s="514"/>
      <c r="B206" s="182"/>
      <c r="C206" s="512"/>
      <c r="D206" s="513"/>
      <c r="E206" s="181"/>
      <c r="F206" s="181"/>
      <c r="G206" s="180"/>
      <c r="H206" s="182"/>
      <c r="I206" s="182"/>
      <c r="J206" s="187"/>
      <c r="K206" s="238"/>
      <c r="L206" s="182"/>
      <c r="M206" s="182"/>
      <c r="N206" s="182"/>
      <c r="O206" s="187"/>
      <c r="P206" s="182"/>
      <c r="Q206" s="182"/>
      <c r="R206" s="182"/>
      <c r="S206" s="182"/>
      <c r="T206" s="182"/>
    </row>
    <row r="207" spans="1:20" s="9" customFormat="1" ht="13.5" customHeight="1" x14ac:dyDescent="0.25">
      <c r="A207" s="514"/>
      <c r="B207" s="182"/>
      <c r="C207" s="512"/>
      <c r="D207" s="513"/>
      <c r="E207" s="181"/>
      <c r="F207" s="181"/>
      <c r="G207" s="180"/>
      <c r="H207" s="182"/>
      <c r="I207" s="182"/>
      <c r="J207" s="187"/>
      <c r="K207" s="238"/>
      <c r="L207" s="182"/>
      <c r="M207" s="182"/>
      <c r="N207" s="182"/>
      <c r="O207" s="187"/>
      <c r="P207" s="182"/>
      <c r="Q207" s="182"/>
      <c r="R207" s="182"/>
      <c r="S207" s="182"/>
      <c r="T207" s="182"/>
    </row>
    <row r="208" spans="1:20" s="9" customFormat="1" ht="13.5" customHeight="1" x14ac:dyDescent="0.25">
      <c r="A208" s="514"/>
      <c r="B208" s="182"/>
      <c r="C208" s="512"/>
      <c r="D208" s="513"/>
      <c r="E208" s="181"/>
      <c r="F208" s="181"/>
      <c r="G208" s="180"/>
      <c r="H208" s="182"/>
      <c r="I208" s="182"/>
      <c r="J208" s="187"/>
      <c r="K208" s="238"/>
      <c r="L208" s="182"/>
      <c r="M208" s="182"/>
      <c r="N208" s="182"/>
      <c r="O208" s="187"/>
      <c r="P208" s="182"/>
      <c r="Q208" s="182"/>
      <c r="R208" s="182"/>
      <c r="S208" s="182"/>
      <c r="T208" s="182"/>
    </row>
    <row r="209" spans="1:20" s="9" customFormat="1" ht="13.5" customHeight="1" x14ac:dyDescent="0.25">
      <c r="A209" s="514"/>
      <c r="B209" s="182"/>
      <c r="C209" s="512"/>
      <c r="D209" s="513"/>
      <c r="E209" s="181"/>
      <c r="F209" s="181"/>
      <c r="G209" s="180"/>
      <c r="H209" s="182"/>
      <c r="I209" s="182"/>
      <c r="J209" s="187"/>
      <c r="K209" s="238"/>
      <c r="L209" s="182"/>
      <c r="M209" s="182"/>
      <c r="N209" s="182"/>
      <c r="O209" s="187"/>
      <c r="P209" s="182"/>
      <c r="Q209" s="182"/>
      <c r="R209" s="182"/>
      <c r="S209" s="182"/>
      <c r="T209" s="182"/>
    </row>
    <row r="210" spans="1:20" s="9" customFormat="1" ht="13.5" customHeight="1" x14ac:dyDescent="0.25">
      <c r="A210" s="514"/>
      <c r="B210" s="182"/>
      <c r="C210" s="512"/>
      <c r="D210" s="513"/>
      <c r="E210" s="181"/>
      <c r="F210" s="181"/>
      <c r="G210" s="180"/>
      <c r="H210" s="182"/>
      <c r="I210" s="182"/>
      <c r="J210" s="187"/>
      <c r="K210" s="238"/>
      <c r="L210" s="182"/>
      <c r="M210" s="182"/>
      <c r="N210" s="182"/>
      <c r="O210" s="187"/>
      <c r="P210" s="182"/>
      <c r="Q210" s="182"/>
      <c r="R210" s="182"/>
      <c r="S210" s="182"/>
      <c r="T210" s="182"/>
    </row>
    <row r="211" spans="1:20" s="9" customFormat="1" ht="13.5" customHeight="1" x14ac:dyDescent="0.25">
      <c r="A211" s="514"/>
      <c r="B211" s="182"/>
      <c r="C211" s="512"/>
      <c r="D211" s="513"/>
      <c r="E211" s="181"/>
      <c r="F211" s="181"/>
      <c r="G211" s="180"/>
      <c r="H211" s="182"/>
      <c r="I211" s="182"/>
      <c r="J211" s="187"/>
      <c r="K211" s="238"/>
      <c r="L211" s="182"/>
      <c r="M211" s="182"/>
      <c r="N211" s="182"/>
      <c r="O211" s="187"/>
      <c r="P211" s="182"/>
      <c r="Q211" s="182"/>
      <c r="R211" s="182"/>
      <c r="S211" s="182"/>
      <c r="T211" s="182"/>
    </row>
    <row r="212" spans="1:20" s="9" customFormat="1" ht="13.5" customHeight="1" x14ac:dyDescent="0.25">
      <c r="A212" s="514"/>
      <c r="B212" s="182"/>
      <c r="C212" s="512"/>
      <c r="D212" s="513"/>
      <c r="E212" s="181"/>
      <c r="F212" s="181"/>
      <c r="G212" s="180"/>
      <c r="H212" s="182"/>
      <c r="I212" s="182"/>
      <c r="J212" s="187"/>
      <c r="K212" s="238"/>
      <c r="L212" s="182"/>
      <c r="M212" s="182"/>
      <c r="N212" s="182"/>
      <c r="O212" s="187"/>
      <c r="P212" s="182"/>
      <c r="Q212" s="182"/>
      <c r="R212" s="182"/>
      <c r="S212" s="182"/>
      <c r="T212" s="182"/>
    </row>
    <row r="213" spans="1:20" s="9" customFormat="1" ht="13.5" customHeight="1" x14ac:dyDescent="0.25">
      <c r="A213" s="514"/>
      <c r="B213" s="182"/>
      <c r="C213" s="512"/>
      <c r="D213" s="513"/>
      <c r="E213" s="181"/>
      <c r="F213" s="181"/>
      <c r="G213" s="180"/>
      <c r="H213" s="182"/>
      <c r="I213" s="182"/>
      <c r="J213" s="187"/>
      <c r="K213" s="238"/>
      <c r="L213" s="182"/>
      <c r="M213" s="182"/>
      <c r="N213" s="182"/>
      <c r="O213" s="187"/>
      <c r="P213" s="182"/>
      <c r="Q213" s="182"/>
      <c r="R213" s="182"/>
      <c r="S213" s="182"/>
      <c r="T213" s="182"/>
    </row>
    <row r="214" spans="1:20" s="9" customFormat="1" ht="13.5" customHeight="1" x14ac:dyDescent="0.25">
      <c r="A214" s="514"/>
      <c r="B214" s="182"/>
      <c r="C214" s="512"/>
      <c r="D214" s="513"/>
      <c r="E214" s="181"/>
      <c r="F214" s="181"/>
      <c r="G214" s="180"/>
      <c r="H214" s="182"/>
      <c r="I214" s="182"/>
      <c r="J214" s="187"/>
      <c r="K214" s="238"/>
      <c r="L214" s="182"/>
      <c r="M214" s="182"/>
      <c r="N214" s="182"/>
      <c r="O214" s="187"/>
      <c r="P214" s="182"/>
      <c r="Q214" s="182"/>
      <c r="R214" s="182"/>
      <c r="S214" s="182"/>
      <c r="T214" s="182"/>
    </row>
    <row r="215" spans="1:20" s="9" customFormat="1" ht="13.5" customHeight="1" x14ac:dyDescent="0.25">
      <c r="A215" s="514"/>
      <c r="B215" s="182"/>
      <c r="C215" s="512"/>
      <c r="D215" s="513"/>
      <c r="E215" s="181"/>
      <c r="F215" s="181"/>
      <c r="G215" s="180"/>
      <c r="H215" s="182"/>
      <c r="I215" s="182"/>
      <c r="J215" s="187"/>
      <c r="K215" s="238"/>
      <c r="L215" s="182"/>
      <c r="M215" s="182"/>
      <c r="N215" s="182"/>
      <c r="O215" s="187"/>
      <c r="P215" s="182"/>
      <c r="Q215" s="182"/>
      <c r="R215" s="182"/>
      <c r="S215" s="182"/>
      <c r="T215" s="182"/>
    </row>
    <row r="216" spans="1:20" s="9" customFormat="1" ht="13.5" customHeight="1" x14ac:dyDescent="0.25">
      <c r="A216" s="514"/>
      <c r="B216" s="182"/>
      <c r="C216" s="512"/>
      <c r="D216" s="513"/>
      <c r="E216" s="181"/>
      <c r="F216" s="181"/>
      <c r="G216" s="180"/>
      <c r="H216" s="182"/>
      <c r="I216" s="182"/>
      <c r="J216" s="187"/>
      <c r="K216" s="238"/>
      <c r="L216" s="182"/>
      <c r="M216" s="182"/>
      <c r="N216" s="182"/>
      <c r="O216" s="187"/>
      <c r="P216" s="182"/>
      <c r="Q216" s="182"/>
      <c r="R216" s="182"/>
      <c r="S216" s="182"/>
      <c r="T216" s="182"/>
    </row>
    <row r="217" spans="1:20" s="9" customFormat="1" ht="13.5" customHeight="1" x14ac:dyDescent="0.25">
      <c r="A217" s="514"/>
      <c r="B217" s="182"/>
      <c r="C217" s="512"/>
      <c r="D217" s="513"/>
      <c r="E217" s="181"/>
      <c r="F217" s="181"/>
      <c r="G217" s="180"/>
      <c r="H217" s="182"/>
      <c r="I217" s="182"/>
      <c r="J217" s="187"/>
      <c r="K217" s="238"/>
      <c r="L217" s="182"/>
      <c r="M217" s="182"/>
      <c r="N217" s="182"/>
      <c r="O217" s="187"/>
      <c r="P217" s="182"/>
      <c r="Q217" s="182"/>
      <c r="R217" s="182"/>
      <c r="S217" s="182"/>
      <c r="T217" s="182"/>
    </row>
    <row r="218" spans="1:20" s="9" customFormat="1" ht="13.5" customHeight="1" x14ac:dyDescent="0.25">
      <c r="A218" s="514"/>
      <c r="B218" s="182"/>
      <c r="C218" s="512"/>
      <c r="D218" s="513"/>
      <c r="E218" s="181"/>
      <c r="F218" s="181"/>
      <c r="G218" s="180"/>
      <c r="H218" s="182"/>
      <c r="I218" s="182"/>
      <c r="J218" s="187"/>
      <c r="K218" s="238"/>
      <c r="L218" s="182"/>
      <c r="M218" s="182"/>
      <c r="N218" s="182"/>
      <c r="O218" s="187"/>
      <c r="P218" s="182"/>
      <c r="Q218" s="182"/>
      <c r="R218" s="182"/>
      <c r="S218" s="182"/>
      <c r="T218" s="182"/>
    </row>
    <row r="219" spans="1:20" s="9" customFormat="1" ht="13.5" customHeight="1" x14ac:dyDescent="0.25">
      <c r="A219" s="514"/>
      <c r="B219" s="182"/>
      <c r="C219" s="512"/>
      <c r="D219" s="513"/>
      <c r="E219" s="181"/>
      <c r="F219" s="181"/>
      <c r="G219" s="180"/>
      <c r="H219" s="182"/>
      <c r="I219" s="182"/>
      <c r="J219" s="187"/>
      <c r="K219" s="238"/>
      <c r="L219" s="182"/>
      <c r="M219" s="182"/>
      <c r="N219" s="182"/>
      <c r="O219" s="187"/>
      <c r="P219" s="182"/>
      <c r="Q219" s="182"/>
      <c r="R219" s="182"/>
      <c r="S219" s="182"/>
      <c r="T219" s="182"/>
    </row>
    <row r="220" spans="1:20" s="9" customFormat="1" ht="13.5" customHeight="1" x14ac:dyDescent="0.25">
      <c r="A220" s="514"/>
      <c r="B220" s="182"/>
      <c r="C220" s="512"/>
      <c r="D220" s="513"/>
      <c r="E220" s="181"/>
      <c r="F220" s="181"/>
      <c r="G220" s="180"/>
      <c r="H220" s="182"/>
      <c r="I220" s="182"/>
      <c r="J220" s="187"/>
      <c r="K220" s="238"/>
      <c r="L220" s="182"/>
      <c r="M220" s="182"/>
      <c r="N220" s="182"/>
      <c r="O220" s="187"/>
      <c r="P220" s="182"/>
      <c r="Q220" s="182"/>
      <c r="R220" s="182"/>
      <c r="S220" s="182"/>
      <c r="T220" s="182"/>
    </row>
    <row r="221" spans="1:20" s="9" customFormat="1" ht="13.5" customHeight="1" x14ac:dyDescent="0.25">
      <c r="A221" s="514"/>
      <c r="B221" s="182"/>
      <c r="C221" s="512"/>
      <c r="D221" s="513"/>
      <c r="E221" s="181"/>
      <c r="F221" s="181"/>
      <c r="G221" s="180"/>
      <c r="H221" s="182"/>
      <c r="I221" s="182"/>
      <c r="J221" s="187"/>
      <c r="K221" s="238"/>
      <c r="L221" s="182"/>
      <c r="M221" s="182"/>
      <c r="N221" s="182"/>
      <c r="O221" s="187"/>
      <c r="P221" s="182"/>
      <c r="Q221" s="182"/>
      <c r="R221" s="182"/>
      <c r="S221" s="182"/>
      <c r="T221" s="182"/>
    </row>
    <row r="222" spans="1:20" s="9" customFormat="1" ht="13.5" customHeight="1" x14ac:dyDescent="0.25">
      <c r="A222" s="514"/>
      <c r="B222" s="182"/>
      <c r="C222" s="512"/>
      <c r="D222" s="513"/>
      <c r="E222" s="181"/>
      <c r="F222" s="181"/>
      <c r="G222" s="180"/>
      <c r="H222" s="182"/>
      <c r="I222" s="182"/>
      <c r="J222" s="187"/>
      <c r="K222" s="238"/>
      <c r="L222" s="182"/>
      <c r="M222" s="182"/>
      <c r="N222" s="182"/>
      <c r="O222" s="187"/>
      <c r="P222" s="182"/>
      <c r="Q222" s="182"/>
      <c r="R222" s="182"/>
      <c r="S222" s="182"/>
      <c r="T222" s="182"/>
    </row>
    <row r="223" spans="1:20" s="9" customFormat="1" ht="13.5" customHeight="1" x14ac:dyDescent="0.25">
      <c r="A223" s="514"/>
      <c r="B223" s="182"/>
      <c r="C223" s="512"/>
      <c r="D223" s="513"/>
      <c r="E223" s="181"/>
      <c r="F223" s="181"/>
      <c r="G223" s="180"/>
      <c r="H223" s="182"/>
      <c r="I223" s="182"/>
      <c r="J223" s="187"/>
      <c r="K223" s="238"/>
      <c r="L223" s="182"/>
      <c r="M223" s="182"/>
      <c r="N223" s="182"/>
      <c r="O223" s="187"/>
      <c r="P223" s="182"/>
      <c r="Q223" s="182"/>
      <c r="R223" s="182"/>
      <c r="S223" s="182"/>
      <c r="T223" s="182"/>
    </row>
    <row r="224" spans="1:20" s="9" customFormat="1" ht="13.5" customHeight="1" x14ac:dyDescent="0.25">
      <c r="A224" s="514"/>
      <c r="B224" s="182"/>
      <c r="C224" s="512"/>
      <c r="D224" s="513"/>
      <c r="E224" s="181"/>
      <c r="F224" s="181"/>
      <c r="G224" s="180"/>
      <c r="H224" s="182"/>
      <c r="I224" s="182"/>
      <c r="J224" s="187"/>
      <c r="K224" s="238"/>
      <c r="L224" s="182"/>
      <c r="M224" s="182"/>
      <c r="N224" s="182"/>
      <c r="O224" s="187"/>
      <c r="P224" s="182"/>
      <c r="Q224" s="182"/>
      <c r="R224" s="182"/>
      <c r="S224" s="182"/>
      <c r="T224" s="182"/>
    </row>
    <row r="225" spans="1:20" s="9" customFormat="1" ht="13.5" customHeight="1" x14ac:dyDescent="0.25">
      <c r="A225" s="514"/>
      <c r="B225" s="182"/>
      <c r="C225" s="512"/>
      <c r="D225" s="513"/>
      <c r="E225" s="181"/>
      <c r="F225" s="181"/>
      <c r="G225" s="180"/>
      <c r="H225" s="182"/>
      <c r="I225" s="182"/>
      <c r="J225" s="187"/>
      <c r="K225" s="238"/>
      <c r="L225" s="182"/>
      <c r="M225" s="182"/>
      <c r="N225" s="182"/>
      <c r="O225" s="187"/>
      <c r="P225" s="182"/>
      <c r="Q225" s="182"/>
      <c r="R225" s="182"/>
      <c r="S225" s="182"/>
      <c r="T225" s="182"/>
    </row>
    <row r="226" spans="1:20" s="9" customFormat="1" ht="13.5" customHeight="1" x14ac:dyDescent="0.25">
      <c r="A226" s="514"/>
      <c r="B226" s="182"/>
      <c r="C226" s="512"/>
      <c r="D226" s="513"/>
      <c r="E226" s="181"/>
      <c r="F226" s="181"/>
      <c r="G226" s="180"/>
      <c r="H226" s="182"/>
      <c r="I226" s="182"/>
      <c r="J226" s="187"/>
      <c r="K226" s="238"/>
      <c r="L226" s="182"/>
      <c r="M226" s="182"/>
      <c r="N226" s="182"/>
      <c r="O226" s="187"/>
      <c r="P226" s="182"/>
      <c r="Q226" s="182"/>
      <c r="R226" s="182"/>
      <c r="S226" s="182"/>
      <c r="T226" s="182"/>
    </row>
    <row r="227" spans="1:20" s="9" customFormat="1" ht="13.5" customHeight="1" x14ac:dyDescent="0.25">
      <c r="A227" s="514"/>
      <c r="B227" s="182"/>
      <c r="C227" s="512"/>
      <c r="D227" s="513"/>
      <c r="E227" s="181"/>
      <c r="F227" s="181"/>
      <c r="G227" s="180"/>
      <c r="H227" s="182"/>
      <c r="I227" s="182"/>
      <c r="J227" s="187"/>
      <c r="K227" s="238"/>
      <c r="L227" s="182"/>
      <c r="M227" s="182"/>
      <c r="N227" s="182"/>
      <c r="O227" s="187"/>
      <c r="P227" s="182"/>
      <c r="Q227" s="182"/>
      <c r="R227" s="182"/>
      <c r="S227" s="182"/>
      <c r="T227" s="182"/>
    </row>
    <row r="228" spans="1:20" s="9" customFormat="1" ht="13.5" customHeight="1" x14ac:dyDescent="0.25">
      <c r="A228" s="514"/>
      <c r="B228" s="182"/>
      <c r="C228" s="512"/>
      <c r="D228" s="513"/>
      <c r="E228" s="181"/>
      <c r="F228" s="181"/>
      <c r="G228" s="180"/>
      <c r="H228" s="182"/>
      <c r="I228" s="182"/>
      <c r="J228" s="187"/>
      <c r="K228" s="238"/>
      <c r="L228" s="182"/>
      <c r="M228" s="182"/>
      <c r="N228" s="182"/>
      <c r="O228" s="187"/>
      <c r="P228" s="182"/>
      <c r="Q228" s="182"/>
      <c r="R228" s="182"/>
      <c r="S228" s="182"/>
      <c r="T228" s="182"/>
    </row>
    <row r="229" spans="1:20" s="9" customFormat="1" ht="13.5" customHeight="1" x14ac:dyDescent="0.25">
      <c r="A229" s="514"/>
      <c r="B229" s="182"/>
      <c r="C229" s="512"/>
      <c r="D229" s="513"/>
      <c r="E229" s="181"/>
      <c r="F229" s="181"/>
      <c r="G229" s="180"/>
      <c r="H229" s="182"/>
      <c r="I229" s="182"/>
      <c r="J229" s="187"/>
      <c r="K229" s="238"/>
      <c r="L229" s="182"/>
      <c r="M229" s="182"/>
      <c r="N229" s="182"/>
      <c r="O229" s="187"/>
      <c r="P229" s="182"/>
      <c r="Q229" s="182"/>
      <c r="R229" s="182"/>
      <c r="S229" s="182"/>
      <c r="T229" s="182"/>
    </row>
    <row r="230" spans="1:20" s="9" customFormat="1" ht="13.5" customHeight="1" x14ac:dyDescent="0.25">
      <c r="A230" s="514"/>
      <c r="B230" s="182"/>
      <c r="C230" s="512"/>
      <c r="D230" s="513"/>
      <c r="E230" s="181"/>
      <c r="F230" s="181"/>
      <c r="G230" s="180"/>
      <c r="H230" s="182"/>
      <c r="I230" s="182"/>
      <c r="J230" s="187"/>
      <c r="K230" s="238"/>
      <c r="L230" s="182"/>
      <c r="M230" s="182"/>
      <c r="N230" s="182"/>
      <c r="O230" s="187"/>
      <c r="P230" s="182"/>
      <c r="Q230" s="182"/>
      <c r="R230" s="182"/>
      <c r="S230" s="182"/>
      <c r="T230" s="182"/>
    </row>
    <row r="231" spans="1:20" s="9" customFormat="1" ht="13.5" customHeight="1" x14ac:dyDescent="0.25">
      <c r="A231" s="514"/>
      <c r="B231" s="182"/>
      <c r="C231" s="512"/>
      <c r="D231" s="513"/>
      <c r="E231" s="181"/>
      <c r="F231" s="181"/>
      <c r="G231" s="180"/>
      <c r="H231" s="182"/>
      <c r="I231" s="182"/>
      <c r="J231" s="187"/>
      <c r="K231" s="238"/>
      <c r="L231" s="182"/>
      <c r="M231" s="182"/>
      <c r="N231" s="182"/>
      <c r="O231" s="187"/>
      <c r="P231" s="182"/>
      <c r="Q231" s="182"/>
      <c r="R231" s="182"/>
      <c r="S231" s="182"/>
      <c r="T231" s="182"/>
    </row>
    <row r="232" spans="1:20" s="9" customFormat="1" ht="13.5" customHeight="1" x14ac:dyDescent="0.25">
      <c r="A232" s="514"/>
      <c r="B232" s="182"/>
      <c r="C232" s="512"/>
      <c r="D232" s="513"/>
      <c r="E232" s="181"/>
      <c r="F232" s="181"/>
      <c r="G232" s="180"/>
      <c r="H232" s="182"/>
      <c r="I232" s="182"/>
      <c r="J232" s="187"/>
      <c r="K232" s="238"/>
      <c r="L232" s="182"/>
      <c r="M232" s="182"/>
      <c r="N232" s="182"/>
      <c r="O232" s="187"/>
      <c r="P232" s="182"/>
      <c r="Q232" s="182"/>
      <c r="R232" s="182"/>
      <c r="S232" s="182"/>
      <c r="T232" s="182"/>
    </row>
    <row r="233" spans="1:20" s="9" customFormat="1" ht="13.5" customHeight="1" x14ac:dyDescent="0.25">
      <c r="A233" s="514"/>
      <c r="B233" s="182"/>
      <c r="C233" s="512"/>
      <c r="D233" s="513"/>
      <c r="E233" s="181"/>
      <c r="F233" s="181"/>
      <c r="G233" s="180"/>
      <c r="H233" s="182"/>
      <c r="I233" s="182"/>
      <c r="J233" s="187"/>
      <c r="K233" s="238"/>
      <c r="L233" s="182"/>
      <c r="M233" s="182"/>
      <c r="N233" s="182"/>
      <c r="O233" s="187"/>
      <c r="P233" s="182"/>
      <c r="Q233" s="182"/>
      <c r="R233" s="182"/>
      <c r="S233" s="182"/>
      <c r="T233" s="182"/>
    </row>
    <row r="234" spans="1:20" s="9" customFormat="1" ht="13.5" customHeight="1" x14ac:dyDescent="0.25">
      <c r="A234" s="514"/>
      <c r="B234" s="182"/>
      <c r="C234" s="512"/>
      <c r="D234" s="513"/>
      <c r="E234" s="181"/>
      <c r="F234" s="181"/>
      <c r="G234" s="180"/>
      <c r="H234" s="182"/>
      <c r="I234" s="182"/>
      <c r="J234" s="187"/>
      <c r="K234" s="238"/>
      <c r="L234" s="182"/>
      <c r="M234" s="182"/>
      <c r="N234" s="182"/>
      <c r="O234" s="187"/>
      <c r="P234" s="182"/>
      <c r="Q234" s="182"/>
      <c r="R234" s="182"/>
      <c r="S234" s="182"/>
      <c r="T234" s="182"/>
    </row>
    <row r="235" spans="1:20" s="9" customFormat="1" ht="13.5" customHeight="1" x14ac:dyDescent="0.25">
      <c r="A235" s="514"/>
      <c r="B235" s="182"/>
      <c r="C235" s="512"/>
      <c r="D235" s="513"/>
      <c r="E235" s="181"/>
      <c r="F235" s="181"/>
      <c r="G235" s="180"/>
      <c r="H235" s="182"/>
      <c r="I235" s="182"/>
      <c r="J235" s="187"/>
      <c r="K235" s="238"/>
      <c r="L235" s="182"/>
      <c r="M235" s="182"/>
      <c r="N235" s="182"/>
      <c r="O235" s="187"/>
      <c r="P235" s="182"/>
      <c r="Q235" s="182"/>
      <c r="R235" s="182"/>
      <c r="S235" s="182"/>
      <c r="T235" s="182"/>
    </row>
    <row r="236" spans="1:20" s="9" customFormat="1" ht="13.5" customHeight="1" x14ac:dyDescent="0.25">
      <c r="A236" s="514"/>
      <c r="B236" s="182"/>
      <c r="C236" s="512"/>
      <c r="D236" s="513"/>
      <c r="E236" s="181"/>
      <c r="F236" s="181"/>
      <c r="G236" s="180"/>
      <c r="H236" s="182"/>
      <c r="I236" s="182"/>
      <c r="J236" s="187"/>
      <c r="K236" s="238"/>
      <c r="L236" s="182"/>
      <c r="M236" s="182"/>
      <c r="N236" s="182"/>
      <c r="O236" s="187"/>
      <c r="P236" s="182"/>
      <c r="Q236" s="182"/>
      <c r="R236" s="182"/>
      <c r="S236" s="182"/>
      <c r="T236" s="182"/>
    </row>
    <row r="237" spans="1:20" s="9" customFormat="1" ht="13.5" customHeight="1" x14ac:dyDescent="0.25">
      <c r="A237" s="514"/>
      <c r="B237" s="182"/>
      <c r="C237" s="512"/>
      <c r="D237" s="513"/>
      <c r="E237" s="181"/>
      <c r="F237" s="181"/>
      <c r="G237" s="180"/>
      <c r="H237" s="182"/>
      <c r="I237" s="182"/>
      <c r="J237" s="187"/>
      <c r="K237" s="238"/>
      <c r="L237" s="182"/>
      <c r="M237" s="182"/>
      <c r="N237" s="182"/>
      <c r="O237" s="187"/>
      <c r="P237" s="182"/>
      <c r="Q237" s="182"/>
      <c r="R237" s="182"/>
      <c r="S237" s="182"/>
      <c r="T237" s="182"/>
    </row>
    <row r="238" spans="1:20" s="9" customFormat="1" ht="13.5" customHeight="1" x14ac:dyDescent="0.25">
      <c r="A238" s="514"/>
      <c r="B238" s="182"/>
      <c r="C238" s="512"/>
      <c r="D238" s="513"/>
      <c r="E238" s="181"/>
      <c r="F238" s="181"/>
      <c r="G238" s="180"/>
      <c r="H238" s="182"/>
      <c r="I238" s="182"/>
      <c r="J238" s="187"/>
      <c r="K238" s="238"/>
      <c r="L238" s="182"/>
      <c r="M238" s="182"/>
      <c r="N238" s="182"/>
      <c r="O238" s="187"/>
      <c r="P238" s="182"/>
      <c r="Q238" s="182"/>
      <c r="R238" s="182"/>
      <c r="S238" s="182"/>
      <c r="T238" s="182"/>
    </row>
    <row r="239" spans="1:20" s="9" customFormat="1" ht="13.5" customHeight="1" x14ac:dyDescent="0.25">
      <c r="A239" s="514"/>
      <c r="B239" s="182"/>
      <c r="C239" s="512"/>
      <c r="D239" s="513"/>
      <c r="E239" s="181"/>
      <c r="F239" s="181"/>
      <c r="G239" s="180"/>
      <c r="H239" s="182"/>
      <c r="I239" s="182"/>
      <c r="J239" s="187"/>
      <c r="K239" s="238"/>
      <c r="L239" s="182"/>
      <c r="M239" s="182"/>
      <c r="N239" s="182"/>
      <c r="O239" s="187"/>
      <c r="P239" s="182"/>
      <c r="Q239" s="182"/>
      <c r="R239" s="182"/>
      <c r="S239" s="182"/>
      <c r="T239" s="182"/>
    </row>
    <row r="240" spans="1:20" s="9" customFormat="1" ht="13.5" customHeight="1" x14ac:dyDescent="0.25">
      <c r="A240" s="514"/>
      <c r="B240" s="182"/>
      <c r="C240" s="512"/>
      <c r="D240" s="513"/>
      <c r="E240" s="181"/>
      <c r="F240" s="181"/>
      <c r="G240" s="180"/>
      <c r="H240" s="182"/>
      <c r="I240" s="182"/>
      <c r="J240" s="187"/>
      <c r="K240" s="238"/>
      <c r="L240" s="182"/>
      <c r="M240" s="182"/>
      <c r="N240" s="182"/>
      <c r="O240" s="187"/>
      <c r="P240" s="182"/>
      <c r="Q240" s="182"/>
      <c r="R240" s="182"/>
      <c r="S240" s="182"/>
      <c r="T240" s="182"/>
    </row>
    <row r="241" spans="1:20" s="9" customFormat="1" ht="13.5" customHeight="1" x14ac:dyDescent="0.25">
      <c r="A241" s="514"/>
      <c r="B241" s="182"/>
      <c r="C241" s="512"/>
      <c r="D241" s="513"/>
      <c r="E241" s="181"/>
      <c r="F241" s="181"/>
      <c r="G241" s="180"/>
      <c r="H241" s="182"/>
      <c r="I241" s="182"/>
      <c r="J241" s="187"/>
      <c r="K241" s="238"/>
      <c r="L241" s="182"/>
      <c r="M241" s="182"/>
      <c r="N241" s="182"/>
      <c r="O241" s="187"/>
      <c r="P241" s="182"/>
      <c r="Q241" s="182"/>
      <c r="R241" s="182"/>
      <c r="S241" s="182"/>
      <c r="T241" s="182"/>
    </row>
    <row r="242" spans="1:20" s="9" customFormat="1" ht="13.5" customHeight="1" x14ac:dyDescent="0.25">
      <c r="A242" s="514"/>
      <c r="B242" s="182"/>
      <c r="C242" s="512"/>
      <c r="D242" s="513"/>
      <c r="E242" s="181"/>
      <c r="F242" s="181"/>
      <c r="G242" s="180"/>
      <c r="H242" s="182"/>
      <c r="I242" s="182"/>
      <c r="J242" s="187"/>
      <c r="K242" s="238"/>
      <c r="L242" s="182"/>
      <c r="M242" s="182"/>
      <c r="N242" s="182"/>
      <c r="O242" s="187"/>
      <c r="P242" s="182"/>
      <c r="Q242" s="182"/>
      <c r="R242" s="182"/>
      <c r="S242" s="182"/>
      <c r="T242" s="182"/>
    </row>
    <row r="243" spans="1:20" s="9" customFormat="1" ht="13.5" customHeight="1" x14ac:dyDescent="0.25">
      <c r="A243" s="514"/>
      <c r="B243" s="182"/>
      <c r="C243" s="512"/>
      <c r="D243" s="513"/>
      <c r="E243" s="181"/>
      <c r="F243" s="181"/>
      <c r="G243" s="180"/>
      <c r="H243" s="182"/>
      <c r="I243" s="182"/>
      <c r="J243" s="187"/>
      <c r="K243" s="238"/>
      <c r="L243" s="182"/>
      <c r="M243" s="182"/>
      <c r="N243" s="182"/>
      <c r="O243" s="187"/>
      <c r="P243" s="182"/>
      <c r="Q243" s="182"/>
      <c r="R243" s="182"/>
      <c r="S243" s="182"/>
      <c r="T243" s="182"/>
    </row>
    <row r="244" spans="1:20" s="9" customFormat="1" ht="13.5" customHeight="1" x14ac:dyDescent="0.25">
      <c r="A244" s="514"/>
      <c r="B244" s="182"/>
      <c r="C244" s="512"/>
      <c r="D244" s="513"/>
      <c r="E244" s="181"/>
      <c r="F244" s="181"/>
      <c r="G244" s="180"/>
      <c r="H244" s="182"/>
      <c r="I244" s="182"/>
      <c r="J244" s="187"/>
      <c r="K244" s="238"/>
      <c r="L244" s="182"/>
      <c r="M244" s="182"/>
      <c r="N244" s="182"/>
      <c r="O244" s="187"/>
      <c r="P244" s="182"/>
      <c r="Q244" s="182"/>
      <c r="R244" s="182"/>
      <c r="S244" s="182"/>
      <c r="T244" s="182"/>
    </row>
    <row r="245" spans="1:20" s="9" customFormat="1" ht="13.5" customHeight="1" x14ac:dyDescent="0.25">
      <c r="A245" s="514"/>
      <c r="B245" s="182"/>
      <c r="C245" s="512"/>
      <c r="D245" s="513"/>
      <c r="E245" s="181"/>
      <c r="F245" s="181"/>
      <c r="G245" s="180"/>
      <c r="H245" s="182"/>
      <c r="I245" s="182"/>
      <c r="J245" s="187"/>
      <c r="K245" s="238"/>
      <c r="L245" s="182"/>
      <c r="M245" s="182"/>
      <c r="N245" s="182"/>
      <c r="O245" s="187"/>
      <c r="P245" s="182"/>
      <c r="Q245" s="182"/>
      <c r="R245" s="182"/>
      <c r="S245" s="182"/>
      <c r="T245" s="182"/>
    </row>
    <row r="246" spans="1:20" s="9" customFormat="1" ht="13.5" customHeight="1" x14ac:dyDescent="0.25">
      <c r="A246" s="514"/>
      <c r="B246" s="182"/>
      <c r="C246" s="512"/>
      <c r="D246" s="513"/>
      <c r="E246" s="181"/>
      <c r="F246" s="181"/>
      <c r="G246" s="180"/>
      <c r="H246" s="182"/>
      <c r="I246" s="182"/>
      <c r="J246" s="187"/>
      <c r="K246" s="238"/>
      <c r="L246" s="182"/>
      <c r="M246" s="182"/>
      <c r="N246" s="182"/>
      <c r="O246" s="187"/>
      <c r="P246" s="182"/>
      <c r="Q246" s="182"/>
      <c r="R246" s="182"/>
      <c r="S246" s="182"/>
      <c r="T246" s="182"/>
    </row>
    <row r="247" spans="1:20" s="9" customFormat="1" ht="13.5" customHeight="1" x14ac:dyDescent="0.25">
      <c r="A247" s="514"/>
      <c r="B247" s="182"/>
      <c r="C247" s="512"/>
      <c r="D247" s="513"/>
      <c r="E247" s="181"/>
      <c r="F247" s="181"/>
      <c r="G247" s="180"/>
      <c r="H247" s="182"/>
      <c r="I247" s="182"/>
      <c r="J247" s="187"/>
      <c r="K247" s="238"/>
      <c r="L247" s="182"/>
      <c r="M247" s="182"/>
      <c r="N247" s="182"/>
      <c r="O247" s="187"/>
      <c r="P247" s="182"/>
      <c r="Q247" s="182"/>
      <c r="R247" s="182"/>
      <c r="S247" s="182"/>
      <c r="T247" s="182"/>
    </row>
    <row r="248" spans="1:20" s="9" customFormat="1" ht="13.5" customHeight="1" x14ac:dyDescent="0.25">
      <c r="A248" s="514"/>
      <c r="B248" s="182"/>
      <c r="C248" s="512"/>
      <c r="D248" s="513"/>
      <c r="E248" s="181"/>
      <c r="F248" s="181"/>
      <c r="G248" s="180"/>
      <c r="H248" s="182"/>
      <c r="I248" s="182"/>
      <c r="J248" s="187"/>
      <c r="K248" s="238"/>
      <c r="L248" s="182"/>
      <c r="M248" s="182"/>
      <c r="N248" s="182"/>
      <c r="O248" s="187"/>
      <c r="P248" s="182"/>
      <c r="Q248" s="182"/>
      <c r="R248" s="182"/>
      <c r="S248" s="182"/>
      <c r="T248" s="182"/>
    </row>
    <row r="249" spans="1:20" s="9" customFormat="1" ht="13.5" customHeight="1" x14ac:dyDescent="0.25">
      <c r="A249" s="514"/>
      <c r="B249" s="182"/>
      <c r="C249" s="512"/>
      <c r="D249" s="513"/>
      <c r="E249" s="181"/>
      <c r="F249" s="181"/>
      <c r="G249" s="180"/>
      <c r="H249" s="182"/>
      <c r="I249" s="182"/>
      <c r="J249" s="187"/>
      <c r="K249" s="238"/>
      <c r="L249" s="182"/>
      <c r="M249" s="182"/>
      <c r="N249" s="182"/>
      <c r="O249" s="187"/>
      <c r="P249" s="182"/>
      <c r="Q249" s="182"/>
      <c r="R249" s="182"/>
      <c r="S249" s="182"/>
      <c r="T249" s="182"/>
    </row>
    <row r="250" spans="1:20" s="9" customFormat="1" ht="13.5" customHeight="1" x14ac:dyDescent="0.25">
      <c r="A250" s="514"/>
      <c r="B250" s="182"/>
      <c r="C250" s="512"/>
      <c r="D250" s="513"/>
      <c r="E250" s="181"/>
      <c r="F250" s="181"/>
      <c r="G250" s="180"/>
      <c r="H250" s="182"/>
      <c r="I250" s="182"/>
      <c r="J250" s="187"/>
      <c r="K250" s="238"/>
      <c r="L250" s="182"/>
      <c r="M250" s="182"/>
      <c r="N250" s="182"/>
      <c r="O250" s="187"/>
      <c r="P250" s="182"/>
      <c r="Q250" s="182"/>
      <c r="R250" s="182"/>
      <c r="S250" s="182"/>
      <c r="T250" s="182"/>
    </row>
    <row r="251" spans="1:20" s="9" customFormat="1" ht="13.5" customHeight="1" x14ac:dyDescent="0.25">
      <c r="A251" s="514"/>
      <c r="B251" s="182"/>
      <c r="C251" s="512"/>
      <c r="D251" s="513"/>
      <c r="E251" s="181"/>
      <c r="F251" s="181"/>
      <c r="G251" s="180"/>
      <c r="H251" s="182"/>
      <c r="I251" s="182"/>
      <c r="J251" s="187"/>
      <c r="K251" s="238"/>
      <c r="L251" s="182"/>
      <c r="M251" s="182"/>
      <c r="N251" s="182"/>
      <c r="O251" s="187"/>
      <c r="P251" s="182"/>
      <c r="Q251" s="182"/>
      <c r="R251" s="182"/>
      <c r="S251" s="182"/>
      <c r="T251" s="182"/>
    </row>
    <row r="252" spans="1:20" s="9" customFormat="1" ht="13.5" customHeight="1" x14ac:dyDescent="0.25">
      <c r="A252" s="514"/>
      <c r="B252" s="182"/>
      <c r="C252" s="512"/>
      <c r="D252" s="513"/>
      <c r="E252" s="181"/>
      <c r="F252" s="181"/>
      <c r="G252" s="180"/>
      <c r="H252" s="182"/>
      <c r="I252" s="182"/>
      <c r="J252" s="187"/>
      <c r="K252" s="238"/>
      <c r="L252" s="182"/>
      <c r="M252" s="182"/>
      <c r="N252" s="182"/>
      <c r="O252" s="187"/>
      <c r="P252" s="182"/>
      <c r="Q252" s="182"/>
      <c r="R252" s="182"/>
      <c r="S252" s="182"/>
      <c r="T252" s="182"/>
    </row>
    <row r="253" spans="1:20" s="9" customFormat="1" ht="13.5" customHeight="1" x14ac:dyDescent="0.25">
      <c r="A253" s="514"/>
      <c r="B253" s="182"/>
      <c r="C253" s="512"/>
      <c r="D253" s="513"/>
      <c r="E253" s="181"/>
      <c r="F253" s="181"/>
      <c r="G253" s="180"/>
      <c r="H253" s="182"/>
      <c r="I253" s="182"/>
      <c r="J253" s="187"/>
      <c r="K253" s="238"/>
      <c r="L253" s="182"/>
      <c r="M253" s="182"/>
      <c r="N253" s="182"/>
      <c r="O253" s="187"/>
      <c r="P253" s="182"/>
      <c r="Q253" s="182"/>
      <c r="R253" s="182"/>
      <c r="S253" s="182"/>
      <c r="T253" s="182"/>
    </row>
    <row r="254" spans="1:20" s="9" customFormat="1" ht="13.5" customHeight="1" x14ac:dyDescent="0.25">
      <c r="A254" s="514"/>
      <c r="B254" s="182"/>
      <c r="C254" s="512"/>
      <c r="D254" s="513"/>
      <c r="E254" s="181"/>
      <c r="F254" s="181"/>
      <c r="G254" s="180"/>
      <c r="H254" s="182"/>
      <c r="I254" s="182"/>
      <c r="J254" s="187"/>
      <c r="K254" s="238"/>
      <c r="L254" s="182"/>
      <c r="M254" s="182"/>
      <c r="N254" s="182"/>
      <c r="O254" s="187"/>
      <c r="P254" s="182"/>
      <c r="Q254" s="182"/>
      <c r="R254" s="182"/>
      <c r="S254" s="182"/>
      <c r="T254" s="182"/>
    </row>
    <row r="255" spans="1:20" s="9" customFormat="1" ht="13.5" customHeight="1" x14ac:dyDescent="0.25">
      <c r="A255" s="514"/>
      <c r="B255" s="182"/>
      <c r="C255" s="512"/>
      <c r="D255" s="513"/>
      <c r="E255" s="181"/>
      <c r="F255" s="181"/>
      <c r="G255" s="180"/>
      <c r="H255" s="182"/>
      <c r="I255" s="182"/>
      <c r="J255" s="187"/>
      <c r="K255" s="238"/>
      <c r="L255" s="182"/>
      <c r="M255" s="182"/>
      <c r="N255" s="182"/>
      <c r="O255" s="187"/>
      <c r="P255" s="182"/>
      <c r="Q255" s="182"/>
      <c r="R255" s="182"/>
      <c r="S255" s="182"/>
      <c r="T255" s="182"/>
    </row>
    <row r="256" spans="1:20" s="9" customFormat="1" ht="13.5" customHeight="1" x14ac:dyDescent="0.25">
      <c r="A256" s="514"/>
      <c r="B256" s="182"/>
      <c r="C256" s="512"/>
      <c r="D256" s="513"/>
      <c r="E256" s="181"/>
      <c r="F256" s="181"/>
      <c r="G256" s="180"/>
      <c r="H256" s="182"/>
      <c r="I256" s="182"/>
      <c r="J256" s="187"/>
      <c r="K256" s="238"/>
      <c r="L256" s="182"/>
      <c r="M256" s="182"/>
      <c r="N256" s="182"/>
      <c r="O256" s="187"/>
      <c r="P256" s="182"/>
      <c r="Q256" s="182"/>
      <c r="R256" s="182"/>
      <c r="S256" s="182"/>
      <c r="T256" s="182"/>
    </row>
    <row r="257" spans="1:20" s="9" customFormat="1" ht="13.5" customHeight="1" x14ac:dyDescent="0.25">
      <c r="A257" s="514"/>
      <c r="B257" s="182"/>
      <c r="C257" s="512"/>
      <c r="D257" s="513"/>
      <c r="E257" s="181"/>
      <c r="F257" s="181"/>
      <c r="G257" s="180"/>
      <c r="H257" s="182"/>
      <c r="I257" s="182"/>
      <c r="J257" s="187"/>
      <c r="K257" s="238"/>
      <c r="L257" s="182"/>
      <c r="M257" s="182"/>
      <c r="N257" s="182"/>
      <c r="O257" s="187"/>
      <c r="P257" s="182"/>
      <c r="Q257" s="182"/>
      <c r="R257" s="182"/>
      <c r="S257" s="182"/>
      <c r="T257" s="182"/>
    </row>
    <row r="258" spans="1:20" s="9" customFormat="1" ht="13.5" customHeight="1" x14ac:dyDescent="0.25">
      <c r="A258" s="514"/>
      <c r="B258" s="182"/>
      <c r="C258" s="512"/>
      <c r="D258" s="513"/>
      <c r="E258" s="181"/>
      <c r="F258" s="181"/>
      <c r="G258" s="180"/>
      <c r="H258" s="182"/>
      <c r="I258" s="182"/>
      <c r="J258" s="187"/>
      <c r="K258" s="238"/>
      <c r="L258" s="182"/>
      <c r="M258" s="182"/>
      <c r="N258" s="182"/>
      <c r="O258" s="187"/>
      <c r="P258" s="182"/>
      <c r="Q258" s="182"/>
      <c r="R258" s="182"/>
      <c r="S258" s="182"/>
      <c r="T258" s="182"/>
    </row>
    <row r="259" spans="1:20" s="9" customFormat="1" ht="13.5" customHeight="1" x14ac:dyDescent="0.25">
      <c r="A259" s="514"/>
      <c r="B259" s="182"/>
      <c r="C259" s="512"/>
      <c r="D259" s="513"/>
      <c r="E259" s="181"/>
      <c r="F259" s="181"/>
      <c r="G259" s="180"/>
      <c r="H259" s="182"/>
      <c r="I259" s="182"/>
      <c r="J259" s="187"/>
      <c r="K259" s="238"/>
      <c r="L259" s="182"/>
      <c r="M259" s="182"/>
      <c r="N259" s="182"/>
      <c r="O259" s="187"/>
      <c r="P259" s="182"/>
      <c r="Q259" s="182"/>
      <c r="R259" s="182"/>
      <c r="S259" s="182"/>
      <c r="T259" s="182"/>
    </row>
    <row r="260" spans="1:20" s="9" customFormat="1" ht="13.5" customHeight="1" x14ac:dyDescent="0.25">
      <c r="A260" s="514"/>
      <c r="B260" s="182"/>
      <c r="C260" s="512"/>
      <c r="D260" s="513"/>
      <c r="E260" s="181"/>
      <c r="F260" s="181"/>
      <c r="G260" s="180"/>
      <c r="H260" s="182"/>
      <c r="I260" s="182"/>
      <c r="J260" s="187"/>
      <c r="K260" s="238"/>
      <c r="L260" s="182"/>
      <c r="M260" s="182"/>
      <c r="N260" s="182"/>
      <c r="O260" s="187"/>
      <c r="P260" s="182"/>
      <c r="Q260" s="182"/>
      <c r="R260" s="182"/>
      <c r="S260" s="182"/>
      <c r="T260" s="182"/>
    </row>
    <row r="261" spans="1:20" s="9" customFormat="1" ht="13.5" customHeight="1" x14ac:dyDescent="0.25">
      <c r="A261" s="514"/>
      <c r="B261" s="182"/>
      <c r="C261" s="512"/>
      <c r="D261" s="513"/>
      <c r="E261" s="181"/>
      <c r="F261" s="181"/>
      <c r="G261" s="180"/>
      <c r="H261" s="182"/>
      <c r="I261" s="182"/>
      <c r="J261" s="187"/>
      <c r="K261" s="238"/>
      <c r="L261" s="182"/>
      <c r="M261" s="182"/>
      <c r="N261" s="182"/>
      <c r="O261" s="187"/>
      <c r="P261" s="182"/>
      <c r="Q261" s="182"/>
      <c r="R261" s="182"/>
      <c r="S261" s="182"/>
      <c r="T261" s="182"/>
    </row>
    <row r="262" spans="1:20" s="9" customFormat="1" ht="13.5" customHeight="1" x14ac:dyDescent="0.25">
      <c r="A262" s="514"/>
      <c r="B262" s="182"/>
      <c r="C262" s="512"/>
      <c r="D262" s="513"/>
      <c r="E262" s="181"/>
      <c r="F262" s="181"/>
      <c r="G262" s="180"/>
      <c r="H262" s="182"/>
      <c r="I262" s="182"/>
      <c r="J262" s="187"/>
      <c r="K262" s="238"/>
      <c r="L262" s="182"/>
      <c r="M262" s="182"/>
      <c r="N262" s="182"/>
      <c r="O262" s="187"/>
      <c r="P262" s="182"/>
      <c r="Q262" s="182"/>
      <c r="R262" s="182"/>
      <c r="S262" s="182"/>
      <c r="T262" s="182"/>
    </row>
    <row r="263" spans="1:20" s="9" customFormat="1" ht="13.5" customHeight="1" x14ac:dyDescent="0.25">
      <c r="A263" s="514"/>
      <c r="B263" s="182"/>
      <c r="C263" s="512"/>
      <c r="D263" s="513"/>
      <c r="E263" s="181"/>
      <c r="F263" s="181"/>
      <c r="G263" s="180"/>
      <c r="H263" s="182"/>
      <c r="I263" s="182"/>
      <c r="J263" s="187"/>
      <c r="K263" s="238"/>
      <c r="L263" s="182"/>
      <c r="M263" s="182"/>
      <c r="N263" s="182"/>
      <c r="O263" s="187"/>
      <c r="P263" s="182"/>
      <c r="Q263" s="182"/>
      <c r="R263" s="182"/>
      <c r="S263" s="182"/>
      <c r="T263" s="182"/>
    </row>
    <row r="264" spans="1:20" s="9" customFormat="1" ht="13.5" customHeight="1" x14ac:dyDescent="0.25">
      <c r="A264" s="514"/>
      <c r="B264" s="182"/>
      <c r="C264" s="512"/>
      <c r="D264" s="513"/>
      <c r="E264" s="181"/>
      <c r="F264" s="181"/>
      <c r="G264" s="180"/>
      <c r="H264" s="182"/>
      <c r="I264" s="182"/>
      <c r="J264" s="187"/>
      <c r="K264" s="238"/>
      <c r="L264" s="182"/>
      <c r="M264" s="182"/>
      <c r="N264" s="182"/>
      <c r="O264" s="187"/>
      <c r="P264" s="182"/>
      <c r="Q264" s="182"/>
      <c r="R264" s="182"/>
      <c r="S264" s="182"/>
      <c r="T264" s="182"/>
    </row>
    <row r="265" spans="1:20" s="9" customFormat="1" ht="13.5" customHeight="1" x14ac:dyDescent="0.25">
      <c r="A265" s="514"/>
      <c r="B265" s="182"/>
      <c r="C265" s="512"/>
      <c r="D265" s="513"/>
      <c r="E265" s="181"/>
      <c r="F265" s="181"/>
      <c r="G265" s="180"/>
      <c r="H265" s="182"/>
      <c r="I265" s="182"/>
      <c r="J265" s="187"/>
      <c r="K265" s="238"/>
      <c r="L265" s="182"/>
      <c r="M265" s="182"/>
      <c r="N265" s="182"/>
      <c r="O265" s="187"/>
      <c r="P265" s="182"/>
      <c r="Q265" s="182"/>
      <c r="R265" s="182"/>
      <c r="S265" s="182"/>
      <c r="T265" s="182"/>
    </row>
    <row r="266" spans="1:20" s="9" customFormat="1" ht="13.5" customHeight="1" x14ac:dyDescent="0.25">
      <c r="A266" s="514"/>
      <c r="B266" s="182"/>
      <c r="C266" s="512"/>
      <c r="D266" s="513"/>
      <c r="E266" s="181"/>
      <c r="F266" s="181"/>
      <c r="G266" s="180"/>
      <c r="H266" s="182"/>
      <c r="I266" s="182"/>
      <c r="J266" s="187"/>
      <c r="K266" s="238"/>
      <c r="L266" s="182"/>
      <c r="M266" s="182"/>
      <c r="N266" s="182"/>
      <c r="O266" s="187"/>
      <c r="P266" s="182"/>
      <c r="Q266" s="182"/>
      <c r="R266" s="182"/>
      <c r="S266" s="182"/>
      <c r="T266" s="182"/>
    </row>
    <row r="267" spans="1:20" s="9" customFormat="1" ht="13.5" customHeight="1" x14ac:dyDescent="0.25">
      <c r="A267" s="514"/>
      <c r="B267" s="182"/>
      <c r="C267" s="512"/>
      <c r="D267" s="513"/>
      <c r="E267" s="181"/>
      <c r="F267" s="181"/>
      <c r="G267" s="180"/>
      <c r="H267" s="182"/>
      <c r="I267" s="182"/>
      <c r="J267" s="187"/>
      <c r="K267" s="238"/>
      <c r="L267" s="182"/>
      <c r="M267" s="182"/>
      <c r="N267" s="182"/>
      <c r="O267" s="187"/>
      <c r="P267" s="182"/>
      <c r="Q267" s="182"/>
      <c r="R267" s="182"/>
      <c r="S267" s="182"/>
      <c r="T267" s="182"/>
    </row>
    <row r="268" spans="1:20" s="9" customFormat="1" ht="13.5" customHeight="1" x14ac:dyDescent="0.25">
      <c r="A268" s="514"/>
      <c r="B268" s="182"/>
      <c r="C268" s="512"/>
      <c r="D268" s="513"/>
      <c r="E268" s="181"/>
      <c r="F268" s="181"/>
      <c r="G268" s="180"/>
      <c r="H268" s="182"/>
      <c r="I268" s="182"/>
      <c r="J268" s="187"/>
      <c r="K268" s="238"/>
      <c r="L268" s="182"/>
      <c r="M268" s="182"/>
      <c r="N268" s="182"/>
      <c r="O268" s="187"/>
      <c r="P268" s="182"/>
      <c r="Q268" s="182"/>
      <c r="R268" s="182"/>
      <c r="S268" s="182"/>
      <c r="T268" s="182"/>
    </row>
    <row r="269" spans="1:20" s="9" customFormat="1" ht="13.5" customHeight="1" x14ac:dyDescent="0.25">
      <c r="A269" s="514"/>
      <c r="B269" s="182"/>
      <c r="C269" s="512"/>
      <c r="D269" s="513"/>
      <c r="E269" s="181"/>
      <c r="F269" s="181"/>
      <c r="G269" s="180"/>
      <c r="H269" s="182"/>
      <c r="I269" s="182"/>
      <c r="J269" s="187"/>
      <c r="K269" s="238"/>
      <c r="L269" s="182"/>
      <c r="M269" s="182"/>
      <c r="N269" s="182"/>
      <c r="O269" s="187"/>
      <c r="P269" s="182"/>
      <c r="Q269" s="182"/>
      <c r="R269" s="182"/>
      <c r="S269" s="182"/>
      <c r="T269" s="182"/>
    </row>
    <row r="270" spans="1:20" s="9" customFormat="1" ht="13.5" customHeight="1" x14ac:dyDescent="0.25">
      <c r="A270" s="514"/>
      <c r="B270" s="182"/>
      <c r="C270" s="512"/>
      <c r="D270" s="513"/>
      <c r="E270" s="181"/>
      <c r="F270" s="181"/>
      <c r="G270" s="180"/>
      <c r="H270" s="182"/>
      <c r="I270" s="182"/>
      <c r="J270" s="187"/>
      <c r="K270" s="238"/>
      <c r="L270" s="182"/>
      <c r="M270" s="182"/>
      <c r="N270" s="182"/>
      <c r="O270" s="187"/>
      <c r="P270" s="182"/>
      <c r="Q270" s="182"/>
      <c r="R270" s="182"/>
      <c r="S270" s="182"/>
      <c r="T270" s="182"/>
    </row>
    <row r="271" spans="1:20" s="9" customFormat="1" ht="13.5" customHeight="1" x14ac:dyDescent="0.25">
      <c r="A271" s="514"/>
      <c r="B271" s="182"/>
      <c r="C271" s="512"/>
      <c r="D271" s="513"/>
      <c r="E271" s="181"/>
      <c r="F271" s="181"/>
      <c r="G271" s="180"/>
      <c r="H271" s="182"/>
      <c r="I271" s="182"/>
      <c r="J271" s="187"/>
      <c r="K271" s="238"/>
      <c r="L271" s="182"/>
      <c r="M271" s="182"/>
      <c r="N271" s="182"/>
      <c r="O271" s="187"/>
      <c r="P271" s="182"/>
      <c r="Q271" s="182"/>
      <c r="R271" s="182"/>
      <c r="S271" s="182"/>
      <c r="T271" s="182"/>
    </row>
    <row r="272" spans="1:20" s="9" customFormat="1" ht="13.5" customHeight="1" x14ac:dyDescent="0.25">
      <c r="A272" s="514"/>
      <c r="B272" s="182"/>
      <c r="C272" s="512"/>
      <c r="D272" s="513"/>
      <c r="E272" s="181"/>
      <c r="F272" s="181"/>
      <c r="G272" s="180"/>
      <c r="H272" s="182"/>
      <c r="I272" s="182"/>
      <c r="J272" s="187"/>
      <c r="K272" s="238"/>
      <c r="L272" s="182"/>
      <c r="M272" s="182"/>
      <c r="N272" s="182"/>
      <c r="O272" s="187"/>
      <c r="P272" s="182"/>
      <c r="Q272" s="182"/>
      <c r="R272" s="182"/>
      <c r="S272" s="182"/>
      <c r="T272" s="182"/>
    </row>
    <row r="273" spans="1:20" s="9" customFormat="1" ht="13.5" customHeight="1" x14ac:dyDescent="0.25">
      <c r="A273" s="514"/>
      <c r="B273" s="182"/>
      <c r="C273" s="512"/>
      <c r="D273" s="513"/>
      <c r="E273" s="181"/>
      <c r="F273" s="181"/>
      <c r="G273" s="180"/>
      <c r="H273" s="182"/>
      <c r="I273" s="182"/>
      <c r="J273" s="187"/>
      <c r="K273" s="238"/>
      <c r="L273" s="182"/>
      <c r="M273" s="182"/>
      <c r="N273" s="182"/>
      <c r="O273" s="187"/>
      <c r="P273" s="182"/>
      <c r="Q273" s="182"/>
      <c r="R273" s="182"/>
      <c r="S273" s="182"/>
      <c r="T273" s="182"/>
    </row>
    <row r="274" spans="1:20" s="9" customFormat="1" ht="13.5" customHeight="1" x14ac:dyDescent="0.25">
      <c r="A274" s="514"/>
      <c r="B274" s="182"/>
      <c r="C274" s="512"/>
      <c r="D274" s="513"/>
      <c r="E274" s="181"/>
      <c r="F274" s="181"/>
      <c r="G274" s="180"/>
      <c r="H274" s="182"/>
      <c r="I274" s="182"/>
      <c r="J274" s="187"/>
      <c r="K274" s="238"/>
      <c r="L274" s="182"/>
      <c r="M274" s="182"/>
      <c r="N274" s="182"/>
      <c r="O274" s="187"/>
      <c r="P274" s="182"/>
      <c r="Q274" s="182"/>
      <c r="R274" s="182"/>
      <c r="S274" s="182"/>
      <c r="T274" s="182"/>
    </row>
    <row r="275" spans="1:20" s="9" customFormat="1" ht="13.5" customHeight="1" x14ac:dyDescent="0.25">
      <c r="A275" s="514"/>
      <c r="B275" s="182"/>
      <c r="C275" s="512"/>
      <c r="D275" s="513"/>
      <c r="E275" s="181"/>
      <c r="F275" s="181"/>
      <c r="G275" s="180"/>
      <c r="H275" s="182"/>
      <c r="I275" s="182"/>
      <c r="J275" s="187"/>
      <c r="K275" s="238"/>
      <c r="L275" s="182"/>
      <c r="M275" s="182"/>
      <c r="N275" s="182"/>
      <c r="O275" s="187"/>
      <c r="P275" s="182"/>
      <c r="Q275" s="182"/>
      <c r="R275" s="182"/>
      <c r="S275" s="182"/>
      <c r="T275" s="182"/>
    </row>
    <row r="276" spans="1:20" s="9" customFormat="1" ht="13.5" customHeight="1" x14ac:dyDescent="0.25">
      <c r="A276" s="514"/>
      <c r="B276" s="182"/>
      <c r="C276" s="512"/>
      <c r="D276" s="513"/>
      <c r="E276" s="181"/>
      <c r="F276" s="181"/>
      <c r="G276" s="180"/>
      <c r="H276" s="182"/>
      <c r="I276" s="182"/>
      <c r="J276" s="187"/>
      <c r="K276" s="238"/>
      <c r="L276" s="182"/>
      <c r="M276" s="182"/>
      <c r="N276" s="182"/>
      <c r="O276" s="187"/>
      <c r="P276" s="182"/>
      <c r="Q276" s="182"/>
      <c r="R276" s="182"/>
      <c r="S276" s="182"/>
      <c r="T276" s="182"/>
    </row>
    <row r="277" spans="1:20" s="9" customFormat="1" ht="13.5" customHeight="1" x14ac:dyDescent="0.25">
      <c r="A277" s="514"/>
      <c r="B277" s="182"/>
      <c r="C277" s="512"/>
      <c r="D277" s="513"/>
      <c r="E277" s="181"/>
      <c r="F277" s="181"/>
      <c r="G277" s="180"/>
      <c r="H277" s="182"/>
      <c r="I277" s="182"/>
      <c r="J277" s="187"/>
      <c r="K277" s="238"/>
      <c r="L277" s="182"/>
      <c r="M277" s="182"/>
      <c r="N277" s="182"/>
      <c r="O277" s="187"/>
      <c r="P277" s="182"/>
      <c r="Q277" s="182"/>
      <c r="R277" s="182"/>
      <c r="S277" s="182"/>
      <c r="T277" s="182"/>
    </row>
    <row r="278" spans="1:20" s="9" customFormat="1" ht="13.5" customHeight="1" x14ac:dyDescent="0.25">
      <c r="A278" s="514"/>
      <c r="B278" s="182"/>
      <c r="C278" s="512"/>
      <c r="D278" s="513"/>
      <c r="E278" s="181"/>
      <c r="F278" s="181"/>
      <c r="G278" s="180"/>
      <c r="H278" s="182"/>
      <c r="I278" s="182"/>
      <c r="J278" s="187"/>
      <c r="K278" s="238"/>
      <c r="L278" s="182"/>
      <c r="M278" s="182"/>
      <c r="N278" s="182"/>
      <c r="O278" s="187"/>
      <c r="P278" s="182"/>
      <c r="Q278" s="182"/>
      <c r="R278" s="182"/>
      <c r="S278" s="182"/>
      <c r="T278" s="182"/>
    </row>
    <row r="279" spans="1:20" s="9" customFormat="1" ht="13.5" customHeight="1" x14ac:dyDescent="0.25">
      <c r="A279" s="514"/>
      <c r="B279" s="182"/>
      <c r="C279" s="512"/>
      <c r="D279" s="513"/>
      <c r="E279" s="181"/>
      <c r="F279" s="181"/>
      <c r="G279" s="180"/>
      <c r="H279" s="182"/>
      <c r="I279" s="182"/>
      <c r="J279" s="187"/>
      <c r="K279" s="238"/>
      <c r="L279" s="182"/>
      <c r="M279" s="182"/>
      <c r="N279" s="182"/>
      <c r="O279" s="187"/>
      <c r="P279" s="182"/>
      <c r="Q279" s="182"/>
      <c r="R279" s="182"/>
      <c r="S279" s="182"/>
      <c r="T279" s="182"/>
    </row>
    <row r="280" spans="1:20" s="9" customFormat="1" ht="13.5" customHeight="1" x14ac:dyDescent="0.25">
      <c r="A280" s="514"/>
      <c r="B280" s="182"/>
      <c r="C280" s="512"/>
      <c r="D280" s="513"/>
      <c r="E280" s="181"/>
      <c r="F280" s="181"/>
      <c r="G280" s="180"/>
      <c r="H280" s="182"/>
      <c r="I280" s="182"/>
      <c r="J280" s="187"/>
      <c r="K280" s="238"/>
      <c r="L280" s="182"/>
      <c r="M280" s="182"/>
      <c r="N280" s="182"/>
      <c r="O280" s="187"/>
      <c r="P280" s="182"/>
      <c r="Q280" s="182"/>
      <c r="R280" s="182"/>
      <c r="S280" s="182"/>
      <c r="T280" s="182"/>
    </row>
    <row r="281" spans="1:20" s="9" customFormat="1" ht="13.5" customHeight="1" x14ac:dyDescent="0.25">
      <c r="A281" s="514"/>
      <c r="B281" s="182"/>
      <c r="C281" s="512"/>
      <c r="D281" s="513"/>
      <c r="E281" s="181"/>
      <c r="F281" s="181"/>
      <c r="G281" s="180"/>
      <c r="H281" s="182"/>
      <c r="I281" s="182"/>
      <c r="J281" s="187"/>
      <c r="K281" s="238"/>
      <c r="L281" s="182"/>
      <c r="M281" s="182"/>
      <c r="N281" s="182"/>
      <c r="O281" s="187"/>
      <c r="P281" s="182"/>
      <c r="Q281" s="182"/>
      <c r="R281" s="182"/>
      <c r="S281" s="182"/>
      <c r="T281" s="182"/>
    </row>
    <row r="282" spans="1:20" s="9" customFormat="1" ht="13.5" customHeight="1" x14ac:dyDescent="0.25">
      <c r="A282" s="514"/>
      <c r="B282" s="182"/>
      <c r="C282" s="512"/>
      <c r="D282" s="513"/>
      <c r="E282" s="181"/>
      <c r="F282" s="181"/>
      <c r="G282" s="180"/>
      <c r="H282" s="182"/>
      <c r="I282" s="182"/>
      <c r="J282" s="187"/>
      <c r="K282" s="238"/>
      <c r="L282" s="182"/>
      <c r="M282" s="182"/>
      <c r="N282" s="182"/>
      <c r="O282" s="187"/>
      <c r="P282" s="182"/>
      <c r="Q282" s="182"/>
      <c r="R282" s="182"/>
      <c r="S282" s="182"/>
      <c r="T282" s="182"/>
    </row>
    <row r="283" spans="1:20" s="9" customFormat="1" ht="13.5" customHeight="1" x14ac:dyDescent="0.25">
      <c r="A283" s="514"/>
      <c r="B283" s="182"/>
      <c r="C283" s="512"/>
      <c r="D283" s="513"/>
      <c r="E283" s="181"/>
      <c r="F283" s="181"/>
      <c r="G283" s="180"/>
      <c r="H283" s="182"/>
      <c r="I283" s="182"/>
      <c r="J283" s="187"/>
      <c r="K283" s="238"/>
      <c r="L283" s="182"/>
      <c r="M283" s="182"/>
      <c r="N283" s="182"/>
      <c r="O283" s="187"/>
      <c r="P283" s="182"/>
      <c r="Q283" s="182"/>
      <c r="R283" s="182"/>
      <c r="S283" s="182"/>
      <c r="T283" s="182"/>
    </row>
    <row r="284" spans="1:20" s="9" customFormat="1" ht="13.5" customHeight="1" x14ac:dyDescent="0.25">
      <c r="A284" s="514"/>
      <c r="B284" s="182"/>
      <c r="C284" s="512"/>
      <c r="D284" s="513"/>
      <c r="E284" s="181"/>
      <c r="F284" s="181"/>
      <c r="G284" s="180"/>
      <c r="H284" s="182"/>
      <c r="I284" s="182"/>
      <c r="J284" s="187"/>
      <c r="K284" s="238"/>
      <c r="L284" s="182"/>
      <c r="M284" s="182"/>
      <c r="N284" s="182"/>
      <c r="O284" s="187"/>
      <c r="P284" s="182"/>
      <c r="Q284" s="182"/>
      <c r="R284" s="182"/>
      <c r="S284" s="182"/>
      <c r="T284" s="182"/>
    </row>
    <row r="285" spans="1:20" s="9" customFormat="1" ht="13.5" customHeight="1" x14ac:dyDescent="0.25">
      <c r="A285" s="514"/>
      <c r="B285" s="182"/>
      <c r="C285" s="512"/>
      <c r="D285" s="513"/>
      <c r="E285" s="181"/>
      <c r="F285" s="181"/>
      <c r="G285" s="180"/>
      <c r="H285" s="182"/>
      <c r="I285" s="182"/>
      <c r="J285" s="187"/>
      <c r="K285" s="238"/>
      <c r="L285" s="182"/>
      <c r="M285" s="182"/>
      <c r="N285" s="182"/>
      <c r="O285" s="187"/>
      <c r="P285" s="182"/>
      <c r="Q285" s="182"/>
      <c r="R285" s="182"/>
      <c r="S285" s="182"/>
      <c r="T285" s="182"/>
    </row>
    <row r="286" spans="1:20" s="9" customFormat="1" ht="13.5" customHeight="1" x14ac:dyDescent="0.25">
      <c r="A286" s="514"/>
      <c r="B286" s="182"/>
      <c r="C286" s="512"/>
      <c r="D286" s="513"/>
      <c r="E286" s="181"/>
      <c r="F286" s="181"/>
      <c r="G286" s="180"/>
      <c r="H286" s="182"/>
      <c r="I286" s="182"/>
      <c r="J286" s="187"/>
      <c r="K286" s="238"/>
      <c r="L286" s="182"/>
      <c r="M286" s="182"/>
      <c r="N286" s="182"/>
      <c r="O286" s="187"/>
      <c r="P286" s="182"/>
      <c r="Q286" s="182"/>
      <c r="R286" s="182"/>
      <c r="S286" s="182"/>
      <c r="T286" s="182"/>
    </row>
    <row r="287" spans="1:20" s="9" customFormat="1" ht="13.5" customHeight="1" x14ac:dyDescent="0.25">
      <c r="A287" s="514"/>
      <c r="B287" s="182"/>
      <c r="C287" s="512"/>
      <c r="D287" s="513"/>
      <c r="E287" s="181"/>
      <c r="F287" s="181"/>
      <c r="G287" s="180"/>
      <c r="H287" s="182"/>
      <c r="I287" s="182"/>
      <c r="J287" s="187"/>
      <c r="K287" s="238"/>
      <c r="L287" s="182"/>
      <c r="M287" s="182"/>
      <c r="N287" s="182"/>
      <c r="O287" s="187"/>
      <c r="P287" s="182"/>
      <c r="Q287" s="182"/>
      <c r="R287" s="182"/>
      <c r="S287" s="182"/>
      <c r="T287" s="182"/>
    </row>
    <row r="288" spans="1:20" s="9" customFormat="1" ht="13.5" customHeight="1" x14ac:dyDescent="0.25">
      <c r="A288" s="514"/>
      <c r="B288" s="182"/>
      <c r="C288" s="512"/>
      <c r="D288" s="513"/>
      <c r="E288" s="181"/>
      <c r="F288" s="181"/>
      <c r="G288" s="180"/>
      <c r="H288" s="182"/>
      <c r="I288" s="182"/>
      <c r="J288" s="187"/>
      <c r="K288" s="238"/>
      <c r="L288" s="182"/>
      <c r="M288" s="182"/>
      <c r="N288" s="182"/>
      <c r="O288" s="187"/>
      <c r="P288" s="182"/>
      <c r="Q288" s="182"/>
      <c r="R288" s="182"/>
      <c r="S288" s="182"/>
      <c r="T288" s="182"/>
    </row>
    <row r="289" spans="1:20" s="9" customFormat="1" ht="13.5" customHeight="1" x14ac:dyDescent="0.25">
      <c r="A289" s="514"/>
      <c r="B289" s="182"/>
      <c r="C289" s="512"/>
      <c r="D289" s="513"/>
      <c r="E289" s="181"/>
      <c r="F289" s="181"/>
      <c r="G289" s="180"/>
      <c r="H289" s="182"/>
      <c r="I289" s="182"/>
      <c r="J289" s="187"/>
      <c r="K289" s="238"/>
      <c r="L289" s="182"/>
      <c r="M289" s="182"/>
      <c r="N289" s="182"/>
      <c r="O289" s="187"/>
      <c r="P289" s="182"/>
      <c r="Q289" s="182"/>
      <c r="R289" s="182"/>
      <c r="S289" s="182"/>
      <c r="T289" s="182"/>
    </row>
    <row r="290" spans="1:20" s="9" customFormat="1" ht="13.5" customHeight="1" x14ac:dyDescent="0.25">
      <c r="A290" s="514"/>
      <c r="B290" s="182"/>
      <c r="C290" s="512"/>
      <c r="D290" s="513"/>
      <c r="E290" s="181"/>
      <c r="F290" s="181"/>
      <c r="G290" s="180"/>
      <c r="H290" s="182"/>
      <c r="I290" s="182"/>
      <c r="J290" s="187"/>
      <c r="K290" s="238"/>
      <c r="L290" s="182"/>
      <c r="M290" s="182"/>
      <c r="N290" s="182"/>
      <c r="O290" s="187"/>
      <c r="P290" s="182"/>
      <c r="Q290" s="182"/>
      <c r="R290" s="182"/>
      <c r="S290" s="182"/>
      <c r="T290" s="182"/>
    </row>
    <row r="291" spans="1:20" s="91" customFormat="1" ht="13.5" customHeight="1" x14ac:dyDescent="0.2">
      <c r="A291" s="353"/>
      <c r="B291" s="354"/>
      <c r="C291" s="355"/>
      <c r="D291" s="419"/>
      <c r="E291" s="181"/>
      <c r="F291" s="356"/>
      <c r="G291" s="180"/>
      <c r="H291" s="354"/>
      <c r="I291" s="354"/>
      <c r="J291" s="357"/>
      <c r="K291" s="239"/>
      <c r="L291" s="354"/>
      <c r="M291" s="354"/>
      <c r="N291" s="354"/>
      <c r="O291" s="357"/>
      <c r="P291" s="354"/>
      <c r="Q291" s="354"/>
      <c r="R291" s="354"/>
      <c r="S291" s="354"/>
      <c r="T291" s="354"/>
    </row>
    <row r="292" spans="1:20" s="91" customFormat="1" ht="13.5" customHeight="1" x14ac:dyDescent="0.2">
      <c r="A292" s="353"/>
      <c r="B292" s="354"/>
      <c r="C292" s="355"/>
      <c r="D292" s="419"/>
      <c r="E292" s="181"/>
      <c r="F292" s="356"/>
      <c r="G292" s="180"/>
      <c r="H292" s="354"/>
      <c r="I292" s="354"/>
      <c r="J292" s="357"/>
      <c r="K292" s="239"/>
      <c r="L292" s="354"/>
      <c r="M292" s="354"/>
      <c r="N292" s="354"/>
      <c r="O292" s="357"/>
      <c r="P292" s="354"/>
      <c r="Q292" s="354"/>
      <c r="R292" s="354"/>
      <c r="S292" s="354"/>
      <c r="T292" s="354"/>
    </row>
    <row r="293" spans="1:20" s="91" customFormat="1" ht="13.5" customHeight="1" x14ac:dyDescent="0.2">
      <c r="A293" s="353"/>
      <c r="B293" s="354"/>
      <c r="C293" s="355"/>
      <c r="D293" s="419"/>
      <c r="E293" s="181"/>
      <c r="F293" s="356"/>
      <c r="G293" s="180"/>
      <c r="H293" s="354"/>
      <c r="I293" s="354"/>
      <c r="J293" s="357"/>
      <c r="K293" s="239"/>
      <c r="L293" s="354"/>
      <c r="M293" s="354"/>
      <c r="N293" s="354"/>
      <c r="O293" s="357"/>
      <c r="P293" s="354"/>
      <c r="Q293" s="354"/>
      <c r="R293" s="354"/>
      <c r="S293" s="354"/>
      <c r="T293" s="354"/>
    </row>
    <row r="294" spans="1:20" s="91" customFormat="1" ht="13.5" customHeight="1" x14ac:dyDescent="0.2">
      <c r="A294" s="353"/>
      <c r="B294" s="354"/>
      <c r="C294" s="355"/>
      <c r="D294" s="419"/>
      <c r="E294" s="181"/>
      <c r="F294" s="356"/>
      <c r="G294" s="180"/>
      <c r="H294" s="354"/>
      <c r="I294" s="354"/>
      <c r="J294" s="357"/>
      <c r="K294" s="239"/>
      <c r="L294" s="354"/>
      <c r="M294" s="354"/>
      <c r="N294" s="354"/>
      <c r="O294" s="357"/>
      <c r="P294" s="354"/>
      <c r="Q294" s="354"/>
      <c r="R294" s="354"/>
      <c r="S294" s="354"/>
      <c r="T294" s="354"/>
    </row>
    <row r="295" spans="1:20" s="91" customFormat="1" ht="13.5" customHeight="1" x14ac:dyDescent="0.2">
      <c r="A295" s="353"/>
      <c r="B295" s="354"/>
      <c r="C295" s="355"/>
      <c r="D295" s="419"/>
      <c r="E295" s="181"/>
      <c r="F295" s="356"/>
      <c r="G295" s="180"/>
      <c r="H295" s="354"/>
      <c r="I295" s="354"/>
      <c r="J295" s="357"/>
      <c r="K295" s="239"/>
      <c r="L295" s="354"/>
      <c r="M295" s="354"/>
      <c r="N295" s="354"/>
      <c r="O295" s="357"/>
      <c r="P295" s="354"/>
      <c r="Q295" s="354"/>
      <c r="R295" s="354"/>
      <c r="S295" s="354"/>
      <c r="T295" s="354"/>
    </row>
    <row r="296" spans="1:20" s="91" customFormat="1" ht="13.5" customHeight="1" x14ac:dyDescent="0.2">
      <c r="A296" s="353"/>
      <c r="B296" s="354"/>
      <c r="C296" s="355"/>
      <c r="D296" s="419"/>
      <c r="E296" s="181"/>
      <c r="F296" s="356"/>
      <c r="G296" s="180"/>
      <c r="H296" s="354"/>
      <c r="I296" s="354"/>
      <c r="J296" s="357"/>
      <c r="K296" s="239"/>
      <c r="L296" s="354"/>
      <c r="M296" s="354"/>
      <c r="N296" s="354"/>
      <c r="O296" s="357"/>
      <c r="P296" s="354"/>
      <c r="Q296" s="354"/>
      <c r="R296" s="354"/>
      <c r="S296" s="354"/>
      <c r="T296" s="354"/>
    </row>
    <row r="297" spans="1:20" s="91" customFormat="1" ht="13.5" customHeight="1" x14ac:dyDescent="0.2">
      <c r="A297" s="353"/>
      <c r="B297" s="354"/>
      <c r="C297" s="355"/>
      <c r="D297" s="419"/>
      <c r="E297" s="181"/>
      <c r="F297" s="356"/>
      <c r="G297" s="180"/>
      <c r="H297" s="354"/>
      <c r="I297" s="354"/>
      <c r="J297" s="357"/>
      <c r="K297" s="239"/>
      <c r="L297" s="354"/>
      <c r="M297" s="354"/>
      <c r="N297" s="354"/>
      <c r="O297" s="357"/>
      <c r="P297" s="354"/>
      <c r="Q297" s="354"/>
      <c r="R297" s="354"/>
      <c r="S297" s="354"/>
      <c r="T297" s="354"/>
    </row>
    <row r="298" spans="1:20" s="91" customFormat="1" ht="13.5" customHeight="1" x14ac:dyDescent="0.2">
      <c r="A298" s="353"/>
      <c r="B298" s="354"/>
      <c r="C298" s="355"/>
      <c r="D298" s="419"/>
      <c r="E298" s="181"/>
      <c r="F298" s="356"/>
      <c r="G298" s="180"/>
      <c r="H298" s="354"/>
      <c r="I298" s="354"/>
      <c r="J298" s="357"/>
      <c r="K298" s="239"/>
      <c r="L298" s="354"/>
      <c r="M298" s="354"/>
      <c r="N298" s="354"/>
      <c r="O298" s="357"/>
      <c r="P298" s="354"/>
      <c r="Q298" s="354"/>
      <c r="R298" s="354"/>
      <c r="S298" s="354"/>
      <c r="T298" s="354"/>
    </row>
    <row r="299" spans="1:20" s="91" customFormat="1" ht="13.5" customHeight="1" x14ac:dyDescent="0.2">
      <c r="A299" s="353"/>
      <c r="B299" s="354"/>
      <c r="C299" s="355"/>
      <c r="D299" s="419"/>
      <c r="E299" s="181"/>
      <c r="F299" s="356"/>
      <c r="G299" s="180"/>
      <c r="H299" s="354"/>
      <c r="I299" s="354"/>
      <c r="J299" s="357"/>
      <c r="K299" s="239"/>
      <c r="L299" s="354"/>
      <c r="M299" s="354"/>
      <c r="N299" s="354"/>
      <c r="O299" s="357"/>
      <c r="P299" s="354"/>
      <c r="Q299" s="354"/>
      <c r="R299" s="354"/>
      <c r="S299" s="354"/>
      <c r="T299" s="354"/>
    </row>
    <row r="300" spans="1:20" s="91" customFormat="1" ht="13.5" customHeight="1" x14ac:dyDescent="0.2">
      <c r="A300" s="353"/>
      <c r="B300" s="354"/>
      <c r="C300" s="355"/>
      <c r="D300" s="419"/>
      <c r="E300" s="181"/>
      <c r="F300" s="356"/>
      <c r="G300" s="180"/>
      <c r="H300" s="354"/>
      <c r="I300" s="354"/>
      <c r="J300" s="357"/>
      <c r="K300" s="239"/>
      <c r="L300" s="354"/>
      <c r="M300" s="354"/>
      <c r="N300" s="354"/>
      <c r="O300" s="357"/>
      <c r="P300" s="354"/>
      <c r="Q300" s="354"/>
      <c r="R300" s="354"/>
      <c r="S300" s="354"/>
      <c r="T300" s="354"/>
    </row>
    <row r="301" spans="1:20" s="91" customFormat="1" ht="13.5" customHeight="1" x14ac:dyDescent="0.2">
      <c r="A301" s="353"/>
      <c r="B301" s="354"/>
      <c r="C301" s="355"/>
      <c r="D301" s="419"/>
      <c r="E301" s="181"/>
      <c r="F301" s="356"/>
      <c r="G301" s="180"/>
      <c r="H301" s="354"/>
      <c r="I301" s="354"/>
      <c r="J301" s="357"/>
      <c r="K301" s="239"/>
      <c r="L301" s="354"/>
      <c r="M301" s="354"/>
      <c r="N301" s="354"/>
      <c r="O301" s="357"/>
      <c r="P301" s="354"/>
      <c r="Q301" s="354"/>
      <c r="R301" s="354"/>
      <c r="S301" s="354"/>
      <c r="T301" s="354"/>
    </row>
    <row r="302" spans="1:20" s="91" customFormat="1" ht="13.5" customHeight="1" x14ac:dyDescent="0.2">
      <c r="A302" s="353"/>
      <c r="B302" s="354"/>
      <c r="C302" s="355"/>
      <c r="D302" s="419"/>
      <c r="E302" s="181"/>
      <c r="F302" s="356"/>
      <c r="G302" s="180"/>
      <c r="H302" s="354"/>
      <c r="I302" s="354"/>
      <c r="J302" s="357"/>
      <c r="K302" s="239"/>
      <c r="L302" s="354"/>
      <c r="M302" s="354"/>
      <c r="N302" s="354"/>
      <c r="O302" s="357"/>
      <c r="P302" s="354"/>
      <c r="Q302" s="354"/>
      <c r="R302" s="354"/>
      <c r="S302" s="354"/>
      <c r="T302" s="354"/>
    </row>
    <row r="303" spans="1:20" s="91" customFormat="1" ht="13.5" customHeight="1" x14ac:dyDescent="0.2">
      <c r="A303" s="353"/>
      <c r="B303" s="354"/>
      <c r="C303" s="355"/>
      <c r="D303" s="419"/>
      <c r="E303" s="181"/>
      <c r="F303" s="356"/>
      <c r="G303" s="180"/>
      <c r="H303" s="354"/>
      <c r="I303" s="354"/>
      <c r="J303" s="357"/>
      <c r="K303" s="239"/>
      <c r="L303" s="354"/>
      <c r="M303" s="354"/>
      <c r="N303" s="354"/>
      <c r="O303" s="357"/>
      <c r="P303" s="354"/>
      <c r="Q303" s="354"/>
      <c r="R303" s="354"/>
      <c r="S303" s="354"/>
      <c r="T303" s="354"/>
    </row>
    <row r="304" spans="1:20" s="91" customFormat="1" ht="13.5" customHeight="1" x14ac:dyDescent="0.2">
      <c r="A304" s="353"/>
      <c r="B304" s="354"/>
      <c r="C304" s="355"/>
      <c r="D304" s="419"/>
      <c r="E304" s="181"/>
      <c r="F304" s="356"/>
      <c r="G304" s="180"/>
      <c r="H304" s="354"/>
      <c r="I304" s="354"/>
      <c r="J304" s="357"/>
      <c r="K304" s="239"/>
      <c r="L304" s="354"/>
      <c r="M304" s="354"/>
      <c r="N304" s="354"/>
      <c r="O304" s="357"/>
      <c r="P304" s="354"/>
      <c r="Q304" s="354"/>
      <c r="R304" s="354"/>
      <c r="S304" s="354"/>
      <c r="T304" s="354"/>
    </row>
    <row r="305" spans="1:20" s="91" customFormat="1" ht="13.5" customHeight="1" x14ac:dyDescent="0.2">
      <c r="A305" s="353"/>
      <c r="B305" s="354"/>
      <c r="C305" s="355"/>
      <c r="D305" s="419"/>
      <c r="E305" s="181"/>
      <c r="F305" s="356"/>
      <c r="G305" s="180"/>
      <c r="H305" s="354"/>
      <c r="I305" s="354"/>
      <c r="J305" s="357"/>
      <c r="K305" s="239"/>
      <c r="L305" s="354"/>
      <c r="M305" s="354"/>
      <c r="N305" s="354"/>
      <c r="O305" s="357"/>
      <c r="P305" s="354"/>
      <c r="Q305" s="354"/>
      <c r="R305" s="354"/>
      <c r="S305" s="354"/>
      <c r="T305" s="354"/>
    </row>
    <row r="306" spans="1:20" s="91" customFormat="1" ht="13.5" customHeight="1" x14ac:dyDescent="0.2">
      <c r="A306" s="353"/>
      <c r="B306" s="354"/>
      <c r="C306" s="355"/>
      <c r="D306" s="419"/>
      <c r="E306" s="181"/>
      <c r="F306" s="356"/>
      <c r="G306" s="180"/>
      <c r="H306" s="354"/>
      <c r="I306" s="354"/>
      <c r="J306" s="357"/>
      <c r="K306" s="239"/>
      <c r="L306" s="354"/>
      <c r="M306" s="354"/>
      <c r="N306" s="354"/>
      <c r="O306" s="357"/>
      <c r="P306" s="354"/>
      <c r="Q306" s="354"/>
      <c r="R306" s="354"/>
      <c r="S306" s="354"/>
      <c r="T306" s="354"/>
    </row>
    <row r="307" spans="1:20" s="91" customFormat="1" ht="13.5" customHeight="1" x14ac:dyDescent="0.2">
      <c r="A307" s="353"/>
      <c r="B307" s="354"/>
      <c r="C307" s="355"/>
      <c r="D307" s="419"/>
      <c r="E307" s="181"/>
      <c r="F307" s="356"/>
      <c r="G307" s="180"/>
      <c r="H307" s="354"/>
      <c r="I307" s="354"/>
      <c r="J307" s="357"/>
      <c r="K307" s="239"/>
      <c r="L307" s="354"/>
      <c r="M307" s="354"/>
      <c r="N307" s="354"/>
      <c r="O307" s="357"/>
      <c r="P307" s="354"/>
      <c r="Q307" s="354"/>
      <c r="R307" s="354"/>
      <c r="S307" s="354"/>
      <c r="T307" s="354"/>
    </row>
    <row r="308" spans="1:20" s="91" customFormat="1" ht="13.5" customHeight="1" x14ac:dyDescent="0.2">
      <c r="A308" s="353"/>
      <c r="B308" s="354"/>
      <c r="C308" s="355"/>
      <c r="D308" s="419"/>
      <c r="E308" s="181"/>
      <c r="F308" s="356"/>
      <c r="G308" s="180"/>
      <c r="H308" s="354"/>
      <c r="I308" s="354"/>
      <c r="J308" s="357"/>
      <c r="K308" s="239"/>
      <c r="L308" s="354"/>
      <c r="M308" s="354"/>
      <c r="N308" s="354"/>
      <c r="O308" s="357"/>
      <c r="P308" s="354"/>
      <c r="Q308" s="354"/>
      <c r="R308" s="354"/>
      <c r="S308" s="354"/>
      <c r="T308" s="354"/>
    </row>
    <row r="309" spans="1:20" s="91" customFormat="1" ht="13.5" customHeight="1" x14ac:dyDescent="0.2">
      <c r="A309" s="353"/>
      <c r="B309" s="354"/>
      <c r="C309" s="355"/>
      <c r="D309" s="419"/>
      <c r="E309" s="181"/>
      <c r="F309" s="356"/>
      <c r="G309" s="180"/>
      <c r="H309" s="354"/>
      <c r="I309" s="354"/>
      <c r="J309" s="357"/>
      <c r="K309" s="239"/>
      <c r="L309" s="354"/>
      <c r="M309" s="354"/>
      <c r="N309" s="354"/>
      <c r="O309" s="357"/>
      <c r="P309" s="354"/>
      <c r="Q309" s="354"/>
      <c r="R309" s="354"/>
      <c r="S309" s="354"/>
      <c r="T309" s="354"/>
    </row>
    <row r="310" spans="1:20" s="91" customFormat="1" ht="13.5" customHeight="1" x14ac:dyDescent="0.2">
      <c r="A310" s="353"/>
      <c r="B310" s="354"/>
      <c r="C310" s="355"/>
      <c r="D310" s="419"/>
      <c r="E310" s="181"/>
      <c r="F310" s="356"/>
      <c r="G310" s="180"/>
      <c r="H310" s="354"/>
      <c r="I310" s="354"/>
      <c r="J310" s="357"/>
      <c r="K310" s="239"/>
      <c r="L310" s="354"/>
      <c r="M310" s="354"/>
      <c r="N310" s="354"/>
      <c r="O310" s="357"/>
      <c r="P310" s="354"/>
      <c r="Q310" s="354"/>
      <c r="R310" s="354"/>
      <c r="S310" s="354"/>
      <c r="T310" s="354"/>
    </row>
    <row r="311" spans="1:20" s="91" customFormat="1" ht="13.5" customHeight="1" x14ac:dyDescent="0.2">
      <c r="A311" s="353"/>
      <c r="B311" s="354"/>
      <c r="C311" s="355"/>
      <c r="D311" s="419"/>
      <c r="E311" s="181"/>
      <c r="F311" s="356"/>
      <c r="G311" s="180"/>
      <c r="H311" s="354"/>
      <c r="I311" s="354"/>
      <c r="J311" s="357"/>
      <c r="K311" s="239"/>
      <c r="L311" s="354"/>
      <c r="M311" s="354"/>
      <c r="N311" s="354"/>
      <c r="O311" s="357"/>
      <c r="P311" s="354"/>
      <c r="Q311" s="354"/>
      <c r="R311" s="354"/>
      <c r="S311" s="354"/>
      <c r="T311" s="354"/>
    </row>
    <row r="312" spans="1:20" s="91" customFormat="1" ht="13.5" customHeight="1" x14ac:dyDescent="0.2">
      <c r="A312" s="353"/>
      <c r="B312" s="354"/>
      <c r="C312" s="355"/>
      <c r="D312" s="419"/>
      <c r="E312" s="181"/>
      <c r="F312" s="356"/>
      <c r="G312" s="180"/>
      <c r="H312" s="354"/>
      <c r="I312" s="354"/>
      <c r="J312" s="357"/>
      <c r="K312" s="239"/>
      <c r="L312" s="354"/>
      <c r="M312" s="354"/>
      <c r="N312" s="354"/>
      <c r="O312" s="357"/>
      <c r="P312" s="354"/>
      <c r="Q312" s="354"/>
      <c r="R312" s="354"/>
      <c r="S312" s="354"/>
      <c r="T312" s="354"/>
    </row>
    <row r="313" spans="1:20" s="91" customFormat="1" ht="13.5" customHeight="1" x14ac:dyDescent="0.2">
      <c r="A313" s="353"/>
      <c r="B313" s="354"/>
      <c r="C313" s="355"/>
      <c r="D313" s="419"/>
      <c r="E313" s="181"/>
      <c r="F313" s="356"/>
      <c r="G313" s="180"/>
      <c r="H313" s="354"/>
      <c r="I313" s="354"/>
      <c r="J313" s="357"/>
      <c r="K313" s="239"/>
      <c r="L313" s="354"/>
      <c r="M313" s="354"/>
      <c r="N313" s="354"/>
      <c r="O313" s="357"/>
      <c r="P313" s="354"/>
      <c r="Q313" s="354"/>
      <c r="R313" s="354"/>
      <c r="S313" s="354"/>
      <c r="T313" s="354"/>
    </row>
    <row r="314" spans="1:20" s="91" customFormat="1" ht="13.5" customHeight="1" x14ac:dyDescent="0.2">
      <c r="A314" s="353"/>
      <c r="B314" s="354"/>
      <c r="C314" s="355"/>
      <c r="D314" s="419"/>
      <c r="E314" s="181"/>
      <c r="F314" s="356"/>
      <c r="G314" s="180"/>
      <c r="H314" s="354"/>
      <c r="I314" s="354"/>
      <c r="J314" s="357"/>
      <c r="K314" s="239"/>
      <c r="L314" s="354"/>
      <c r="M314" s="354"/>
      <c r="N314" s="354"/>
      <c r="O314" s="357"/>
      <c r="P314" s="354"/>
      <c r="Q314" s="354"/>
      <c r="R314" s="354"/>
      <c r="S314" s="354"/>
      <c r="T314" s="354"/>
    </row>
    <row r="315" spans="1:20" s="91" customFormat="1" ht="13.5" customHeight="1" x14ac:dyDescent="0.2">
      <c r="A315" s="353"/>
      <c r="B315" s="354"/>
      <c r="C315" s="355"/>
      <c r="D315" s="419"/>
      <c r="E315" s="181"/>
      <c r="F315" s="356"/>
      <c r="G315" s="180"/>
      <c r="H315" s="354"/>
      <c r="I315" s="354"/>
      <c r="J315" s="357"/>
      <c r="K315" s="239"/>
      <c r="L315" s="354"/>
      <c r="M315" s="354"/>
      <c r="N315" s="354"/>
      <c r="O315" s="357"/>
      <c r="P315" s="354"/>
      <c r="Q315" s="354"/>
      <c r="R315" s="354"/>
      <c r="S315" s="354"/>
      <c r="T315" s="354"/>
    </row>
    <row r="316" spans="1:20" s="91" customFormat="1" ht="13.5" customHeight="1" x14ac:dyDescent="0.2">
      <c r="A316" s="353"/>
      <c r="B316" s="354"/>
      <c r="C316" s="355"/>
      <c r="D316" s="419"/>
      <c r="E316" s="181"/>
      <c r="F316" s="356"/>
      <c r="G316" s="180"/>
      <c r="H316" s="354"/>
      <c r="I316" s="354"/>
      <c r="J316" s="357"/>
      <c r="K316" s="239"/>
      <c r="L316" s="354"/>
      <c r="M316" s="354"/>
      <c r="N316" s="354"/>
      <c r="O316" s="357"/>
      <c r="P316" s="354"/>
      <c r="Q316" s="354"/>
      <c r="R316" s="354"/>
      <c r="S316" s="354"/>
      <c r="T316" s="354"/>
    </row>
    <row r="317" spans="1:20" s="91" customFormat="1" ht="13.5" customHeight="1" x14ac:dyDescent="0.2">
      <c r="A317" s="353"/>
      <c r="B317" s="354"/>
      <c r="C317" s="355"/>
      <c r="D317" s="419"/>
      <c r="E317" s="181"/>
      <c r="F317" s="356"/>
      <c r="G317" s="180"/>
      <c r="H317" s="354"/>
      <c r="I317" s="354"/>
      <c r="J317" s="357"/>
      <c r="K317" s="239"/>
      <c r="L317" s="354"/>
      <c r="M317" s="354"/>
      <c r="N317" s="354"/>
      <c r="O317" s="357"/>
      <c r="P317" s="354"/>
      <c r="Q317" s="354"/>
      <c r="R317" s="354"/>
      <c r="S317" s="354"/>
      <c r="T317" s="354"/>
    </row>
    <row r="318" spans="1:20" s="91" customFormat="1" ht="13.5" customHeight="1" x14ac:dyDescent="0.2">
      <c r="A318" s="353"/>
      <c r="B318" s="354"/>
      <c r="C318" s="355"/>
      <c r="D318" s="419"/>
      <c r="E318" s="181"/>
      <c r="F318" s="356"/>
      <c r="G318" s="180"/>
      <c r="H318" s="354"/>
      <c r="I318" s="354"/>
      <c r="J318" s="357"/>
      <c r="K318" s="239"/>
      <c r="L318" s="354"/>
      <c r="M318" s="354"/>
      <c r="N318" s="354"/>
      <c r="O318" s="357"/>
      <c r="P318" s="354"/>
      <c r="Q318" s="354"/>
      <c r="R318" s="354"/>
      <c r="S318" s="354"/>
      <c r="T318" s="354"/>
    </row>
    <row r="319" spans="1:20" s="91" customFormat="1" ht="13.5" customHeight="1" x14ac:dyDescent="0.2">
      <c r="A319" s="353"/>
      <c r="B319" s="354"/>
      <c r="C319" s="355"/>
      <c r="D319" s="419"/>
      <c r="E319" s="181"/>
      <c r="F319" s="356"/>
      <c r="G319" s="180"/>
      <c r="H319" s="354"/>
      <c r="I319" s="354"/>
      <c r="J319" s="357"/>
      <c r="K319" s="239"/>
      <c r="L319" s="354"/>
      <c r="M319" s="354"/>
      <c r="N319" s="354"/>
      <c r="O319" s="357"/>
      <c r="P319" s="354"/>
      <c r="Q319" s="354"/>
      <c r="R319" s="354"/>
      <c r="S319" s="354"/>
      <c r="T319" s="354"/>
    </row>
    <row r="320" spans="1:20" s="91" customFormat="1" ht="13.5" customHeight="1" x14ac:dyDescent="0.2">
      <c r="A320" s="353"/>
      <c r="B320" s="354"/>
      <c r="C320" s="355"/>
      <c r="D320" s="419"/>
      <c r="E320" s="181"/>
      <c r="F320" s="356"/>
      <c r="G320" s="180"/>
      <c r="H320" s="354"/>
      <c r="I320" s="354"/>
      <c r="J320" s="357"/>
      <c r="K320" s="239"/>
      <c r="L320" s="354"/>
      <c r="M320" s="354"/>
      <c r="N320" s="354"/>
      <c r="O320" s="357"/>
      <c r="P320" s="354"/>
      <c r="Q320" s="354"/>
      <c r="R320" s="354"/>
      <c r="S320" s="354"/>
      <c r="T320" s="354"/>
    </row>
    <row r="321" spans="1:20" s="91" customFormat="1" ht="13.5" customHeight="1" x14ac:dyDescent="0.2">
      <c r="A321" s="353"/>
      <c r="B321" s="354"/>
      <c r="C321" s="355"/>
      <c r="D321" s="419"/>
      <c r="E321" s="181"/>
      <c r="F321" s="356"/>
      <c r="G321" s="180"/>
      <c r="H321" s="354"/>
      <c r="I321" s="354"/>
      <c r="J321" s="357"/>
      <c r="K321" s="239"/>
      <c r="L321" s="354"/>
      <c r="M321" s="354"/>
      <c r="N321" s="354"/>
      <c r="O321" s="357"/>
      <c r="P321" s="354"/>
      <c r="Q321" s="354"/>
      <c r="R321" s="354"/>
      <c r="S321" s="354"/>
      <c r="T321" s="354"/>
    </row>
    <row r="322" spans="1:20" s="91" customFormat="1" ht="13.5" customHeight="1" x14ac:dyDescent="0.2">
      <c r="A322" s="353"/>
      <c r="B322" s="354"/>
      <c r="C322" s="355"/>
      <c r="D322" s="419"/>
      <c r="E322" s="181"/>
      <c r="F322" s="356"/>
      <c r="G322" s="180"/>
      <c r="H322" s="354"/>
      <c r="I322" s="354"/>
      <c r="J322" s="357"/>
      <c r="K322" s="239"/>
      <c r="L322" s="354"/>
      <c r="M322" s="354"/>
      <c r="N322" s="354"/>
      <c r="O322" s="357"/>
      <c r="P322" s="354"/>
      <c r="Q322" s="354"/>
      <c r="R322" s="354"/>
      <c r="S322" s="354"/>
      <c r="T322" s="354"/>
    </row>
    <row r="323" spans="1:20" s="91" customFormat="1" ht="13.5" customHeight="1" x14ac:dyDescent="0.2">
      <c r="A323" s="353"/>
      <c r="B323" s="354"/>
      <c r="C323" s="355"/>
      <c r="D323" s="419"/>
      <c r="E323" s="181"/>
      <c r="F323" s="356"/>
      <c r="G323" s="180"/>
      <c r="H323" s="354"/>
      <c r="I323" s="354"/>
      <c r="J323" s="357"/>
      <c r="K323" s="239"/>
      <c r="L323" s="354"/>
      <c r="M323" s="354"/>
      <c r="N323" s="354"/>
      <c r="O323" s="357"/>
      <c r="P323" s="354"/>
      <c r="Q323" s="354"/>
      <c r="R323" s="354"/>
      <c r="S323" s="354"/>
      <c r="T323" s="354"/>
    </row>
    <row r="324" spans="1:20" s="91" customFormat="1" ht="13.5" customHeight="1" x14ac:dyDescent="0.2">
      <c r="A324" s="353"/>
      <c r="B324" s="354"/>
      <c r="C324" s="355"/>
      <c r="D324" s="419"/>
      <c r="E324" s="181"/>
      <c r="F324" s="356"/>
      <c r="G324" s="180"/>
      <c r="H324" s="354"/>
      <c r="I324" s="354"/>
      <c r="J324" s="357"/>
      <c r="K324" s="239"/>
      <c r="L324" s="354"/>
      <c r="M324" s="354"/>
      <c r="N324" s="354"/>
      <c r="O324" s="357"/>
      <c r="P324" s="354"/>
      <c r="Q324" s="354"/>
      <c r="R324" s="354"/>
      <c r="S324" s="354"/>
      <c r="T324" s="354"/>
    </row>
    <row r="325" spans="1:20" s="91" customFormat="1" ht="13.5" customHeight="1" x14ac:dyDescent="0.2">
      <c r="A325" s="353"/>
      <c r="B325" s="354"/>
      <c r="C325" s="355"/>
      <c r="D325" s="419"/>
      <c r="E325" s="181"/>
      <c r="F325" s="356"/>
      <c r="G325" s="180"/>
      <c r="H325" s="354"/>
      <c r="I325" s="354"/>
      <c r="J325" s="357"/>
      <c r="K325" s="239"/>
      <c r="L325" s="354"/>
      <c r="M325" s="354"/>
      <c r="N325" s="354"/>
      <c r="O325" s="357"/>
      <c r="P325" s="354"/>
      <c r="Q325" s="354"/>
      <c r="R325" s="354"/>
      <c r="S325" s="354"/>
      <c r="T325" s="354"/>
    </row>
    <row r="326" spans="1:20" s="91" customFormat="1" ht="13.5" customHeight="1" x14ac:dyDescent="0.2">
      <c r="A326" s="353"/>
      <c r="B326" s="354"/>
      <c r="C326" s="355"/>
      <c r="D326" s="419"/>
      <c r="E326" s="181"/>
      <c r="F326" s="356"/>
      <c r="G326" s="180"/>
      <c r="H326" s="354"/>
      <c r="I326" s="354"/>
      <c r="J326" s="357"/>
      <c r="K326" s="239"/>
      <c r="L326" s="354"/>
      <c r="M326" s="354"/>
      <c r="N326" s="354"/>
      <c r="O326" s="357"/>
      <c r="P326" s="354"/>
      <c r="Q326" s="354"/>
      <c r="R326" s="354"/>
      <c r="S326" s="354"/>
      <c r="T326" s="354"/>
    </row>
    <row r="327" spans="1:20" s="91" customFormat="1" ht="13.5" customHeight="1" x14ac:dyDescent="0.2">
      <c r="A327" s="353"/>
      <c r="B327" s="354"/>
      <c r="C327" s="355"/>
      <c r="D327" s="419"/>
      <c r="E327" s="181"/>
      <c r="F327" s="356"/>
      <c r="G327" s="180"/>
      <c r="H327" s="354"/>
      <c r="I327" s="354"/>
      <c r="J327" s="357"/>
      <c r="K327" s="239"/>
      <c r="L327" s="354"/>
      <c r="M327" s="354"/>
      <c r="N327" s="354"/>
      <c r="O327" s="357"/>
      <c r="P327" s="354"/>
      <c r="Q327" s="354"/>
      <c r="R327" s="354"/>
      <c r="S327" s="354"/>
      <c r="T327" s="354"/>
    </row>
    <row r="328" spans="1:20" s="91" customFormat="1" ht="13.5" customHeight="1" x14ac:dyDescent="0.2">
      <c r="A328" s="353"/>
      <c r="B328" s="354"/>
      <c r="C328" s="355"/>
      <c r="D328" s="419"/>
      <c r="E328" s="181"/>
      <c r="F328" s="356"/>
      <c r="G328" s="180"/>
      <c r="H328" s="354"/>
      <c r="I328" s="354"/>
      <c r="J328" s="357"/>
      <c r="K328" s="239"/>
      <c r="L328" s="354"/>
      <c r="M328" s="354"/>
      <c r="N328" s="354"/>
      <c r="O328" s="357"/>
      <c r="P328" s="354"/>
      <c r="Q328" s="354"/>
      <c r="R328" s="354"/>
      <c r="S328" s="354"/>
      <c r="T328" s="354"/>
    </row>
    <row r="329" spans="1:20" s="91" customFormat="1" ht="13.5" customHeight="1" x14ac:dyDescent="0.2">
      <c r="A329" s="353"/>
      <c r="B329" s="354"/>
      <c r="C329" s="355"/>
      <c r="D329" s="419"/>
      <c r="E329" s="181"/>
      <c r="F329" s="356"/>
      <c r="G329" s="180"/>
      <c r="H329" s="354"/>
      <c r="I329" s="354"/>
      <c r="J329" s="357"/>
      <c r="K329" s="239"/>
      <c r="L329" s="354"/>
      <c r="M329" s="354"/>
      <c r="N329" s="354"/>
      <c r="O329" s="357"/>
      <c r="P329" s="354"/>
      <c r="Q329" s="354"/>
      <c r="R329" s="354"/>
      <c r="S329" s="354"/>
      <c r="T329" s="354"/>
    </row>
    <row r="330" spans="1:20" s="91" customFormat="1" ht="13.5" customHeight="1" x14ac:dyDescent="0.2">
      <c r="A330" s="353"/>
      <c r="B330" s="354"/>
      <c r="C330" s="355"/>
      <c r="D330" s="419"/>
      <c r="E330" s="181"/>
      <c r="F330" s="356"/>
      <c r="G330" s="180"/>
      <c r="H330" s="354"/>
      <c r="I330" s="354"/>
      <c r="J330" s="357"/>
      <c r="K330" s="239"/>
      <c r="L330" s="354"/>
      <c r="M330" s="354"/>
      <c r="N330" s="354"/>
      <c r="O330" s="357"/>
      <c r="P330" s="354"/>
      <c r="Q330" s="354"/>
      <c r="R330" s="354"/>
      <c r="S330" s="354"/>
      <c r="T330" s="354"/>
    </row>
    <row r="331" spans="1:20" s="91" customFormat="1" ht="13.5" customHeight="1" x14ac:dyDescent="0.2">
      <c r="A331" s="353"/>
      <c r="B331" s="354"/>
      <c r="C331" s="355"/>
      <c r="D331" s="419"/>
      <c r="E331" s="181"/>
      <c r="F331" s="356"/>
      <c r="G331" s="180"/>
      <c r="H331" s="354"/>
      <c r="I331" s="354"/>
      <c r="J331" s="357"/>
      <c r="K331" s="239"/>
      <c r="L331" s="354"/>
      <c r="M331" s="354"/>
      <c r="N331" s="354"/>
      <c r="O331" s="357"/>
      <c r="P331" s="354"/>
      <c r="Q331" s="354"/>
      <c r="R331" s="354"/>
      <c r="S331" s="354"/>
      <c r="T331" s="354"/>
    </row>
    <row r="332" spans="1:20" s="91" customFormat="1" ht="13.5" customHeight="1" x14ac:dyDescent="0.2">
      <c r="A332" s="353"/>
      <c r="B332" s="354"/>
      <c r="C332" s="355"/>
      <c r="D332" s="419"/>
      <c r="E332" s="181"/>
      <c r="F332" s="356"/>
      <c r="G332" s="180"/>
      <c r="H332" s="354"/>
      <c r="I332" s="354"/>
      <c r="J332" s="357"/>
      <c r="K332" s="239"/>
      <c r="L332" s="354"/>
      <c r="M332" s="354"/>
      <c r="N332" s="354"/>
      <c r="O332" s="357"/>
      <c r="P332" s="354"/>
      <c r="Q332" s="354"/>
      <c r="R332" s="354"/>
      <c r="S332" s="354"/>
      <c r="T332" s="354"/>
    </row>
    <row r="333" spans="1:20" s="91" customFormat="1" ht="13.5" customHeight="1" x14ac:dyDescent="0.2">
      <c r="A333" s="353"/>
      <c r="B333" s="354"/>
      <c r="C333" s="355"/>
      <c r="D333" s="419"/>
      <c r="E333" s="181"/>
      <c r="F333" s="356"/>
      <c r="G333" s="180"/>
      <c r="H333" s="354"/>
      <c r="I333" s="354"/>
      <c r="J333" s="357"/>
      <c r="K333" s="239"/>
      <c r="L333" s="354"/>
      <c r="M333" s="354"/>
      <c r="N333" s="354"/>
      <c r="O333" s="357"/>
      <c r="P333" s="354"/>
      <c r="Q333" s="354"/>
      <c r="R333" s="354"/>
      <c r="S333" s="354"/>
      <c r="T333" s="354"/>
    </row>
    <row r="334" spans="1:20" s="91" customFormat="1" ht="13.5" customHeight="1" x14ac:dyDescent="0.2">
      <c r="A334" s="353"/>
      <c r="B334" s="354"/>
      <c r="C334" s="355"/>
      <c r="D334" s="419"/>
      <c r="E334" s="181"/>
      <c r="F334" s="356"/>
      <c r="G334" s="180"/>
      <c r="H334" s="354"/>
      <c r="I334" s="354"/>
      <c r="J334" s="357"/>
      <c r="K334" s="239"/>
      <c r="L334" s="354"/>
      <c r="M334" s="354"/>
      <c r="N334" s="354"/>
      <c r="O334" s="357"/>
      <c r="P334" s="354"/>
      <c r="Q334" s="354"/>
      <c r="R334" s="354"/>
      <c r="S334" s="354"/>
      <c r="T334" s="354"/>
    </row>
    <row r="335" spans="1:20" s="91" customFormat="1" ht="13.5" customHeight="1" x14ac:dyDescent="0.2">
      <c r="A335" s="353"/>
      <c r="B335" s="354"/>
      <c r="C335" s="355"/>
      <c r="D335" s="419"/>
      <c r="E335" s="181"/>
      <c r="F335" s="356"/>
      <c r="G335" s="180"/>
      <c r="H335" s="354"/>
      <c r="I335" s="354"/>
      <c r="J335" s="357"/>
      <c r="K335" s="239"/>
      <c r="L335" s="354"/>
      <c r="M335" s="354"/>
      <c r="N335" s="354"/>
      <c r="O335" s="357"/>
      <c r="P335" s="354"/>
      <c r="Q335" s="354"/>
      <c r="R335" s="354"/>
      <c r="S335" s="354"/>
      <c r="T335" s="354"/>
    </row>
    <row r="336" spans="1:20" s="91" customFormat="1" ht="13.5" customHeight="1" x14ac:dyDescent="0.2">
      <c r="A336" s="353"/>
      <c r="B336" s="354"/>
      <c r="C336" s="355"/>
      <c r="D336" s="419"/>
      <c r="E336" s="181"/>
      <c r="F336" s="356"/>
      <c r="G336" s="180"/>
      <c r="H336" s="354"/>
      <c r="I336" s="354"/>
      <c r="J336" s="357"/>
      <c r="K336" s="239"/>
      <c r="L336" s="354"/>
      <c r="M336" s="354"/>
      <c r="N336" s="354"/>
      <c r="O336" s="357"/>
      <c r="P336" s="354"/>
      <c r="Q336" s="354"/>
      <c r="R336" s="354"/>
      <c r="S336" s="354"/>
      <c r="T336" s="354"/>
    </row>
    <row r="337" spans="1:20" s="91" customFormat="1" ht="13.5" customHeight="1" x14ac:dyDescent="0.2">
      <c r="A337" s="353"/>
      <c r="B337" s="354"/>
      <c r="C337" s="355"/>
      <c r="D337" s="419"/>
      <c r="E337" s="181"/>
      <c r="F337" s="356"/>
      <c r="G337" s="180"/>
      <c r="H337" s="354"/>
      <c r="I337" s="354"/>
      <c r="J337" s="357"/>
      <c r="K337" s="239"/>
      <c r="L337" s="354"/>
      <c r="M337" s="354"/>
      <c r="N337" s="354"/>
      <c r="O337" s="357"/>
      <c r="P337" s="354"/>
      <c r="Q337" s="354"/>
      <c r="R337" s="354"/>
      <c r="S337" s="354"/>
      <c r="T337" s="354"/>
    </row>
    <row r="338" spans="1:20" s="91" customFormat="1" ht="13.5" customHeight="1" x14ac:dyDescent="0.2">
      <c r="A338" s="353"/>
      <c r="B338" s="354"/>
      <c r="C338" s="355"/>
      <c r="D338" s="419"/>
      <c r="E338" s="181"/>
      <c r="F338" s="356"/>
      <c r="G338" s="180"/>
      <c r="H338" s="354"/>
      <c r="I338" s="354"/>
      <c r="J338" s="357"/>
      <c r="K338" s="239"/>
      <c r="L338" s="354"/>
      <c r="M338" s="354"/>
      <c r="N338" s="354"/>
      <c r="O338" s="357"/>
      <c r="P338" s="354"/>
      <c r="Q338" s="354"/>
      <c r="R338" s="354"/>
      <c r="S338" s="354"/>
      <c r="T338" s="354"/>
    </row>
    <row r="339" spans="1:20" s="91" customFormat="1" ht="13.5" customHeight="1" x14ac:dyDescent="0.2">
      <c r="A339" s="353"/>
      <c r="B339" s="354"/>
      <c r="C339" s="355"/>
      <c r="D339" s="419"/>
      <c r="E339" s="181"/>
      <c r="F339" s="356"/>
      <c r="G339" s="180"/>
      <c r="H339" s="354"/>
      <c r="I339" s="354"/>
      <c r="J339" s="357"/>
      <c r="K339" s="239"/>
      <c r="L339" s="354"/>
      <c r="M339" s="354"/>
      <c r="N339" s="354"/>
      <c r="O339" s="357"/>
      <c r="P339" s="354"/>
      <c r="Q339" s="354"/>
      <c r="R339" s="354"/>
      <c r="S339" s="354"/>
      <c r="T339" s="354"/>
    </row>
    <row r="340" spans="1:20" s="91" customFormat="1" ht="13.5" customHeight="1" x14ac:dyDescent="0.2">
      <c r="A340" s="353"/>
      <c r="B340" s="354"/>
      <c r="C340" s="355"/>
      <c r="D340" s="419"/>
      <c r="E340" s="181"/>
      <c r="F340" s="356"/>
      <c r="G340" s="180"/>
      <c r="H340" s="354"/>
      <c r="I340" s="354"/>
      <c r="J340" s="357"/>
      <c r="K340" s="239"/>
      <c r="L340" s="354"/>
      <c r="M340" s="354"/>
      <c r="N340" s="354"/>
      <c r="O340" s="357"/>
      <c r="P340" s="354"/>
      <c r="Q340" s="354"/>
      <c r="R340" s="354"/>
      <c r="S340" s="354"/>
      <c r="T340" s="354"/>
    </row>
    <row r="341" spans="1:20" s="91" customFormat="1" ht="13.5" customHeight="1" x14ac:dyDescent="0.2">
      <c r="A341" s="353"/>
      <c r="B341" s="354"/>
      <c r="C341" s="355"/>
      <c r="D341" s="419"/>
      <c r="E341" s="181"/>
      <c r="F341" s="356"/>
      <c r="G341" s="180"/>
      <c r="H341" s="354"/>
      <c r="I341" s="354"/>
      <c r="J341" s="357"/>
      <c r="K341" s="239"/>
      <c r="L341" s="354"/>
      <c r="M341" s="354"/>
      <c r="N341" s="354"/>
      <c r="O341" s="357"/>
      <c r="P341" s="354"/>
      <c r="Q341" s="354"/>
      <c r="R341" s="354"/>
      <c r="S341" s="354"/>
      <c r="T341" s="354"/>
    </row>
    <row r="342" spans="1:20" s="91" customFormat="1" ht="13.5" customHeight="1" x14ac:dyDescent="0.2">
      <c r="A342" s="353"/>
      <c r="B342" s="354"/>
      <c r="C342" s="355"/>
      <c r="D342" s="419"/>
      <c r="E342" s="181"/>
      <c r="F342" s="356"/>
      <c r="G342" s="180"/>
      <c r="H342" s="354"/>
      <c r="I342" s="354"/>
      <c r="J342" s="357"/>
      <c r="K342" s="239"/>
      <c r="L342" s="354"/>
      <c r="M342" s="354"/>
      <c r="N342" s="354"/>
      <c r="O342" s="357"/>
      <c r="P342" s="354"/>
      <c r="Q342" s="354"/>
      <c r="R342" s="354"/>
      <c r="S342" s="354"/>
      <c r="T342" s="354"/>
    </row>
    <row r="343" spans="1:20" s="91" customFormat="1" ht="13.5" customHeight="1" x14ac:dyDescent="0.2">
      <c r="A343" s="353"/>
      <c r="B343" s="354"/>
      <c r="C343" s="355"/>
      <c r="D343" s="419"/>
      <c r="E343" s="181"/>
      <c r="F343" s="356"/>
      <c r="G343" s="180"/>
      <c r="H343" s="354"/>
      <c r="I343" s="354"/>
      <c r="J343" s="357"/>
      <c r="K343" s="239"/>
      <c r="L343" s="354"/>
      <c r="M343" s="354"/>
      <c r="N343" s="354"/>
      <c r="O343" s="357"/>
      <c r="P343" s="354"/>
      <c r="Q343" s="354"/>
      <c r="R343" s="354"/>
      <c r="S343" s="354"/>
      <c r="T343" s="354"/>
    </row>
    <row r="344" spans="1:20" s="91" customFormat="1" ht="13.5" customHeight="1" x14ac:dyDescent="0.2">
      <c r="A344" s="353"/>
      <c r="B344" s="354"/>
      <c r="C344" s="355"/>
      <c r="D344" s="419"/>
      <c r="E344" s="181"/>
      <c r="F344" s="356"/>
      <c r="G344" s="180"/>
      <c r="H344" s="354"/>
      <c r="I344" s="354"/>
      <c r="J344" s="357"/>
      <c r="K344" s="239"/>
      <c r="L344" s="354"/>
      <c r="M344" s="354"/>
      <c r="N344" s="354"/>
      <c r="O344" s="357"/>
      <c r="P344" s="354"/>
      <c r="Q344" s="354"/>
      <c r="R344" s="354"/>
      <c r="S344" s="354"/>
      <c r="T344" s="354"/>
    </row>
    <row r="345" spans="1:20" s="91" customFormat="1" ht="13.5" customHeight="1" x14ac:dyDescent="0.2">
      <c r="A345" s="353"/>
      <c r="B345" s="354"/>
      <c r="C345" s="355"/>
      <c r="D345" s="419"/>
      <c r="E345" s="181"/>
      <c r="F345" s="356"/>
      <c r="G345" s="180"/>
      <c r="H345" s="354"/>
      <c r="I345" s="354"/>
      <c r="J345" s="357"/>
      <c r="K345" s="239"/>
      <c r="L345" s="354"/>
      <c r="M345" s="354"/>
      <c r="N345" s="354"/>
      <c r="O345" s="357"/>
      <c r="P345" s="354"/>
      <c r="Q345" s="354"/>
      <c r="R345" s="354"/>
      <c r="S345" s="354"/>
      <c r="T345" s="354"/>
    </row>
    <row r="346" spans="1:20" s="91" customFormat="1" ht="13.5" customHeight="1" x14ac:dyDescent="0.2">
      <c r="A346" s="353"/>
      <c r="B346" s="354"/>
      <c r="C346" s="355"/>
      <c r="D346" s="419"/>
      <c r="E346" s="181"/>
      <c r="F346" s="356"/>
      <c r="G346" s="180"/>
      <c r="H346" s="354"/>
      <c r="I346" s="354"/>
      <c r="J346" s="357"/>
      <c r="K346" s="239"/>
      <c r="L346" s="354"/>
      <c r="M346" s="354"/>
      <c r="N346" s="354"/>
      <c r="O346" s="357"/>
      <c r="P346" s="354"/>
      <c r="Q346" s="354"/>
      <c r="R346" s="354"/>
      <c r="S346" s="354"/>
      <c r="T346" s="354"/>
    </row>
    <row r="347" spans="1:20" s="91" customFormat="1" ht="13.5" customHeight="1" x14ac:dyDescent="0.2">
      <c r="A347" s="353"/>
      <c r="B347" s="354"/>
      <c r="C347" s="355"/>
      <c r="D347" s="419"/>
      <c r="E347" s="181"/>
      <c r="F347" s="356"/>
      <c r="G347" s="180"/>
      <c r="H347" s="354"/>
      <c r="I347" s="354"/>
      <c r="J347" s="357"/>
      <c r="K347" s="239"/>
      <c r="L347" s="354"/>
      <c r="M347" s="354"/>
      <c r="N347" s="354"/>
      <c r="O347" s="357"/>
      <c r="P347" s="354"/>
      <c r="Q347" s="354"/>
      <c r="R347" s="354"/>
      <c r="S347" s="354"/>
      <c r="T347" s="354"/>
    </row>
    <row r="348" spans="1:20" s="91" customFormat="1" ht="13.5" customHeight="1" x14ac:dyDescent="0.2">
      <c r="A348" s="353"/>
      <c r="B348" s="354"/>
      <c r="C348" s="355"/>
      <c r="D348" s="419"/>
      <c r="E348" s="181"/>
      <c r="F348" s="356"/>
      <c r="G348" s="180"/>
      <c r="H348" s="354"/>
      <c r="I348" s="354"/>
      <c r="J348" s="357"/>
      <c r="K348" s="239"/>
      <c r="L348" s="354"/>
      <c r="M348" s="354"/>
      <c r="N348" s="354"/>
      <c r="O348" s="357"/>
      <c r="P348" s="354"/>
      <c r="Q348" s="354"/>
      <c r="R348" s="354"/>
      <c r="S348" s="354"/>
      <c r="T348" s="354"/>
    </row>
    <row r="349" spans="1:20" s="91" customFormat="1" ht="13.5" customHeight="1" x14ac:dyDescent="0.2">
      <c r="A349" s="353"/>
      <c r="B349" s="354"/>
      <c r="C349" s="355"/>
      <c r="D349" s="419"/>
      <c r="E349" s="181"/>
      <c r="F349" s="356"/>
      <c r="G349" s="180"/>
      <c r="H349" s="354"/>
      <c r="I349" s="354"/>
      <c r="J349" s="357"/>
      <c r="K349" s="239"/>
      <c r="L349" s="354"/>
      <c r="M349" s="354"/>
      <c r="N349" s="354"/>
      <c r="O349" s="357"/>
      <c r="P349" s="354"/>
      <c r="Q349" s="354"/>
      <c r="R349" s="354"/>
      <c r="S349" s="354"/>
      <c r="T349" s="354"/>
    </row>
    <row r="350" spans="1:20" s="91" customFormat="1" ht="13.5" customHeight="1" x14ac:dyDescent="0.2">
      <c r="A350" s="353"/>
      <c r="B350" s="354"/>
      <c r="C350" s="355"/>
      <c r="D350" s="419"/>
      <c r="E350" s="181"/>
      <c r="F350" s="356"/>
      <c r="G350" s="180"/>
      <c r="H350" s="354"/>
      <c r="I350" s="354"/>
      <c r="J350" s="357"/>
      <c r="K350" s="239"/>
      <c r="L350" s="354"/>
      <c r="M350" s="354"/>
      <c r="N350" s="354"/>
      <c r="O350" s="357"/>
      <c r="P350" s="354"/>
      <c r="Q350" s="354"/>
      <c r="R350" s="354"/>
      <c r="S350" s="354"/>
      <c r="T350" s="354"/>
    </row>
    <row r="351" spans="1:20" s="91" customFormat="1" ht="13.5" customHeight="1" x14ac:dyDescent="0.2">
      <c r="A351" s="353"/>
      <c r="B351" s="354"/>
      <c r="C351" s="355"/>
      <c r="D351" s="419"/>
      <c r="E351" s="181"/>
      <c r="F351" s="356"/>
      <c r="G351" s="180"/>
      <c r="H351" s="354"/>
      <c r="I351" s="354"/>
      <c r="J351" s="357"/>
      <c r="K351" s="239"/>
      <c r="L351" s="354"/>
      <c r="M351" s="354"/>
      <c r="N351" s="354"/>
      <c r="O351" s="357"/>
      <c r="P351" s="354"/>
      <c r="Q351" s="354"/>
      <c r="R351" s="354"/>
      <c r="S351" s="354"/>
      <c r="T351" s="354"/>
    </row>
    <row r="352" spans="1:20" s="91" customFormat="1" ht="13.5" customHeight="1" x14ac:dyDescent="0.2">
      <c r="A352" s="353"/>
      <c r="B352" s="354"/>
      <c r="C352" s="355"/>
      <c r="D352" s="419"/>
      <c r="E352" s="181"/>
      <c r="F352" s="356"/>
      <c r="G352" s="180"/>
      <c r="H352" s="354"/>
      <c r="I352" s="354"/>
      <c r="J352" s="357"/>
      <c r="K352" s="239"/>
      <c r="L352" s="354"/>
      <c r="M352" s="354"/>
      <c r="N352" s="354"/>
      <c r="O352" s="357"/>
      <c r="P352" s="354"/>
      <c r="Q352" s="354"/>
      <c r="R352" s="354"/>
      <c r="S352" s="354"/>
      <c r="T352" s="354"/>
    </row>
    <row r="353" spans="1:20" s="91" customFormat="1" ht="13.5" customHeight="1" x14ac:dyDescent="0.2">
      <c r="A353" s="353"/>
      <c r="B353" s="354"/>
      <c r="C353" s="355"/>
      <c r="D353" s="419"/>
      <c r="E353" s="181"/>
      <c r="F353" s="356"/>
      <c r="G353" s="180"/>
      <c r="H353" s="354"/>
      <c r="I353" s="354"/>
      <c r="J353" s="357"/>
      <c r="K353" s="239"/>
      <c r="L353" s="354"/>
      <c r="M353" s="354"/>
      <c r="N353" s="354"/>
      <c r="O353" s="357"/>
      <c r="P353" s="354"/>
      <c r="Q353" s="354"/>
      <c r="R353" s="354"/>
      <c r="S353" s="354"/>
      <c r="T353" s="354"/>
    </row>
    <row r="354" spans="1:20" s="91" customFormat="1" ht="13.5" customHeight="1" x14ac:dyDescent="0.2">
      <c r="A354" s="353"/>
      <c r="B354" s="354"/>
      <c r="C354" s="355"/>
      <c r="D354" s="419"/>
      <c r="E354" s="181"/>
      <c r="F354" s="356"/>
      <c r="G354" s="180"/>
      <c r="H354" s="354"/>
      <c r="I354" s="354"/>
      <c r="J354" s="357"/>
      <c r="K354" s="239"/>
      <c r="L354" s="354"/>
      <c r="M354" s="354"/>
      <c r="N354" s="354"/>
      <c r="O354" s="357"/>
      <c r="P354" s="354"/>
      <c r="Q354" s="354"/>
      <c r="R354" s="354"/>
      <c r="S354" s="354"/>
      <c r="T354" s="354"/>
    </row>
    <row r="355" spans="1:20" s="91" customFormat="1" ht="13.5" customHeight="1" x14ac:dyDescent="0.2">
      <c r="A355" s="353"/>
      <c r="B355" s="354"/>
      <c r="C355" s="355"/>
      <c r="D355" s="419"/>
      <c r="E355" s="181"/>
      <c r="F355" s="356"/>
      <c r="G355" s="180"/>
      <c r="H355" s="354"/>
      <c r="I355" s="354"/>
      <c r="J355" s="357"/>
      <c r="K355" s="239"/>
      <c r="L355" s="354"/>
      <c r="M355" s="354"/>
      <c r="N355" s="354"/>
      <c r="O355" s="357"/>
      <c r="P355" s="354"/>
      <c r="Q355" s="354"/>
      <c r="R355" s="354"/>
      <c r="S355" s="354"/>
      <c r="T355" s="354"/>
    </row>
    <row r="356" spans="1:20" s="91" customFormat="1" ht="13.5" customHeight="1" x14ac:dyDescent="0.2">
      <c r="A356" s="353"/>
      <c r="B356" s="354"/>
      <c r="C356" s="355"/>
      <c r="D356" s="419"/>
      <c r="E356" s="181"/>
      <c r="F356" s="356"/>
      <c r="G356" s="180"/>
      <c r="H356" s="354"/>
      <c r="I356" s="354"/>
      <c r="J356" s="357"/>
      <c r="K356" s="239"/>
      <c r="L356" s="354"/>
      <c r="M356" s="354"/>
      <c r="N356" s="354"/>
      <c r="O356" s="357"/>
      <c r="P356" s="354"/>
      <c r="Q356" s="354"/>
      <c r="R356" s="354"/>
      <c r="S356" s="354"/>
      <c r="T356" s="354"/>
    </row>
    <row r="357" spans="1:20" s="91" customFormat="1" ht="13.5" customHeight="1" x14ac:dyDescent="0.2">
      <c r="A357" s="353"/>
      <c r="B357" s="354"/>
      <c r="C357" s="355"/>
      <c r="D357" s="419"/>
      <c r="E357" s="181"/>
      <c r="F357" s="356"/>
      <c r="G357" s="180"/>
      <c r="H357" s="354"/>
      <c r="I357" s="354"/>
      <c r="J357" s="357"/>
      <c r="K357" s="239"/>
      <c r="L357" s="354"/>
      <c r="M357" s="354"/>
      <c r="N357" s="354"/>
      <c r="O357" s="357"/>
      <c r="P357" s="354"/>
      <c r="Q357" s="354"/>
      <c r="R357" s="354"/>
      <c r="S357" s="354"/>
      <c r="T357" s="354"/>
    </row>
    <row r="358" spans="1:20" s="91" customFormat="1" ht="13.5" customHeight="1" x14ac:dyDescent="0.2">
      <c r="A358" s="353"/>
      <c r="B358" s="354"/>
      <c r="C358" s="355"/>
      <c r="D358" s="419"/>
      <c r="E358" s="181"/>
      <c r="F358" s="356"/>
      <c r="G358" s="180"/>
      <c r="H358" s="354"/>
      <c r="I358" s="354"/>
      <c r="J358" s="357"/>
      <c r="K358" s="239"/>
      <c r="L358" s="354"/>
      <c r="M358" s="354"/>
      <c r="N358" s="354"/>
      <c r="O358" s="357"/>
      <c r="P358" s="354"/>
      <c r="Q358" s="354"/>
      <c r="R358" s="354"/>
      <c r="S358" s="354"/>
      <c r="T358" s="354"/>
    </row>
    <row r="359" spans="1:20" s="91" customFormat="1" ht="13.5" customHeight="1" x14ac:dyDescent="0.2">
      <c r="A359" s="353"/>
      <c r="B359" s="354"/>
      <c r="C359" s="355"/>
      <c r="D359" s="419"/>
      <c r="E359" s="181"/>
      <c r="F359" s="356"/>
      <c r="G359" s="180"/>
      <c r="H359" s="354"/>
      <c r="I359" s="354"/>
      <c r="J359" s="357"/>
      <c r="K359" s="239"/>
      <c r="L359" s="354"/>
      <c r="M359" s="354"/>
      <c r="N359" s="354"/>
      <c r="O359" s="357"/>
      <c r="P359" s="354"/>
      <c r="Q359" s="354"/>
      <c r="R359" s="354"/>
      <c r="S359" s="354"/>
      <c r="T359" s="354"/>
    </row>
    <row r="360" spans="1:20" s="91" customFormat="1" ht="13.5" customHeight="1" x14ac:dyDescent="0.2">
      <c r="A360" s="353"/>
      <c r="B360" s="354"/>
      <c r="C360" s="355"/>
      <c r="D360" s="419"/>
      <c r="E360" s="181"/>
      <c r="F360" s="356"/>
      <c r="G360" s="180"/>
      <c r="H360" s="354"/>
      <c r="I360" s="354"/>
      <c r="J360" s="357"/>
      <c r="K360" s="239"/>
      <c r="L360" s="354"/>
      <c r="M360" s="354"/>
      <c r="N360" s="354"/>
      <c r="O360" s="357"/>
      <c r="P360" s="354"/>
      <c r="Q360" s="354"/>
      <c r="R360" s="354"/>
      <c r="S360" s="354"/>
      <c r="T360" s="354"/>
    </row>
    <row r="361" spans="1:20" s="91" customFormat="1" ht="13.5" customHeight="1" x14ac:dyDescent="0.2">
      <c r="A361" s="353"/>
      <c r="B361" s="354"/>
      <c r="C361" s="355"/>
      <c r="D361" s="419"/>
      <c r="E361" s="181"/>
      <c r="F361" s="356"/>
      <c r="G361" s="180"/>
      <c r="H361" s="354"/>
      <c r="I361" s="354"/>
      <c r="J361" s="357"/>
      <c r="K361" s="239"/>
      <c r="L361" s="354"/>
      <c r="M361" s="354"/>
      <c r="N361" s="354"/>
      <c r="O361" s="357"/>
      <c r="P361" s="354"/>
      <c r="Q361" s="354"/>
      <c r="R361" s="354"/>
      <c r="S361" s="354"/>
      <c r="T361" s="354"/>
    </row>
    <row r="362" spans="1:20" s="91" customFormat="1" ht="13.5" customHeight="1" x14ac:dyDescent="0.2">
      <c r="A362" s="353"/>
      <c r="B362" s="354"/>
      <c r="C362" s="355"/>
      <c r="D362" s="419"/>
      <c r="E362" s="181"/>
      <c r="F362" s="356"/>
      <c r="G362" s="180"/>
      <c r="H362" s="354"/>
      <c r="I362" s="354"/>
      <c r="J362" s="357"/>
      <c r="K362" s="239"/>
      <c r="L362" s="354"/>
      <c r="M362" s="354"/>
      <c r="N362" s="354"/>
      <c r="O362" s="357"/>
      <c r="P362" s="354"/>
      <c r="Q362" s="354"/>
      <c r="R362" s="354"/>
      <c r="S362" s="354"/>
      <c r="T362" s="354"/>
    </row>
    <row r="363" spans="1:20" s="91" customFormat="1" ht="13.5" customHeight="1" x14ac:dyDescent="0.2">
      <c r="A363" s="353"/>
      <c r="B363" s="354"/>
      <c r="C363" s="355"/>
      <c r="D363" s="419"/>
      <c r="E363" s="181"/>
      <c r="F363" s="356"/>
      <c r="G363" s="180"/>
      <c r="H363" s="354"/>
      <c r="I363" s="354"/>
      <c r="J363" s="357"/>
      <c r="K363" s="239"/>
      <c r="L363" s="354"/>
      <c r="M363" s="354"/>
      <c r="N363" s="354"/>
      <c r="O363" s="357"/>
      <c r="P363" s="354"/>
      <c r="Q363" s="354"/>
      <c r="R363" s="354"/>
      <c r="S363" s="354"/>
      <c r="T363" s="354"/>
    </row>
    <row r="364" spans="1:20" s="91" customFormat="1" ht="13.5" customHeight="1" x14ac:dyDescent="0.2">
      <c r="A364" s="353"/>
      <c r="B364" s="354"/>
      <c r="C364" s="355"/>
      <c r="D364" s="419"/>
      <c r="E364" s="181"/>
      <c r="F364" s="356"/>
      <c r="G364" s="180"/>
      <c r="H364" s="354"/>
      <c r="I364" s="354"/>
      <c r="J364" s="357"/>
      <c r="K364" s="239"/>
      <c r="L364" s="354"/>
      <c r="M364" s="354"/>
      <c r="N364" s="354"/>
      <c r="O364" s="357"/>
      <c r="P364" s="354"/>
      <c r="Q364" s="354"/>
      <c r="R364" s="354"/>
      <c r="S364" s="354"/>
      <c r="T364" s="354"/>
    </row>
    <row r="365" spans="1:20" s="91" customFormat="1" ht="13.5" customHeight="1" x14ac:dyDescent="0.2">
      <c r="A365" s="353"/>
      <c r="B365" s="354"/>
      <c r="C365" s="355"/>
      <c r="D365" s="419"/>
      <c r="E365" s="181"/>
      <c r="F365" s="356"/>
      <c r="G365" s="180"/>
      <c r="H365" s="354"/>
      <c r="I365" s="354"/>
      <c r="J365" s="357"/>
      <c r="K365" s="239"/>
      <c r="L365" s="354"/>
      <c r="M365" s="354"/>
      <c r="N365" s="354"/>
      <c r="O365" s="357"/>
      <c r="P365" s="354"/>
      <c r="Q365" s="354"/>
      <c r="R365" s="354"/>
      <c r="S365" s="354"/>
      <c r="T365" s="354"/>
    </row>
    <row r="366" spans="1:20" s="91" customFormat="1" ht="13.5" customHeight="1" x14ac:dyDescent="0.2">
      <c r="A366" s="353"/>
      <c r="B366" s="354"/>
      <c r="C366" s="355"/>
      <c r="D366" s="419"/>
      <c r="E366" s="181"/>
      <c r="F366" s="356"/>
      <c r="G366" s="180"/>
      <c r="H366" s="354"/>
      <c r="I366" s="354"/>
      <c r="J366" s="357"/>
      <c r="K366" s="239"/>
      <c r="L366" s="354"/>
      <c r="M366" s="354"/>
      <c r="N366" s="354"/>
      <c r="O366" s="357"/>
      <c r="P366" s="354"/>
      <c r="Q366" s="354"/>
      <c r="R366" s="354"/>
      <c r="S366" s="354"/>
      <c r="T366" s="354"/>
    </row>
    <row r="367" spans="1:20" s="91" customFormat="1" ht="13.5" customHeight="1" x14ac:dyDescent="0.2">
      <c r="A367" s="353"/>
      <c r="B367" s="354"/>
      <c r="C367" s="355"/>
      <c r="D367" s="419"/>
      <c r="E367" s="181"/>
      <c r="F367" s="356"/>
      <c r="G367" s="180"/>
      <c r="H367" s="354"/>
      <c r="I367" s="354"/>
      <c r="J367" s="357"/>
      <c r="K367" s="239"/>
      <c r="L367" s="354"/>
      <c r="M367" s="354"/>
      <c r="N367" s="354"/>
      <c r="O367" s="357"/>
      <c r="P367" s="354"/>
      <c r="Q367" s="354"/>
      <c r="R367" s="354"/>
      <c r="S367" s="354"/>
      <c r="T367" s="354"/>
    </row>
    <row r="368" spans="1:20" s="91" customFormat="1" ht="13.5" customHeight="1" x14ac:dyDescent="0.2">
      <c r="A368" s="353"/>
      <c r="B368" s="354"/>
      <c r="C368" s="355"/>
      <c r="D368" s="419"/>
      <c r="E368" s="181"/>
      <c r="F368" s="356"/>
      <c r="G368" s="180"/>
      <c r="H368" s="354"/>
      <c r="I368" s="354"/>
      <c r="J368" s="357"/>
      <c r="K368" s="239"/>
      <c r="L368" s="354"/>
      <c r="M368" s="354"/>
      <c r="N368" s="354"/>
      <c r="O368" s="357"/>
      <c r="P368" s="354"/>
      <c r="Q368" s="354"/>
      <c r="R368" s="354"/>
      <c r="S368" s="354"/>
      <c r="T368" s="354"/>
    </row>
    <row r="369" spans="1:20" s="91" customFormat="1" ht="13.5" customHeight="1" x14ac:dyDescent="0.2">
      <c r="A369" s="353"/>
      <c r="B369" s="354"/>
      <c r="C369" s="355"/>
      <c r="D369" s="419"/>
      <c r="E369" s="181"/>
      <c r="F369" s="356"/>
      <c r="G369" s="180"/>
      <c r="H369" s="354"/>
      <c r="I369" s="354"/>
      <c r="J369" s="357"/>
      <c r="K369" s="239"/>
      <c r="L369" s="354"/>
      <c r="M369" s="354"/>
      <c r="N369" s="354"/>
      <c r="O369" s="357"/>
      <c r="P369" s="354"/>
      <c r="Q369" s="354"/>
      <c r="R369" s="354"/>
      <c r="S369" s="354"/>
      <c r="T369" s="354"/>
    </row>
    <row r="370" spans="1:20" s="91" customFormat="1" ht="13.5" customHeight="1" x14ac:dyDescent="0.2">
      <c r="A370" s="353"/>
      <c r="B370" s="354"/>
      <c r="C370" s="355"/>
      <c r="D370" s="419"/>
      <c r="E370" s="181"/>
      <c r="F370" s="356"/>
      <c r="G370" s="180"/>
      <c r="H370" s="354"/>
      <c r="I370" s="354"/>
      <c r="J370" s="357"/>
      <c r="K370" s="239"/>
      <c r="L370" s="354"/>
      <c r="M370" s="354"/>
      <c r="N370" s="354"/>
      <c r="O370" s="357"/>
      <c r="P370" s="354"/>
      <c r="Q370" s="354"/>
      <c r="R370" s="354"/>
      <c r="S370" s="354"/>
      <c r="T370" s="354"/>
    </row>
    <row r="371" spans="1:20" s="91" customFormat="1" ht="13.5" customHeight="1" x14ac:dyDescent="0.2">
      <c r="A371" s="353"/>
      <c r="B371" s="354"/>
      <c r="C371" s="355"/>
      <c r="D371" s="419"/>
      <c r="E371" s="181"/>
      <c r="F371" s="356"/>
      <c r="G371" s="180"/>
      <c r="H371" s="354"/>
      <c r="I371" s="354"/>
      <c r="J371" s="357"/>
      <c r="K371" s="239"/>
      <c r="L371" s="354"/>
      <c r="M371" s="354"/>
      <c r="N371" s="354"/>
      <c r="O371" s="357"/>
      <c r="P371" s="354"/>
      <c r="Q371" s="354"/>
      <c r="R371" s="354"/>
      <c r="S371" s="354"/>
      <c r="T371" s="354"/>
    </row>
    <row r="372" spans="1:20" s="91" customFormat="1" ht="13.5" customHeight="1" x14ac:dyDescent="0.2">
      <c r="A372" s="353"/>
      <c r="B372" s="354"/>
      <c r="C372" s="355"/>
      <c r="D372" s="419"/>
      <c r="E372" s="181"/>
      <c r="F372" s="356"/>
      <c r="G372" s="180"/>
      <c r="H372" s="354"/>
      <c r="I372" s="354"/>
      <c r="J372" s="357"/>
      <c r="K372" s="239"/>
      <c r="L372" s="354"/>
      <c r="M372" s="354"/>
      <c r="N372" s="354"/>
      <c r="O372" s="357"/>
      <c r="P372" s="354"/>
      <c r="Q372" s="354"/>
      <c r="R372" s="354"/>
      <c r="S372" s="354"/>
      <c r="T372" s="354"/>
    </row>
    <row r="373" spans="1:20" s="91" customFormat="1" ht="13.5" customHeight="1" x14ac:dyDescent="0.2">
      <c r="A373" s="353"/>
      <c r="B373" s="354"/>
      <c r="C373" s="355"/>
      <c r="D373" s="419"/>
      <c r="E373" s="181"/>
      <c r="F373" s="356"/>
      <c r="G373" s="180"/>
      <c r="H373" s="354"/>
      <c r="I373" s="354"/>
      <c r="J373" s="357"/>
      <c r="K373" s="239"/>
      <c r="L373" s="354"/>
      <c r="M373" s="354"/>
      <c r="N373" s="354"/>
      <c r="O373" s="357"/>
      <c r="P373" s="354"/>
      <c r="Q373" s="354"/>
      <c r="R373" s="354"/>
      <c r="S373" s="354"/>
      <c r="T373" s="354"/>
    </row>
    <row r="374" spans="1:20" s="91" customFormat="1" ht="13.5" customHeight="1" x14ac:dyDescent="0.2">
      <c r="A374" s="353"/>
      <c r="B374" s="354"/>
      <c r="C374" s="355"/>
      <c r="D374" s="419"/>
      <c r="E374" s="181"/>
      <c r="F374" s="356"/>
      <c r="G374" s="180"/>
      <c r="H374" s="354"/>
      <c r="I374" s="354"/>
      <c r="J374" s="357"/>
      <c r="K374" s="239"/>
      <c r="L374" s="354"/>
      <c r="M374" s="354"/>
      <c r="N374" s="354"/>
      <c r="O374" s="357"/>
      <c r="P374" s="354"/>
      <c r="Q374" s="354"/>
      <c r="R374" s="354"/>
      <c r="S374" s="354"/>
      <c r="T374" s="354"/>
    </row>
    <row r="375" spans="1:20" s="91" customFormat="1" ht="13.5" customHeight="1" x14ac:dyDescent="0.2">
      <c r="A375" s="353"/>
      <c r="B375" s="354"/>
      <c r="C375" s="355"/>
      <c r="D375" s="419"/>
      <c r="E375" s="181"/>
      <c r="F375" s="356"/>
      <c r="G375" s="180"/>
      <c r="H375" s="354"/>
      <c r="I375" s="354"/>
      <c r="J375" s="357"/>
      <c r="K375" s="239"/>
      <c r="L375" s="354"/>
      <c r="M375" s="354"/>
      <c r="N375" s="354"/>
      <c r="O375" s="357"/>
      <c r="P375" s="354"/>
      <c r="Q375" s="354"/>
      <c r="R375" s="354"/>
      <c r="S375" s="354"/>
      <c r="T375" s="354"/>
    </row>
    <row r="376" spans="1:20" s="91" customFormat="1" ht="13.5" customHeight="1" x14ac:dyDescent="0.2">
      <c r="A376" s="353"/>
      <c r="B376" s="354"/>
      <c r="C376" s="355"/>
      <c r="D376" s="419"/>
      <c r="E376" s="181"/>
      <c r="F376" s="356"/>
      <c r="G376" s="180"/>
      <c r="H376" s="354"/>
      <c r="I376" s="354"/>
      <c r="J376" s="357"/>
      <c r="K376" s="239"/>
      <c r="L376" s="354"/>
      <c r="M376" s="354"/>
      <c r="N376" s="354"/>
      <c r="O376" s="357"/>
      <c r="P376" s="354"/>
      <c r="Q376" s="354"/>
      <c r="R376" s="354"/>
      <c r="S376" s="354"/>
      <c r="T376" s="354"/>
    </row>
    <row r="377" spans="1:20" s="91" customFormat="1" ht="13.5" customHeight="1" x14ac:dyDescent="0.2">
      <c r="A377" s="353"/>
      <c r="B377" s="354"/>
      <c r="C377" s="355"/>
      <c r="D377" s="419"/>
      <c r="E377" s="181"/>
      <c r="F377" s="356"/>
      <c r="G377" s="180"/>
      <c r="H377" s="354"/>
      <c r="I377" s="354"/>
      <c r="J377" s="357"/>
      <c r="K377" s="239"/>
      <c r="L377" s="354"/>
      <c r="M377" s="354"/>
      <c r="N377" s="354"/>
      <c r="O377" s="357"/>
      <c r="P377" s="354"/>
      <c r="Q377" s="354"/>
      <c r="R377" s="354"/>
      <c r="S377" s="354"/>
      <c r="T377" s="354"/>
    </row>
    <row r="378" spans="1:20" s="91" customFormat="1" ht="13.5" customHeight="1" x14ac:dyDescent="0.2">
      <c r="A378" s="353"/>
      <c r="B378" s="354"/>
      <c r="C378" s="355"/>
      <c r="D378" s="419"/>
      <c r="E378" s="181"/>
      <c r="F378" s="356"/>
      <c r="G378" s="180"/>
      <c r="H378" s="354"/>
      <c r="I378" s="354"/>
      <c r="J378" s="357"/>
      <c r="K378" s="239"/>
      <c r="L378" s="354"/>
      <c r="M378" s="354"/>
      <c r="N378" s="354"/>
      <c r="O378" s="357"/>
      <c r="P378" s="354"/>
      <c r="Q378" s="354"/>
      <c r="R378" s="354"/>
      <c r="S378" s="354"/>
      <c r="T378" s="354"/>
    </row>
    <row r="379" spans="1:20" s="91" customFormat="1" ht="13.5" customHeight="1" x14ac:dyDescent="0.2">
      <c r="A379" s="353"/>
      <c r="B379" s="354"/>
      <c r="C379" s="355"/>
      <c r="D379" s="419"/>
      <c r="E379" s="181"/>
      <c r="F379" s="356"/>
      <c r="G379" s="180"/>
      <c r="H379" s="354"/>
      <c r="I379" s="354"/>
      <c r="J379" s="357"/>
      <c r="K379" s="239"/>
      <c r="L379" s="354"/>
      <c r="M379" s="354"/>
      <c r="N379" s="354"/>
      <c r="O379" s="357"/>
      <c r="P379" s="354"/>
      <c r="Q379" s="354"/>
      <c r="R379" s="354"/>
      <c r="S379" s="354"/>
      <c r="T379" s="354"/>
    </row>
    <row r="380" spans="1:20" s="91" customFormat="1" ht="13.5" customHeight="1" x14ac:dyDescent="0.2">
      <c r="A380" s="353"/>
      <c r="B380" s="354"/>
      <c r="C380" s="355"/>
      <c r="D380" s="419"/>
      <c r="E380" s="181"/>
      <c r="F380" s="356"/>
      <c r="G380" s="180"/>
      <c r="H380" s="354"/>
      <c r="I380" s="354"/>
      <c r="J380" s="357"/>
      <c r="K380" s="239"/>
      <c r="L380" s="354"/>
      <c r="M380" s="354"/>
      <c r="N380" s="354"/>
      <c r="O380" s="357"/>
      <c r="P380" s="354"/>
      <c r="Q380" s="354"/>
      <c r="R380" s="354"/>
      <c r="S380" s="354"/>
      <c r="T380" s="354"/>
    </row>
    <row r="381" spans="1:20" s="91" customFormat="1" ht="13.5" customHeight="1" x14ac:dyDescent="0.2">
      <c r="A381" s="353"/>
      <c r="B381" s="354"/>
      <c r="C381" s="355"/>
      <c r="D381" s="419"/>
      <c r="E381" s="181"/>
      <c r="F381" s="356"/>
      <c r="G381" s="180"/>
      <c r="H381" s="354"/>
      <c r="I381" s="354"/>
      <c r="J381" s="357"/>
      <c r="K381" s="239"/>
      <c r="L381" s="354"/>
      <c r="M381" s="354"/>
      <c r="N381" s="354"/>
      <c r="O381" s="357"/>
      <c r="P381" s="354"/>
      <c r="Q381" s="354"/>
      <c r="R381" s="354"/>
      <c r="S381" s="354"/>
      <c r="T381" s="354"/>
    </row>
    <row r="382" spans="1:20" s="91" customFormat="1" ht="13.5" customHeight="1" x14ac:dyDescent="0.2">
      <c r="A382" s="353"/>
      <c r="B382" s="354"/>
      <c r="C382" s="355"/>
      <c r="D382" s="419"/>
      <c r="E382" s="181"/>
      <c r="F382" s="356"/>
      <c r="G382" s="180"/>
      <c r="H382" s="354"/>
      <c r="I382" s="354"/>
      <c r="J382" s="357"/>
      <c r="K382" s="239"/>
      <c r="L382" s="354"/>
      <c r="M382" s="354"/>
      <c r="N382" s="354"/>
      <c r="O382" s="357"/>
      <c r="P382" s="354"/>
      <c r="Q382" s="354"/>
      <c r="R382" s="354"/>
      <c r="S382" s="354"/>
      <c r="T382" s="354"/>
    </row>
    <row r="383" spans="1:20" s="91" customFormat="1" ht="13.5" customHeight="1" x14ac:dyDescent="0.2">
      <c r="A383" s="353"/>
      <c r="B383" s="354"/>
      <c r="C383" s="355"/>
      <c r="D383" s="419"/>
      <c r="E383" s="181"/>
      <c r="F383" s="356"/>
      <c r="G383" s="180"/>
      <c r="H383" s="354"/>
      <c r="I383" s="354"/>
      <c r="J383" s="357"/>
      <c r="K383" s="239"/>
      <c r="L383" s="354"/>
      <c r="M383" s="354"/>
      <c r="N383" s="354"/>
      <c r="O383" s="357"/>
      <c r="P383" s="354"/>
      <c r="Q383" s="354"/>
      <c r="R383" s="354"/>
      <c r="S383" s="354"/>
      <c r="T383" s="354"/>
    </row>
    <row r="384" spans="1:20" s="91" customFormat="1" ht="13.5" customHeight="1" x14ac:dyDescent="0.2">
      <c r="A384" s="353"/>
      <c r="B384" s="354"/>
      <c r="C384" s="355"/>
      <c r="D384" s="419"/>
      <c r="E384" s="181"/>
      <c r="F384" s="356"/>
      <c r="G384" s="180"/>
      <c r="H384" s="354"/>
      <c r="I384" s="354"/>
      <c r="J384" s="357"/>
      <c r="K384" s="239"/>
      <c r="L384" s="354"/>
      <c r="M384" s="354"/>
      <c r="N384" s="354"/>
      <c r="O384" s="357"/>
      <c r="P384" s="354"/>
      <c r="Q384" s="354"/>
      <c r="R384" s="354"/>
      <c r="S384" s="354"/>
      <c r="T384" s="354"/>
    </row>
    <row r="385" spans="1:20" s="91" customFormat="1" ht="13.5" customHeight="1" x14ac:dyDescent="0.2">
      <c r="A385" s="353"/>
      <c r="B385" s="354"/>
      <c r="C385" s="355"/>
      <c r="D385" s="419"/>
      <c r="E385" s="181"/>
      <c r="F385" s="356"/>
      <c r="G385" s="180"/>
      <c r="H385" s="354"/>
      <c r="I385" s="354"/>
      <c r="J385" s="357"/>
      <c r="K385" s="239"/>
      <c r="L385" s="354"/>
      <c r="M385" s="354"/>
      <c r="N385" s="354"/>
      <c r="O385" s="357"/>
      <c r="P385" s="354"/>
      <c r="Q385" s="354"/>
      <c r="R385" s="354"/>
      <c r="S385" s="354"/>
      <c r="T385" s="354"/>
    </row>
    <row r="386" spans="1:20" s="91" customFormat="1" ht="13.5" customHeight="1" x14ac:dyDescent="0.2">
      <c r="A386" s="353"/>
      <c r="B386" s="354"/>
      <c r="C386" s="355"/>
      <c r="D386" s="419"/>
      <c r="E386" s="181"/>
      <c r="F386" s="356"/>
      <c r="G386" s="180"/>
      <c r="H386" s="354"/>
      <c r="I386" s="354"/>
      <c r="J386" s="357"/>
      <c r="K386" s="239"/>
      <c r="L386" s="354"/>
      <c r="M386" s="354"/>
      <c r="N386" s="354"/>
      <c r="O386" s="357"/>
      <c r="P386" s="354"/>
      <c r="Q386" s="354"/>
      <c r="R386" s="354"/>
      <c r="S386" s="354"/>
      <c r="T386" s="354"/>
    </row>
    <row r="387" spans="1:20" s="91" customFormat="1" ht="13.5" customHeight="1" x14ac:dyDescent="0.2">
      <c r="A387" s="353"/>
      <c r="B387" s="354"/>
      <c r="C387" s="355"/>
      <c r="D387" s="419"/>
      <c r="E387" s="181"/>
      <c r="F387" s="356"/>
      <c r="G387" s="180"/>
      <c r="H387" s="354"/>
      <c r="I387" s="354"/>
      <c r="J387" s="357"/>
      <c r="K387" s="239"/>
      <c r="L387" s="354"/>
      <c r="M387" s="354"/>
      <c r="N387" s="354"/>
      <c r="O387" s="357"/>
      <c r="P387" s="354"/>
      <c r="Q387" s="354"/>
      <c r="R387" s="354"/>
      <c r="S387" s="354"/>
      <c r="T387" s="354"/>
    </row>
    <row r="388" spans="1:20" s="91" customFormat="1" ht="13.5" customHeight="1" x14ac:dyDescent="0.2">
      <c r="A388" s="353"/>
      <c r="B388" s="354"/>
      <c r="C388" s="355"/>
      <c r="D388" s="419"/>
      <c r="E388" s="181"/>
      <c r="F388" s="356"/>
      <c r="G388" s="180"/>
      <c r="H388" s="354"/>
      <c r="I388" s="354"/>
      <c r="J388" s="357"/>
      <c r="K388" s="239"/>
      <c r="L388" s="354"/>
      <c r="M388" s="354"/>
      <c r="N388" s="354"/>
      <c r="O388" s="357"/>
      <c r="P388" s="354"/>
      <c r="Q388" s="354"/>
      <c r="R388" s="354"/>
      <c r="S388" s="354"/>
      <c r="T388" s="354"/>
    </row>
    <row r="389" spans="1:20" s="91" customFormat="1" ht="13.5" customHeight="1" x14ac:dyDescent="0.2">
      <c r="A389" s="353"/>
      <c r="B389" s="354"/>
      <c r="C389" s="355"/>
      <c r="D389" s="419"/>
      <c r="E389" s="181"/>
      <c r="F389" s="356"/>
      <c r="G389" s="180"/>
      <c r="H389" s="354"/>
      <c r="I389" s="354"/>
      <c r="J389" s="357"/>
      <c r="K389" s="239"/>
      <c r="L389" s="354"/>
      <c r="M389" s="354"/>
      <c r="N389" s="354"/>
      <c r="O389" s="357"/>
      <c r="P389" s="354"/>
      <c r="Q389" s="354"/>
      <c r="R389" s="354"/>
      <c r="S389" s="354"/>
      <c r="T389" s="354"/>
    </row>
    <row r="390" spans="1:20" s="91" customFormat="1" ht="13.5" customHeight="1" x14ac:dyDescent="0.2">
      <c r="A390" s="353"/>
      <c r="B390" s="354"/>
      <c r="C390" s="355"/>
      <c r="D390" s="419"/>
      <c r="E390" s="181"/>
      <c r="F390" s="356"/>
      <c r="G390" s="180"/>
      <c r="H390" s="354"/>
      <c r="I390" s="354"/>
      <c r="J390" s="357"/>
      <c r="K390" s="239"/>
      <c r="L390" s="354"/>
      <c r="M390" s="354"/>
      <c r="N390" s="354"/>
      <c r="O390" s="357"/>
      <c r="P390" s="354"/>
      <c r="Q390" s="354"/>
      <c r="R390" s="354"/>
      <c r="S390" s="354"/>
      <c r="T390" s="354"/>
    </row>
    <row r="391" spans="1:20" s="91" customFormat="1" ht="13.5" customHeight="1" x14ac:dyDescent="0.2">
      <c r="A391" s="353"/>
      <c r="B391" s="354"/>
      <c r="C391" s="355"/>
      <c r="D391" s="419"/>
      <c r="E391" s="181"/>
      <c r="F391" s="356"/>
      <c r="G391" s="180"/>
      <c r="H391" s="354"/>
      <c r="I391" s="354"/>
      <c r="J391" s="357"/>
      <c r="K391" s="239"/>
      <c r="L391" s="354"/>
      <c r="M391" s="354"/>
      <c r="N391" s="354"/>
      <c r="O391" s="357"/>
      <c r="P391" s="354"/>
      <c r="Q391" s="354"/>
      <c r="R391" s="354"/>
      <c r="S391" s="354"/>
      <c r="T391" s="354"/>
    </row>
    <row r="392" spans="1:20" s="91" customFormat="1" ht="13.5" customHeight="1" x14ac:dyDescent="0.2">
      <c r="A392" s="353"/>
      <c r="B392" s="354"/>
      <c r="C392" s="355"/>
      <c r="D392" s="419"/>
      <c r="E392" s="181"/>
      <c r="F392" s="356"/>
      <c r="G392" s="180"/>
      <c r="H392" s="354"/>
      <c r="I392" s="354"/>
      <c r="J392" s="357"/>
      <c r="K392" s="239"/>
      <c r="L392" s="354"/>
      <c r="M392" s="354"/>
      <c r="N392" s="354"/>
      <c r="O392" s="357"/>
      <c r="P392" s="354"/>
      <c r="Q392" s="354"/>
      <c r="R392" s="354"/>
      <c r="S392" s="354"/>
      <c r="T392" s="354"/>
    </row>
  </sheetData>
  <sheetProtection algorithmName="SHA-512" hashValue="CyAzGsmeq2BVK+zgPIq0mjY9KilJA47aqR5zUuOQZ1mS6EUUilobQI59rvhXGbyKKqmXS8lMyydFcOXBlqoLQw==" saltValue="w7CugLO2ehcEhjwp8EM2mQ==" spinCount="100000" sheet="1" formatCells="0" formatColumns="0" formatRows="0" autoFilter="0"/>
  <protectedRanges>
    <protectedRange algorithmName="SHA-512" hashValue="CiKDiDMeAuFd31Mw+NnUOJOJuGxvp272+9b9Vr9Sh1nrKtqbLr959ftC6mogvef6ywjyI1hYRD7MrPbfCn4AjQ==" saltValue="PcPoDypzCUxgzACHqpYyOQ==" spinCount="100000" sqref="N34:T34 A34:K34" name="User Edit"/>
    <protectedRange algorithmName="SHA-512" hashValue="CiKDiDMeAuFd31Mw+NnUOJOJuGxvp272+9b9Vr9Sh1nrKtqbLr959ftC6mogvef6ywjyI1hYRD7MrPbfCn4AjQ==" saltValue="PcPoDypzCUxgzACHqpYyOQ==" spinCount="100000" sqref="N55:T55 A55:J55" name="User Edit_2"/>
    <protectedRange algorithmName="SHA-512" hashValue="CiKDiDMeAuFd31Mw+NnUOJOJuGxvp272+9b9Vr9Sh1nrKtqbLr959ftC6mogvef6ywjyI1hYRD7MrPbfCn4AjQ==" saltValue="PcPoDypzCUxgzACHqpYyOQ==" spinCount="100000" sqref="K55" name="User Edit_1_1"/>
  </protectedRanges>
  <autoFilter ref="A21:T147"/>
  <sortState ref="A75:AQ93">
    <sortCondition descending="1" ref="D75:D93"/>
  </sortState>
  <customSheetViews>
    <customSheetView guid="{46CCC2A8-61C4-4F21-94BB-8249E3858509}" scale="120" showAutoFilter="1" topLeftCell="G133">
      <selection activeCell="N147" sqref="N147"/>
      <pageMargins left="0.7" right="0.7" top="0.75" bottom="0.75" header="0.3" footer="0.3"/>
      <pageSetup orientation="portrait" r:id="rId1"/>
      <autoFilter ref="A21:T147"/>
    </customSheetView>
    <customSheetView guid="{6300BE0F-E9BB-486A-A23F-E07483971E77}" scale="120" showAutoFilter="1" topLeftCell="A83">
      <selection activeCell="F128" sqref="F128"/>
      <pageMargins left="0.7" right="0.7" top="0.75" bottom="0.75" header="0.3" footer="0.3"/>
      <pageSetup orientation="portrait" r:id="rId2"/>
      <autoFilter ref="A21:T147"/>
    </customSheetView>
    <customSheetView guid="{5679BCAC-750A-4C6F-BB01-FA4AB01B4DBC}" scale="80" showAutoFilter="1" topLeftCell="A52">
      <selection activeCell="I83" sqref="I83"/>
      <pageMargins left="0.7" right="0.7" top="0.75" bottom="0.75" header="0.3" footer="0.3"/>
      <pageSetup orientation="portrait" r:id="rId3"/>
      <autoFilter ref="A21:T146"/>
    </customSheetView>
    <customSheetView guid="{0FD2BC38-3FA8-44B4-8B18-C03888FDBC75}" scale="120" showAutoFilter="1" topLeftCell="E140">
      <selection activeCell="F149" sqref="F149"/>
      <pageMargins left="0.7" right="0.7" top="0.75" bottom="0.75" header="0.3" footer="0.3"/>
      <pageSetup orientation="portrait" r:id="rId4"/>
      <autoFilter ref="A21:T146"/>
    </customSheetView>
    <customSheetView guid="{83B41E9C-4D4B-4E64-AF6A-A2F882784B95}" filter="1" showAutoFilter="1" topLeftCell="G1">
      <selection activeCell="L144" sqref="L144"/>
      <pageMargins left="0.7" right="0.7" top="0.75" bottom="0.75" header="0.3" footer="0.3"/>
      <pageSetup orientation="portrait" r:id="rId5"/>
      <autoFilter ref="A21:T146">
        <filterColumn colId="13">
          <filters>
            <filter val="Chasity France"/>
          </filters>
        </filterColumn>
      </autoFilter>
    </customSheetView>
    <customSheetView guid="{CB6E70ED-C911-48BD-9403-D776A95649C9}" scale="80" filter="1" showAutoFilter="1">
      <pane ySplit="92" topLeftCell="A94" activePane="bottomLeft" state="frozen"/>
      <selection pane="bottomLeft" activeCell="D65" sqref="D65"/>
      <pageMargins left="0.7" right="0.7" top="0.75" bottom="0.75" header="0.3" footer="0.3"/>
      <pageSetup orientation="portrait" r:id="rId6"/>
      <autoFilter ref="A21:T143">
        <filterColumn colId="13">
          <filters>
            <filter val="Ross K."/>
          </filters>
        </filterColumn>
      </autoFilter>
    </customSheetView>
    <customSheetView guid="{5D06DB67-68E1-4144-8C06-A0F20F35659B}" scale="80" showAutoFilter="1" topLeftCell="A126">
      <selection activeCell="E138" sqref="E138"/>
      <pageMargins left="0.7" right="0.7" top="0.75" bottom="0.75" header="0.3" footer="0.3"/>
      <pageSetup orientation="portrait" r:id="rId7"/>
      <autoFilter ref="A21:T143"/>
    </customSheetView>
    <customSheetView guid="{1378F465-E419-4093-882F-9820B4762B7E}" scale="80" showAutoFilter="1" topLeftCell="A124">
      <selection activeCell="C32" sqref="C32"/>
      <pageMargins left="0.7" right="0.7" top="0.75" bottom="0.75" header="0.3" footer="0.3"/>
      <pageSetup orientation="portrait" r:id="rId8"/>
      <autoFilter ref="A21:T143"/>
    </customSheetView>
    <customSheetView guid="{5DED195A-DA8D-4C23-9D7A-0243418C8BE4}" scale="80" showAutoFilter="1" topLeftCell="G115">
      <selection activeCell="O145" sqref="O145"/>
      <pageMargins left="0.7" right="0.7" top="0.75" bottom="0.75" header="0.3" footer="0.3"/>
      <pageSetup orientation="portrait" r:id="rId9"/>
      <autoFilter ref="A21:T142"/>
    </customSheetView>
    <customSheetView guid="{DAD5030A-F359-4F6C-B438-60019CE5C21D}" showAutoFilter="1" topLeftCell="A122">
      <selection activeCell="A141" sqref="A141"/>
      <pageMargins left="0.7" right="0.7" top="0.75" bottom="0.75" header="0.3" footer="0.3"/>
      <pageSetup orientation="portrait" r:id="rId10"/>
      <autoFilter ref="A21:T145"/>
    </customSheetView>
    <customSheetView guid="{66B7FA8E-99CF-43EC-8A79-C865D10BA4C0}" scale="80" showAutoFilter="1" topLeftCell="A81">
      <selection activeCell="G64" sqref="G64"/>
      <pageMargins left="0.7" right="0.7" top="0.75" bottom="0.75" header="0.3" footer="0.3"/>
      <pageSetup orientation="portrait" r:id="rId11"/>
      <autoFilter ref="A21:T135"/>
    </customSheetView>
    <customSheetView guid="{28F38C72-10A9-427F-BFBF-B226545CB488}" scale="90" showAutoFilter="1" topLeftCell="A109">
      <selection activeCell="F136" sqref="F136"/>
      <pageMargins left="0.7" right="0.7" top="0.75" bottom="0.75" header="0.3" footer="0.3"/>
      <pageSetup orientation="portrait" r:id="rId12"/>
      <autoFilter ref="A21:T124"/>
    </customSheetView>
    <customSheetView guid="{D782DF0E-9D4A-4080-B65B-103035559967}" showAutoFilter="1" topLeftCell="A61">
      <selection activeCell="L120" sqref="L120"/>
      <pageMargins left="0.7" right="0.7" top="0.75" bottom="0.75" header="0.3" footer="0.3"/>
      <pageSetup orientation="portrait" r:id="rId13"/>
      <autoFilter ref="A21:T113"/>
    </customSheetView>
    <customSheetView guid="{A4BDE9E2-830E-4485-B6E1-708190EC31A4}" scale="90" showAutoFilter="1" topLeftCell="A53">
      <selection activeCell="D87" sqref="D87"/>
      <pageMargins left="0.7" right="0.7" top="0.75" bottom="0.75" header="0.3" footer="0.3"/>
      <pageSetup orientation="portrait" r:id="rId14"/>
      <autoFilter ref="A21:T105"/>
    </customSheetView>
    <customSheetView guid="{C575216D-29FC-48BB-BD6A-1D81AE445EAC}" scale="80" showAutoFilter="1" topLeftCell="A14">
      <selection activeCell="D55" sqref="D55:D89"/>
      <pageMargins left="0.7" right="0.7" top="0.75" bottom="0.75" header="0.3" footer="0.3"/>
      <pageSetup orientation="portrait" r:id="rId15"/>
      <autoFilter ref="A21:T108"/>
    </customSheetView>
    <customSheetView guid="{2301D7D6-570C-4899-83E5-79B284247839}" scale="90" showAutoFilter="1" topLeftCell="A52">
      <selection activeCell="A92" sqref="A92:XFD92"/>
      <pageMargins left="0.7" right="0.7" top="0.75" bottom="0.75" header="0.3" footer="0.3"/>
      <pageSetup orientation="portrait" r:id="rId16"/>
      <autoFilter ref="A21:T88"/>
    </customSheetView>
    <customSheetView guid="{D6F50115-B703-4627-B205-DF80F7094FEB}" scale="80" topLeftCell="A22">
      <selection activeCell="D41" sqref="D41"/>
      <pageMargins left="0.7" right="0.7" top="0.75" bottom="0.75" header="0.3" footer="0.3"/>
      <pageSetup orientation="portrait" r:id="rId17"/>
    </customSheetView>
    <customSheetView guid="{AE07C99D-7772-4982-BEBB-16B5D6FA0794}" scale="80">
      <selection activeCell="D71" sqref="D71"/>
      <pageMargins left="0.7" right="0.7" top="0.75" bottom="0.75" header="0.3" footer="0.3"/>
      <pageSetup orientation="portrait" r:id="rId18"/>
    </customSheetView>
    <customSheetView guid="{B3BBEA5E-6D18-476E-B42D-04E1EF062EAE}">
      <selection activeCell="F44" sqref="F44"/>
      <pageMargins left="0.7" right="0.7" top="0.75" bottom="0.75" header="0.3" footer="0.3"/>
      <pageSetup orientation="portrait" r:id="rId19"/>
    </customSheetView>
    <customSheetView guid="{D971BCE8-FC55-4AAF-A7EE-527ED6899A9F}" scale="106" topLeftCell="G14">
      <selection activeCell="L53" sqref="L53"/>
      <pageMargins left="0.7" right="0.7" top="0.75" bottom="0.75" header="0.3" footer="0.3"/>
      <pageSetup orientation="portrait" r:id="rId20"/>
    </customSheetView>
    <customSheetView guid="{2682D879-1CE1-4C49-A737-54F2881CBCB0}" topLeftCell="A19">
      <selection activeCell="N43" sqref="N43"/>
      <pageMargins left="0.7" right="0.7" top="0.75" bottom="0.75" header="0.3" footer="0.3"/>
      <pageSetup orientation="portrait" r:id="rId21"/>
    </customSheetView>
    <customSheetView guid="{F5C35185-B159-45F8-A16A-B3C09B6C0ED0}" scale="80">
      <selection activeCell="F33" sqref="F33"/>
      <pageMargins left="0.7" right="0.7" top="0.75" bottom="0.75" header="0.3" footer="0.3"/>
      <pageSetup orientation="portrait" r:id="rId22"/>
    </customSheetView>
    <customSheetView guid="{7166F4E0-17F6-4182-B62C-63A4FBD008D2}" scale="80" showAutoFilter="1" topLeftCell="G1">
      <selection activeCell="F96" sqref="F96"/>
      <pageMargins left="0.7" right="0.7" top="0.75" bottom="0.75" header="0.3" footer="0.3"/>
      <pageSetup orientation="portrait" r:id="rId23"/>
      <autoFilter ref="A33:S112"/>
    </customSheetView>
    <customSheetView guid="{15B8AF7B-5FBC-414B-9C1F-05BCB1D32ADB}" scale="80" showAutoFilter="1" topLeftCell="C73">
      <selection activeCell="F94" sqref="F94"/>
      <pageMargins left="0.7" right="0.7" top="0.75" bottom="0.75" header="0.3" footer="0.3"/>
      <pageSetup orientation="portrait" r:id="rId24"/>
      <autoFilter ref="A33:S95"/>
    </customSheetView>
    <customSheetView guid="{B1BFE9EC-7C23-48B0-ACDD-6786CE3E9C92}" scale="80" filter="1" showAutoFilter="1" topLeftCell="A22">
      <selection activeCell="A59" sqref="A59"/>
      <pageMargins left="0.7" right="0.7" top="0.75" bottom="0.75" header="0.3" footer="0.3"/>
      <pageSetup orientation="portrait" r:id="rId25"/>
      <autoFilter ref="A33:AQ156">
        <filterColumn colId="12">
          <filters>
            <filter val="Susan Steele"/>
          </filters>
        </filterColumn>
      </autoFilter>
    </customSheetView>
    <customSheetView guid="{AC7FF016-5649-4C12-8931-311A1F3853BE}" scale="80" topLeftCell="A22">
      <selection activeCell="D41" sqref="D41"/>
      <pageMargins left="0.7" right="0.7" top="0.75" bottom="0.75" header="0.3" footer="0.3"/>
      <pageSetup orientation="portrait" r:id="rId26"/>
    </customSheetView>
    <customSheetView guid="{8AFE82ED-39B8-4356-80FE-5267FF1B5979}" scale="80" showAutoFilter="1" topLeftCell="A67">
      <selection activeCell="F64" sqref="F64"/>
      <pageMargins left="0.7" right="0.7" top="0.75" bottom="0.75" header="0.3" footer="0.3"/>
      <pageSetup orientation="portrait" r:id="rId27"/>
      <autoFilter ref="A33:AQ115"/>
    </customSheetView>
    <customSheetView guid="{67F13924-A64E-4D5C-B630-AEA702C54E90}" scale="80" showAutoFilter="1" topLeftCell="A22">
      <selection activeCell="I152" sqref="I152"/>
      <pageMargins left="0.7" right="0.7" top="0.75" bottom="0.75" header="0.3" footer="0.3"/>
      <pageSetup orientation="portrait" r:id="rId28"/>
      <autoFilter ref="A33:AQ147"/>
    </customSheetView>
    <customSheetView guid="{39D26A3C-48BC-4AC3-B396-D187FB877F87}" scale="112" filter="1" showAutoFilter="1" topLeftCell="A32">
      <selection activeCell="H157" sqref="H157"/>
      <pageMargins left="0.7" right="0.7" top="0.75" bottom="0.75" header="0.3" footer="0.3"/>
      <pageSetup orientation="portrait" r:id="rId29"/>
      <autoFilter ref="A35:AQ157">
        <filterColumn colId="0">
          <filters>
            <filter val="Hidrive Contracting"/>
          </filters>
        </filterColumn>
      </autoFilter>
    </customSheetView>
    <customSheetView guid="{97FAA7D7-3C90-4C98-A145-2D66B25BDDDC}" scale="80" showAutoFilter="1" topLeftCell="A34">
      <pane ySplit="1.296875" topLeftCell="A19" activePane="bottomLeft"/>
      <selection pane="bottomLeft" activeCell="H35" sqref="G35:H35"/>
      <pageMargins left="0.7" right="0.7" top="0.75" bottom="0.75" header="0.3" footer="0.3"/>
      <pageSetup orientation="portrait" r:id="rId30"/>
      <autoFilter ref="A33:AQ164"/>
    </customSheetView>
    <customSheetView guid="{2BED645F-D25A-4AB4-8A10-28429739BB11}" scale="80" showAutoFilter="1" topLeftCell="A34">
      <selection activeCell="E61" sqref="E61"/>
      <pageMargins left="0.7" right="0.7" top="0.75" bottom="0.75" header="0.3" footer="0.3"/>
      <pageSetup orientation="portrait" r:id="rId31"/>
      <autoFilter ref="A33:AQ157"/>
    </customSheetView>
    <customSheetView guid="{DFD65C73-0760-446F-8610-12F625D9A4D5}" scale="80" showAutoFilter="1" topLeftCell="A22">
      <selection activeCell="D41" sqref="D41"/>
      <pageMargins left="0.7" right="0.7" top="0.75" bottom="0.75" header="0.3" footer="0.3"/>
      <pageSetup orientation="portrait" r:id="rId32"/>
      <autoFilter ref="A33:S120"/>
    </customSheetView>
    <customSheetView guid="{DC4CE8AE-6A19-45A2-84AF-CB0860BE007A}" scale="80" filter="1" showAutoFilter="1" topLeftCell="A85">
      <selection activeCell="F95" sqref="F95"/>
      <pageMargins left="0.7" right="0.7" top="0.75" bottom="0.75" header="0.3" footer="0.3"/>
      <pageSetup orientation="portrait" r:id="rId33"/>
      <autoFilter ref="A33:S146">
        <filterColumn colId="12">
          <filters>
            <filter val="Matt Stobart"/>
          </filters>
        </filterColumn>
      </autoFilter>
    </customSheetView>
    <customSheetView guid="{1D80CBB5-069A-412E-A566-C5B720F78854}" scale="110" showAutoFilter="1" topLeftCell="A33">
      <pane xSplit="1" ySplit="1" topLeftCell="B138" activePane="bottomRight" state="frozen"/>
      <selection pane="bottomRight" activeCell="B152" sqref="B152"/>
      <pageMargins left="0.7" right="0.7" top="0.75" bottom="0.75" header="0.3" footer="0.3"/>
      <pageSetup orientation="portrait" r:id="rId34"/>
      <autoFilter ref="A33:S150"/>
    </customSheetView>
    <customSheetView guid="{1C6A4DCF-944B-4E98-8B15-8896A3B072B0}" scale="110" showAutoFilter="1" topLeftCell="A33">
      <pane xSplit="1" ySplit="1" topLeftCell="B155" activePane="bottomRight" state="frozen"/>
      <selection pane="bottomRight" activeCell="B163" sqref="B163"/>
      <pageMargins left="0.7" right="0.7" top="0.75" bottom="0.75" header="0.3" footer="0.3"/>
      <pageSetup orientation="portrait" r:id="rId35"/>
      <autoFilter ref="A33:S162"/>
    </customSheetView>
    <customSheetView guid="{D958522E-10A0-4BA4-9955-3EB5F4C70362}" scale="80" topLeftCell="A19">
      <selection activeCell="F75" sqref="F75"/>
      <pageMargins left="0.7" right="0.7" top="0.75" bottom="0.75" header="0.3" footer="0.3"/>
      <pageSetup orientation="portrait" r:id="rId36"/>
    </customSheetView>
    <customSheetView guid="{3BB41223-AB36-4FE3-8823-D288420F8842}" scale="80" showAutoFilter="1">
      <selection activeCell="N38" sqref="N38"/>
      <pageMargins left="0.7" right="0.7" top="0.75" bottom="0.75" header="0.3" footer="0.3"/>
      <pageSetup orientation="portrait" r:id="rId37"/>
      <autoFilter ref="A21:T88"/>
    </customSheetView>
    <customSheetView guid="{41F32FFD-755E-411C-9EBF-00C7F0C94089}" showAutoFilter="1" hiddenColumns="1" topLeftCell="A39">
      <selection activeCell="B44" sqref="B44"/>
      <pageMargins left="0.7" right="0.7" top="0.75" bottom="0.75" header="0.3" footer="0.3"/>
      <pageSetup orientation="portrait" r:id="rId38"/>
      <autoFilter ref="A21:T124"/>
    </customSheetView>
    <customSheetView guid="{3C8EF251-F6BA-45DC-9203-2AF616E66369}" showAutoFilter="1" topLeftCell="H1">
      <pane ySplit="22" topLeftCell="A131" activePane="bottomLeft" state="frozen"/>
      <selection pane="bottomLeft" activeCell="M140" sqref="M140"/>
      <pageMargins left="0.7" right="0.7" top="0.75" bottom="0.75" header="0.3" footer="0.3"/>
      <pageSetup orientation="portrait" r:id="rId39"/>
      <autoFilter ref="A21:T135"/>
    </customSheetView>
    <customSheetView guid="{0609F2A9-A095-402C-B79E-06D415E59CAD}" scale="80" showAutoFilter="1" topLeftCell="A37">
      <selection activeCell="K9" sqref="K9"/>
      <pageMargins left="0.7" right="0.7" top="0.75" bottom="0.75" header="0.3" footer="0.3"/>
      <pageSetup orientation="portrait" r:id="rId40"/>
      <autoFilter ref="A21:T135"/>
    </customSheetView>
    <customSheetView guid="{82846491-0F0E-4B60-87A1-C01ED3FEC6A7}" scale="80" showAutoFilter="1">
      <pane ySplit="33" topLeftCell="A52" activePane="bottomLeft" state="frozen"/>
      <selection pane="bottomLeft" activeCell="B134" sqref="B134"/>
      <pageMargins left="0.7" right="0.7" top="0.75" bottom="0.75" header="0.3" footer="0.3"/>
      <pageSetup orientation="portrait" r:id="rId41"/>
      <autoFilter ref="A21:T136"/>
    </customSheetView>
    <customSheetView guid="{5CC7F24E-5745-4750-83B2-EAEB0DED38A1}" scale="80" showAutoFilter="1" topLeftCell="A40">
      <selection activeCell="D110" sqref="D110"/>
      <pageMargins left="0.7" right="0.7" top="0.75" bottom="0.75" header="0.3" footer="0.3"/>
      <pageSetup orientation="portrait" r:id="rId42"/>
      <autoFilter ref="A21:T143"/>
    </customSheetView>
    <customSheetView guid="{11FB0069-AFDC-4803-9139-81358242151A}" scale="110" showAutoFilter="1" topLeftCell="C115">
      <selection activeCell="F138" sqref="F138"/>
      <pageMargins left="0.7" right="0.7" top="0.75" bottom="0.75" header="0.3" footer="0.3"/>
      <pageSetup orientation="portrait" r:id="rId43"/>
      <autoFilter ref="A21:T144"/>
    </customSheetView>
    <customSheetView guid="{DCDEF08E-9A10-4266-8775-11A704869E1A}" showAutoFilter="1">
      <pane ySplit="22" topLeftCell="A134" activePane="bottomLeft" state="frozen"/>
      <selection pane="bottomLeft" activeCell="N149" sqref="N149"/>
      <pageMargins left="0.7" right="0.7" top="0.75" bottom="0.75" header="0.3" footer="0.3"/>
      <pageSetup orientation="portrait" r:id="rId44"/>
      <autoFilter ref="A21:T144"/>
    </customSheetView>
    <customSheetView guid="{C1547F3C-C572-46BC-9435-4A6EF18185F5}" scale="71" showAutoFilter="1" topLeftCell="A113">
      <selection activeCell="D130" activeCellId="1" sqref="D128 D130"/>
      <pageMargins left="0.7" right="0.7" top="0.75" bottom="0.75" header="0.3" footer="0.3"/>
      <pageSetup orientation="portrait" r:id="rId45"/>
      <autoFilter ref="A21:T137"/>
    </customSheetView>
    <customSheetView guid="{02365CEF-9EE4-4700-80AF-E708C0E9172C}" showAutoFilter="1" topLeftCell="A6">
      <selection activeCell="B41" sqref="B41"/>
      <pageMargins left="0.7" right="0.7" top="0.75" bottom="0.75" header="0.3" footer="0.3"/>
      <pageSetup orientation="portrait" r:id="rId46"/>
      <autoFilter ref="A21:T137"/>
    </customSheetView>
    <customSheetView guid="{EB4290FA-6900-4BA3-9807-6777BDF95E77}" scale="115" showAutoFilter="1" topLeftCell="F40">
      <selection activeCell="N70" sqref="N70"/>
      <pageMargins left="0.7" right="0.7" top="0.75" bottom="0.75" header="0.3" footer="0.3"/>
      <pageSetup orientation="portrait" r:id="rId47"/>
      <autoFilter ref="A21:T142"/>
    </customSheetView>
    <customSheetView guid="{C8535C45-B99F-4B6C-9D98-5EB04DC32957}" scale="80" showAutoFilter="1" topLeftCell="A132">
      <selection activeCell="D138" sqref="D138"/>
      <pageMargins left="0.7" right="0.7" top="0.75" bottom="0.75" header="0.3" footer="0.3"/>
      <pageSetup orientation="portrait" r:id="rId48"/>
      <autoFilter ref="A21:T147"/>
    </customSheetView>
    <customSheetView guid="{3299CEC9-C1AA-4B4C-8A4F-7816F7DE2376}" scale="80" showAutoFilter="1">
      <selection activeCell="A147" sqref="A147"/>
      <pageMargins left="0.7" right="0.7" top="0.75" bottom="0.75" header="0.3" footer="0.3"/>
      <pageSetup orientation="portrait" r:id="rId49"/>
      <autoFilter ref="A21:T147"/>
    </customSheetView>
    <customSheetView guid="{63B7F284-CA58-4B1B-ACC3-DD6946843A23}" showPageBreaks="1" showAutoFilter="1" topLeftCell="A145">
      <selection activeCell="A142" sqref="A142"/>
      <pageMargins left="0.7" right="0.7" top="0.75" bottom="0.75" header="0.3" footer="0.3"/>
      <pageSetup orientation="portrait" r:id="rId50"/>
      <autoFilter ref="A21:T147"/>
    </customSheetView>
    <customSheetView guid="{13C8D82B-9300-447F-8856-608FBD6FA6A1}" scale="71" showAutoFilter="1" topLeftCell="A121">
      <selection activeCell="A141" sqref="A141:A147"/>
      <pageMargins left="0.7" right="0.7" top="0.75" bottom="0.75" header="0.3" footer="0.3"/>
      <pageSetup orientation="portrait" r:id="rId51"/>
      <autoFilter ref="A21:T147"/>
    </customSheetView>
    <customSheetView guid="{5EA6E6C0-0841-4F8A-8BCA-951E383BED28}" scale="80" showAutoFilter="1" topLeftCell="A106">
      <selection activeCell="A140" sqref="A140"/>
      <pageMargins left="0.7" right="0.7" top="0.75" bottom="0.75" header="0.3" footer="0.3"/>
      <pageSetup orientation="portrait" r:id="rId52"/>
      <autoFilter ref="A21:T146"/>
    </customSheetView>
    <customSheetView guid="{091B35B7-6B09-4364-8B4D-11A7F8E6FBD2}" scale="80" showAutoFilter="1">
      <selection activeCell="S147" sqref="S147"/>
      <pageMargins left="0.7" right="0.7" top="0.75" bottom="0.75" header="0.3" footer="0.3"/>
      <pageSetup orientation="portrait" r:id="rId53"/>
      <autoFilter ref="A21:T147"/>
    </customSheetView>
  </customSheetViews>
  <dataValidations disablePrompts="1" count="1">
    <dataValidation showInputMessage="1" showErrorMessage="1" sqref="J55:K55"/>
  </dataValidations>
  <pageMargins left="0.7" right="0.7" top="0.75" bottom="0.75" header="0.3" footer="0.3"/>
  <pageSetup orientation="portrait" r:id="rId54"/>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'R:\Supply Management\General\16. SM Com. Operations Monthly Report + LOG\2022\[For Conv OPS Team.xlsx]References'!#REF!</xm:f>
          </x14:formula1>
          <xm:sqref>Q34:R34 Q55:R55</xm:sqref>
        </x14:dataValidation>
        <x14:dataValidation type="list" showInputMessage="1" showErrorMessage="1">
          <x14:formula1>
            <xm:f>'R:\Supply Management\General\16. SM Com. Operations Monthly Report + LOG\2022\[For Conv OPS Team.xlsx]References'!#REF!</xm:f>
          </x14:formula1>
          <xm:sqref>E34 E55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283"/>
  <sheetViews>
    <sheetView topLeftCell="A7" zoomScale="85" zoomScaleNormal="85" workbookViewId="0">
      <selection activeCell="H36" sqref="H36"/>
    </sheetView>
  </sheetViews>
  <sheetFormatPr defaultColWidth="9.28515625" defaultRowHeight="11.25" x14ac:dyDescent="0.25"/>
  <cols>
    <col min="1" max="1" width="20.5703125" style="66" customWidth="1"/>
    <col min="2" max="2" width="21" style="66" customWidth="1"/>
    <col min="3" max="3" width="11.7109375" style="66" customWidth="1"/>
    <col min="4" max="4" width="12.5703125" style="66" customWidth="1"/>
    <col min="5" max="5" width="16.42578125" style="66" bestFit="1" customWidth="1"/>
    <col min="6" max="6" width="50" style="66" customWidth="1"/>
    <col min="7" max="7" width="14.42578125" style="66" customWidth="1"/>
    <col min="8" max="8" width="12.28515625" style="66" bestFit="1" customWidth="1"/>
    <col min="9" max="9" width="16.28515625" style="66" customWidth="1"/>
    <col min="10" max="12" width="9.28515625" style="66"/>
    <col min="13" max="13" width="13.28515625" style="66" customWidth="1"/>
    <col min="14" max="14" width="9.28515625" style="66"/>
    <col min="15" max="15" width="12.5703125" style="66" customWidth="1"/>
    <col min="16" max="19" width="11.7109375" style="66" customWidth="1"/>
    <col min="20" max="16384" width="9.28515625" style="66"/>
  </cols>
  <sheetData>
    <row r="1" spans="1:19" s="62" customFormat="1" ht="22.9" customHeight="1" x14ac:dyDescent="0.25">
      <c r="A1" s="56" t="s">
        <v>103</v>
      </c>
      <c r="B1" s="57"/>
      <c r="C1" s="55"/>
      <c r="D1" s="55"/>
      <c r="E1" s="41"/>
      <c r="F1" s="606" t="s">
        <v>166</v>
      </c>
      <c r="G1" s="606"/>
      <c r="H1" s="606"/>
      <c r="I1" s="606"/>
      <c r="J1" s="606"/>
      <c r="K1" s="606"/>
      <c r="L1" s="606"/>
      <c r="M1" s="606"/>
      <c r="N1" s="41"/>
      <c r="O1" s="41"/>
      <c r="P1" s="41"/>
      <c r="Q1" s="41"/>
      <c r="R1" s="41"/>
      <c r="S1" s="41"/>
    </row>
    <row r="2" spans="1:19" s="62" customFormat="1" x14ac:dyDescent="0.25">
      <c r="A2" s="35"/>
      <c r="B2" s="36"/>
      <c r="C2" s="55"/>
      <c r="D2" s="55"/>
      <c r="E2" s="41"/>
      <c r="F2" s="43" t="s">
        <v>74</v>
      </c>
      <c r="G2" s="41"/>
      <c r="H2" s="54"/>
      <c r="I2" s="54"/>
      <c r="J2" s="54"/>
      <c r="K2" s="54"/>
      <c r="L2" s="54"/>
      <c r="M2" s="54"/>
      <c r="N2" s="41"/>
      <c r="O2" s="41"/>
      <c r="P2" s="41"/>
      <c r="Q2" s="41"/>
      <c r="R2" s="41"/>
      <c r="S2" s="41"/>
    </row>
    <row r="3" spans="1:19" s="62" customFormat="1" x14ac:dyDescent="0.25">
      <c r="A3" s="35" t="s">
        <v>75</v>
      </c>
      <c r="B3" s="36" t="s">
        <v>75</v>
      </c>
      <c r="C3" s="55"/>
      <c r="D3" s="55"/>
      <c r="E3" s="41"/>
      <c r="F3" s="43"/>
      <c r="G3" s="41"/>
      <c r="H3" s="54"/>
      <c r="I3" s="15"/>
      <c r="J3" s="58"/>
      <c r="K3" s="54"/>
      <c r="L3" s="54"/>
      <c r="M3" s="54"/>
      <c r="N3" s="41"/>
      <c r="O3" s="41"/>
      <c r="P3" s="41"/>
      <c r="Q3" s="41"/>
      <c r="R3" s="41"/>
      <c r="S3" s="41"/>
    </row>
    <row r="4" spans="1:19" s="62" customFormat="1" x14ac:dyDescent="0.25">
      <c r="A4" s="35" t="s">
        <v>230</v>
      </c>
      <c r="B4" s="132">
        <f>SUM(D25:D31)</f>
        <v>29536.59</v>
      </c>
      <c r="C4" s="55"/>
      <c r="D4" s="55"/>
      <c r="E4" s="41"/>
      <c r="F4" s="43"/>
      <c r="G4" s="41"/>
      <c r="H4" s="54"/>
      <c r="I4" s="15"/>
      <c r="J4" s="58"/>
      <c r="K4" s="54"/>
      <c r="L4" s="54"/>
      <c r="M4" s="54"/>
      <c r="N4" s="41"/>
      <c r="O4" s="41"/>
      <c r="P4" s="41"/>
      <c r="Q4" s="41"/>
      <c r="R4" s="41"/>
      <c r="S4" s="41"/>
    </row>
    <row r="5" spans="1:19" s="62" customFormat="1" x14ac:dyDescent="0.25">
      <c r="A5" s="35" t="s">
        <v>29</v>
      </c>
      <c r="B5" s="115"/>
      <c r="C5" s="55"/>
      <c r="D5" s="55"/>
      <c r="E5" s="41"/>
      <c r="F5" s="43"/>
      <c r="G5" s="41"/>
      <c r="H5" s="54"/>
      <c r="I5" s="15"/>
      <c r="J5" s="58"/>
      <c r="K5" s="54"/>
      <c r="L5" s="54"/>
      <c r="M5" s="54"/>
      <c r="N5" s="41"/>
      <c r="O5" s="41"/>
      <c r="P5" s="41"/>
      <c r="Q5" s="41"/>
      <c r="R5" s="41"/>
      <c r="S5" s="41"/>
    </row>
    <row r="6" spans="1:19" s="62" customFormat="1" x14ac:dyDescent="0.25">
      <c r="A6" s="35" t="s">
        <v>72</v>
      </c>
      <c r="B6" s="115"/>
      <c r="C6" s="55"/>
      <c r="D6" s="55"/>
      <c r="E6" s="41"/>
      <c r="F6" s="43"/>
      <c r="G6" s="41"/>
      <c r="H6" s="54"/>
      <c r="I6" s="15"/>
      <c r="J6" s="58"/>
      <c r="K6" s="54"/>
      <c r="L6" s="54"/>
      <c r="M6" s="54"/>
      <c r="N6" s="41"/>
      <c r="O6" s="41"/>
      <c r="P6" s="41"/>
      <c r="Q6" s="41"/>
      <c r="R6" s="41"/>
      <c r="S6" s="41"/>
    </row>
    <row r="7" spans="1:19" s="62" customFormat="1" x14ac:dyDescent="0.25">
      <c r="A7" s="35" t="s">
        <v>73</v>
      </c>
      <c r="B7" s="115"/>
      <c r="C7" s="55"/>
      <c r="D7" s="55"/>
      <c r="E7" s="41"/>
      <c r="F7" s="41"/>
      <c r="G7" s="41"/>
      <c r="H7" s="54"/>
      <c r="I7" s="15"/>
      <c r="J7" s="58"/>
      <c r="K7" s="54"/>
      <c r="L7" s="54"/>
      <c r="M7" s="54"/>
      <c r="N7" s="41"/>
      <c r="O7" s="41"/>
      <c r="P7" s="41"/>
      <c r="Q7" s="41"/>
      <c r="R7" s="41"/>
      <c r="S7" s="41"/>
    </row>
    <row r="8" spans="1:19" s="62" customFormat="1" x14ac:dyDescent="0.25">
      <c r="A8" s="35" t="s">
        <v>76</v>
      </c>
      <c r="B8" s="115"/>
      <c r="C8" s="55"/>
      <c r="D8" s="55"/>
      <c r="E8" s="41"/>
      <c r="F8" s="41"/>
      <c r="G8" s="41"/>
      <c r="H8" s="54"/>
      <c r="I8" s="15"/>
      <c r="J8" s="58"/>
      <c r="K8" s="54"/>
      <c r="L8" s="54"/>
      <c r="M8" s="54"/>
      <c r="N8" s="41"/>
      <c r="O8" s="41"/>
      <c r="P8" s="41"/>
      <c r="Q8" s="41"/>
      <c r="R8" s="41"/>
      <c r="S8" s="41"/>
    </row>
    <row r="9" spans="1:19" s="62" customFormat="1" x14ac:dyDescent="0.25">
      <c r="A9" s="35" t="s">
        <v>77</v>
      </c>
      <c r="B9" s="116"/>
      <c r="C9" s="55"/>
      <c r="D9" s="55"/>
      <c r="E9" s="41"/>
      <c r="F9" s="41"/>
      <c r="G9" s="41"/>
      <c r="H9" s="54"/>
      <c r="I9" s="54"/>
      <c r="J9" s="54"/>
      <c r="K9" s="54"/>
      <c r="L9" s="54"/>
      <c r="M9" s="54"/>
      <c r="N9" s="41"/>
      <c r="O9" s="41"/>
      <c r="P9" s="41"/>
      <c r="Q9" s="41"/>
      <c r="R9" s="41"/>
      <c r="S9" s="41"/>
    </row>
    <row r="10" spans="1:19" s="62" customFormat="1" x14ac:dyDescent="0.25">
      <c r="A10" s="35" t="s">
        <v>78</v>
      </c>
      <c r="B10" s="116"/>
      <c r="C10" s="55"/>
      <c r="D10" s="55"/>
      <c r="E10" s="41"/>
      <c r="F10" s="41"/>
      <c r="G10" s="41"/>
      <c r="H10" s="54"/>
      <c r="I10" s="54"/>
      <c r="J10" s="54"/>
      <c r="K10" s="54"/>
      <c r="L10" s="54"/>
      <c r="M10" s="54"/>
      <c r="N10" s="41"/>
      <c r="O10" s="41"/>
      <c r="P10" s="41"/>
      <c r="Q10" s="41"/>
      <c r="R10" s="41"/>
      <c r="S10" s="41"/>
    </row>
    <row r="11" spans="1:19" s="62" customFormat="1" x14ac:dyDescent="0.25">
      <c r="A11" s="35" t="s">
        <v>79</v>
      </c>
      <c r="B11" s="116"/>
      <c r="C11" s="55"/>
      <c r="D11" s="55"/>
      <c r="E11" s="41"/>
      <c r="F11" s="43"/>
      <c r="G11" s="43"/>
      <c r="H11" s="54"/>
      <c r="I11" s="54"/>
      <c r="J11" s="54"/>
      <c r="K11" s="54"/>
      <c r="L11" s="54"/>
      <c r="M11" s="54"/>
      <c r="N11" s="41"/>
      <c r="O11" s="41"/>
      <c r="P11" s="41"/>
      <c r="Q11" s="41"/>
      <c r="R11" s="41"/>
      <c r="S11" s="41"/>
    </row>
    <row r="12" spans="1:19" s="62" customFormat="1" x14ac:dyDescent="0.25">
      <c r="A12" s="35" t="s">
        <v>80</v>
      </c>
      <c r="B12" s="116"/>
      <c r="C12" s="55"/>
      <c r="D12" s="55"/>
      <c r="E12" s="41"/>
      <c r="F12" s="41"/>
      <c r="G12" s="41"/>
      <c r="H12" s="54"/>
      <c r="I12" s="54"/>
      <c r="J12" s="54"/>
      <c r="K12" s="54"/>
      <c r="L12" s="54"/>
      <c r="M12" s="54"/>
      <c r="N12" s="41"/>
      <c r="O12" s="41"/>
      <c r="P12" s="41"/>
      <c r="Q12" s="41"/>
      <c r="R12" s="41"/>
      <c r="S12" s="41"/>
    </row>
    <row r="13" spans="1:19" s="62" customFormat="1" x14ac:dyDescent="0.25">
      <c r="A13" s="35" t="s">
        <v>81</v>
      </c>
      <c r="B13" s="116"/>
      <c r="C13" s="55"/>
      <c r="D13" s="55"/>
      <c r="E13" s="41"/>
      <c r="F13" s="41"/>
      <c r="G13" s="41"/>
      <c r="H13" s="54"/>
      <c r="I13" s="54"/>
      <c r="J13" s="54"/>
      <c r="K13" s="54"/>
      <c r="L13" s="54"/>
      <c r="M13" s="54"/>
      <c r="N13" s="41"/>
      <c r="O13" s="41"/>
      <c r="P13" s="41"/>
      <c r="Q13" s="41"/>
      <c r="R13" s="41"/>
      <c r="S13" s="41"/>
    </row>
    <row r="14" spans="1:19" s="62" customFormat="1" ht="11.25" customHeight="1" x14ac:dyDescent="0.25">
      <c r="A14" s="35" t="s">
        <v>82</v>
      </c>
      <c r="B14" s="116"/>
      <c r="C14" s="55"/>
      <c r="D14" s="55"/>
      <c r="E14" s="41"/>
      <c r="F14" s="41"/>
      <c r="G14" s="607"/>
      <c r="H14" s="607"/>
      <c r="I14" s="607"/>
      <c r="J14" s="607"/>
      <c r="K14" s="607"/>
      <c r="L14" s="54"/>
      <c r="M14" s="54"/>
      <c r="N14" s="41"/>
      <c r="O14" s="41"/>
      <c r="P14" s="41"/>
      <c r="Q14" s="41"/>
      <c r="R14" s="41"/>
      <c r="S14" s="41"/>
    </row>
    <row r="15" spans="1:19" s="62" customFormat="1" x14ac:dyDescent="0.25">
      <c r="A15" s="35" t="s">
        <v>83</v>
      </c>
      <c r="B15" s="116"/>
      <c r="C15" s="55"/>
      <c r="D15" s="55"/>
      <c r="E15" s="41"/>
      <c r="F15" s="41"/>
      <c r="G15" s="41"/>
      <c r="H15" s="41"/>
      <c r="I15" s="41"/>
      <c r="J15" s="41"/>
      <c r="K15" s="41"/>
      <c r="L15" s="41"/>
      <c r="M15" s="41"/>
      <c r="N15" s="41"/>
      <c r="O15" s="41"/>
      <c r="P15" s="41"/>
      <c r="Q15" s="41"/>
      <c r="R15" s="41"/>
      <c r="S15" s="41"/>
    </row>
    <row r="16" spans="1:19" s="62" customFormat="1" x14ac:dyDescent="0.25">
      <c r="A16" s="35" t="s">
        <v>84</v>
      </c>
      <c r="B16" s="36"/>
      <c r="C16" s="55"/>
      <c r="D16" s="55"/>
      <c r="E16" s="41"/>
      <c r="F16" s="202">
        <f>F18+F20</f>
        <v>29536.59</v>
      </c>
      <c r="G16" s="604" t="s">
        <v>234</v>
      </c>
      <c r="H16" s="604"/>
      <c r="I16" s="604"/>
      <c r="J16" s="604"/>
      <c r="K16" s="604"/>
      <c r="L16" s="41"/>
      <c r="M16" s="41"/>
      <c r="N16" s="41"/>
      <c r="O16" s="41"/>
      <c r="P16" s="41"/>
      <c r="Q16" s="41"/>
      <c r="R16" s="41"/>
      <c r="S16" s="41"/>
    </row>
    <row r="17" spans="1:19" s="62" customFormat="1" x14ac:dyDescent="0.25">
      <c r="A17" s="42"/>
      <c r="B17" s="42"/>
      <c r="C17" s="54"/>
      <c r="D17" s="54"/>
      <c r="E17" s="41"/>
      <c r="F17" s="41"/>
      <c r="G17" s="41"/>
      <c r="H17" s="41"/>
      <c r="I17" s="41"/>
      <c r="J17" s="41"/>
      <c r="K17" s="41"/>
      <c r="L17" s="41"/>
      <c r="M17" s="41"/>
      <c r="N17" s="41"/>
      <c r="O17" s="41"/>
      <c r="P17" s="41"/>
      <c r="Q17" s="41"/>
      <c r="R17" s="41"/>
      <c r="S17" s="41"/>
    </row>
    <row r="18" spans="1:19" s="62" customFormat="1" ht="11.25" customHeight="1" x14ac:dyDescent="0.25">
      <c r="A18" s="37" t="s">
        <v>74</v>
      </c>
      <c r="B18" s="42"/>
      <c r="C18" s="41"/>
      <c r="D18" s="41"/>
      <c r="E18" s="41"/>
      <c r="F18" s="201">
        <f>SUM(D25:D44)</f>
        <v>29536.59</v>
      </c>
      <c r="G18" s="608" t="s">
        <v>232</v>
      </c>
      <c r="H18" s="608"/>
      <c r="I18" s="608"/>
      <c r="J18" s="608"/>
      <c r="K18" s="608"/>
      <c r="L18" s="41"/>
      <c r="M18" s="41"/>
      <c r="N18" s="41"/>
      <c r="O18" s="41"/>
      <c r="P18" s="41"/>
      <c r="Q18" s="41"/>
      <c r="R18" s="41"/>
      <c r="S18" s="41"/>
    </row>
    <row r="19" spans="1:19" s="63" customFormat="1" x14ac:dyDescent="0.25">
      <c r="A19" s="16"/>
      <c r="B19" s="16"/>
      <c r="C19" s="16"/>
      <c r="D19" s="46"/>
      <c r="E19" s="46"/>
      <c r="F19" s="47"/>
      <c r="G19" s="48"/>
      <c r="H19" s="16"/>
      <c r="I19" s="16"/>
      <c r="J19" s="16"/>
      <c r="K19" s="16"/>
      <c r="L19" s="16"/>
      <c r="M19" s="16"/>
      <c r="N19" s="16"/>
      <c r="O19" s="16"/>
      <c r="P19" s="16"/>
      <c r="Q19" s="16"/>
      <c r="R19" s="16"/>
      <c r="S19" s="16"/>
    </row>
    <row r="20" spans="1:19" s="63" customFormat="1" x14ac:dyDescent="0.25">
      <c r="A20" s="45" t="s">
        <v>88</v>
      </c>
      <c r="B20" s="16"/>
      <c r="C20" s="16"/>
      <c r="D20" s="46"/>
      <c r="E20" s="46"/>
      <c r="F20" s="179">
        <f>SUM(D33)</f>
        <v>0</v>
      </c>
      <c r="G20" s="608" t="s">
        <v>233</v>
      </c>
      <c r="H20" s="608"/>
      <c r="I20" s="608"/>
      <c r="J20" s="608"/>
      <c r="K20" s="608"/>
      <c r="L20" s="16"/>
      <c r="M20" s="16"/>
      <c r="N20" s="16"/>
      <c r="O20" s="16"/>
      <c r="P20" s="16"/>
      <c r="Q20" s="16"/>
      <c r="R20" s="16"/>
      <c r="S20" s="16"/>
    </row>
    <row r="21" spans="1:19" s="63" customFormat="1" x14ac:dyDescent="0.25">
      <c r="A21" s="44" t="s">
        <v>89</v>
      </c>
      <c r="B21" s="16"/>
      <c r="C21" s="16"/>
      <c r="D21" s="46"/>
      <c r="E21" s="46"/>
      <c r="F21" s="47"/>
      <c r="G21" s="48"/>
      <c r="H21" s="16"/>
      <c r="I21" s="16"/>
      <c r="J21" s="16"/>
      <c r="K21" s="16"/>
      <c r="L21" s="16"/>
      <c r="M21" s="16"/>
      <c r="N21" s="16"/>
      <c r="O21" s="16"/>
      <c r="P21" s="16"/>
      <c r="Q21" s="16"/>
      <c r="R21" s="16"/>
      <c r="S21" s="16"/>
    </row>
    <row r="22" spans="1:19" s="63" customFormat="1" x14ac:dyDescent="0.25">
      <c r="A22" s="44"/>
      <c r="B22" s="16"/>
      <c r="C22" s="16"/>
      <c r="D22" s="46"/>
      <c r="E22" s="46"/>
      <c r="F22" s="47"/>
      <c r="G22" s="48"/>
      <c r="H22" s="16"/>
      <c r="I22" s="16"/>
      <c r="J22" s="16"/>
      <c r="K22" s="16"/>
      <c r="L22" s="16"/>
      <c r="M22" s="16"/>
      <c r="N22" s="16"/>
      <c r="O22" s="16"/>
      <c r="P22" s="16"/>
      <c r="Q22" s="16"/>
      <c r="R22" s="16"/>
      <c r="S22" s="16"/>
    </row>
    <row r="23" spans="1:19" s="64" customFormat="1" ht="11.25" customHeight="1" x14ac:dyDescent="0.25">
      <c r="A23" s="605" t="s">
        <v>90</v>
      </c>
      <c r="B23" s="605"/>
      <c r="C23" s="605"/>
      <c r="D23" s="605"/>
      <c r="E23" s="605"/>
      <c r="F23" s="605"/>
      <c r="G23" s="605"/>
      <c r="H23" s="605"/>
      <c r="I23" s="605"/>
      <c r="J23" s="605"/>
      <c r="K23" s="605"/>
      <c r="L23" s="605"/>
      <c r="M23" s="605"/>
      <c r="N23" s="605"/>
      <c r="O23" s="605"/>
      <c r="P23" s="49"/>
      <c r="Q23" s="49"/>
      <c r="R23" s="49"/>
      <c r="S23" s="49"/>
    </row>
    <row r="24" spans="1:19" s="65" customFormat="1" ht="33.75" x14ac:dyDescent="0.25">
      <c r="A24" s="59" t="s">
        <v>6</v>
      </c>
      <c r="B24" s="59" t="s">
        <v>7</v>
      </c>
      <c r="C24" s="59" t="s">
        <v>91</v>
      </c>
      <c r="D24" s="196" t="s">
        <v>92</v>
      </c>
      <c r="E24" s="59" t="s">
        <v>93</v>
      </c>
      <c r="F24" s="59" t="s">
        <v>12</v>
      </c>
      <c r="G24" s="59" t="s">
        <v>36</v>
      </c>
      <c r="H24" s="59" t="s">
        <v>9</v>
      </c>
      <c r="I24" s="59" t="s">
        <v>94</v>
      </c>
      <c r="J24" s="59" t="s">
        <v>95</v>
      </c>
      <c r="K24" s="59" t="s">
        <v>96</v>
      </c>
      <c r="L24" s="59" t="s">
        <v>97</v>
      </c>
      <c r="M24" s="59" t="s">
        <v>98</v>
      </c>
      <c r="N24" s="197" t="s">
        <v>99</v>
      </c>
      <c r="O24" s="59" t="s">
        <v>100</v>
      </c>
      <c r="P24" s="59" t="s">
        <v>18</v>
      </c>
      <c r="Q24" s="59" t="s">
        <v>19</v>
      </c>
      <c r="R24" s="59" t="s">
        <v>20</v>
      </c>
      <c r="S24" s="59" t="s">
        <v>101</v>
      </c>
    </row>
    <row r="25" spans="1:19" s="167" customFormat="1" ht="14.25" customHeight="1" x14ac:dyDescent="0.25">
      <c r="A25" s="203" t="s">
        <v>190</v>
      </c>
      <c r="B25" s="204" t="s">
        <v>193</v>
      </c>
      <c r="C25" s="205">
        <v>14616</v>
      </c>
      <c r="D25" s="205">
        <v>14616</v>
      </c>
      <c r="E25" s="206" t="s">
        <v>2</v>
      </c>
      <c r="F25" s="203" t="s">
        <v>202</v>
      </c>
      <c r="G25" s="203" t="s">
        <v>134</v>
      </c>
      <c r="H25" s="203"/>
      <c r="I25" s="207"/>
      <c r="J25" s="208"/>
      <c r="K25" s="209"/>
      <c r="L25" s="209"/>
      <c r="M25" s="209"/>
      <c r="N25" s="208"/>
      <c r="O25" s="209"/>
      <c r="P25" s="209"/>
      <c r="Q25" s="209"/>
      <c r="R25" s="209"/>
      <c r="S25" s="209"/>
    </row>
    <row r="26" spans="1:19" s="167" customFormat="1" ht="14.25" customHeight="1" x14ac:dyDescent="0.25">
      <c r="A26" s="210" t="s">
        <v>191</v>
      </c>
      <c r="B26" s="209" t="s">
        <v>192</v>
      </c>
      <c r="C26" s="211">
        <v>4716</v>
      </c>
      <c r="D26" s="211">
        <v>4716</v>
      </c>
      <c r="E26" s="206" t="s">
        <v>2</v>
      </c>
      <c r="F26" s="212" t="s">
        <v>201</v>
      </c>
      <c r="G26" s="203" t="s">
        <v>134</v>
      </c>
      <c r="H26" s="209"/>
      <c r="I26" s="209"/>
      <c r="J26" s="208"/>
      <c r="K26" s="209"/>
      <c r="L26" s="209"/>
      <c r="M26" s="209"/>
      <c r="N26" s="208"/>
      <c r="O26" s="209"/>
      <c r="P26" s="209"/>
      <c r="Q26" s="209"/>
      <c r="R26" s="209"/>
      <c r="S26" s="209"/>
    </row>
    <row r="27" spans="1:19" s="167" customFormat="1" ht="14.25" customHeight="1" x14ac:dyDescent="0.25">
      <c r="A27" s="210" t="s">
        <v>194</v>
      </c>
      <c r="B27" s="209" t="s">
        <v>195</v>
      </c>
      <c r="C27" s="211">
        <v>4800</v>
      </c>
      <c r="D27" s="211">
        <v>1995.84</v>
      </c>
      <c r="E27" s="206" t="s">
        <v>2</v>
      </c>
      <c r="F27" s="209" t="s">
        <v>196</v>
      </c>
      <c r="G27" s="203" t="s">
        <v>134</v>
      </c>
      <c r="H27" s="209"/>
      <c r="I27" s="209"/>
      <c r="J27" s="208"/>
      <c r="K27" s="209"/>
      <c r="L27" s="209"/>
      <c r="M27" s="209"/>
      <c r="N27" s="208"/>
      <c r="O27" s="209"/>
      <c r="P27" s="209"/>
      <c r="Q27" s="209"/>
      <c r="R27" s="209"/>
      <c r="S27" s="209"/>
    </row>
    <row r="28" spans="1:19" s="167" customFormat="1" ht="14.25" customHeight="1" x14ac:dyDescent="0.25">
      <c r="A28" s="210" t="s">
        <v>197</v>
      </c>
      <c r="B28" s="209" t="s">
        <v>200</v>
      </c>
      <c r="C28" s="211">
        <v>662</v>
      </c>
      <c r="D28" s="211">
        <v>662</v>
      </c>
      <c r="E28" s="206" t="s">
        <v>2</v>
      </c>
      <c r="F28" s="209" t="s">
        <v>204</v>
      </c>
      <c r="G28" s="203" t="s">
        <v>134</v>
      </c>
      <c r="H28" s="209"/>
      <c r="I28" s="209"/>
      <c r="J28" s="208"/>
      <c r="K28" s="209"/>
      <c r="L28" s="209"/>
      <c r="M28" s="209"/>
      <c r="N28" s="208"/>
      <c r="O28" s="209"/>
      <c r="P28" s="209"/>
      <c r="Q28" s="209"/>
      <c r="R28" s="209"/>
      <c r="S28" s="209"/>
    </row>
    <row r="29" spans="1:19" s="167" customFormat="1" ht="14.25" customHeight="1" x14ac:dyDescent="0.25">
      <c r="A29" s="210" t="s">
        <v>198</v>
      </c>
      <c r="B29" s="209" t="s">
        <v>199</v>
      </c>
      <c r="C29" s="211">
        <v>6324</v>
      </c>
      <c r="D29" s="211">
        <v>6324</v>
      </c>
      <c r="E29" s="206" t="s">
        <v>2</v>
      </c>
      <c r="F29" s="209" t="s">
        <v>203</v>
      </c>
      <c r="G29" s="203" t="s">
        <v>134</v>
      </c>
      <c r="H29" s="209"/>
      <c r="I29" s="209"/>
      <c r="J29" s="208"/>
      <c r="K29" s="209"/>
      <c r="L29" s="209"/>
      <c r="M29" s="209"/>
      <c r="N29" s="208"/>
      <c r="O29" s="209"/>
      <c r="P29" s="209"/>
      <c r="Q29" s="209"/>
      <c r="R29" s="209"/>
      <c r="S29" s="209"/>
    </row>
    <row r="30" spans="1:19" s="167" customFormat="1" ht="14.25" customHeight="1" x14ac:dyDescent="0.25">
      <c r="A30" s="210" t="s">
        <v>219</v>
      </c>
      <c r="B30" s="209" t="s">
        <v>173</v>
      </c>
      <c r="C30" s="211">
        <v>52.75</v>
      </c>
      <c r="D30" s="211">
        <v>52.75</v>
      </c>
      <c r="E30" s="206" t="s">
        <v>2</v>
      </c>
      <c r="F30" s="209" t="s">
        <v>213</v>
      </c>
      <c r="G30" s="203" t="s">
        <v>134</v>
      </c>
      <c r="H30" s="209" t="s">
        <v>212</v>
      </c>
      <c r="I30" s="209"/>
      <c r="J30" s="208"/>
      <c r="K30" s="209"/>
      <c r="L30" s="209"/>
      <c r="M30" s="209"/>
      <c r="N30" s="208"/>
      <c r="O30" s="209"/>
      <c r="P30" s="209"/>
      <c r="Q30" s="209"/>
      <c r="R30" s="209"/>
      <c r="S30" s="209"/>
    </row>
    <row r="31" spans="1:19" s="167" customFormat="1" ht="14.25" customHeight="1" x14ac:dyDescent="0.25">
      <c r="A31" s="210" t="s">
        <v>220</v>
      </c>
      <c r="B31" s="209" t="s">
        <v>221</v>
      </c>
      <c r="C31" s="211">
        <f>97.5*12</f>
        <v>1170</v>
      </c>
      <c r="D31" s="211">
        <f>97.5*12</f>
        <v>1170</v>
      </c>
      <c r="E31" s="206" t="s">
        <v>2</v>
      </c>
      <c r="F31" s="209" t="s">
        <v>222</v>
      </c>
      <c r="G31" s="203" t="s">
        <v>134</v>
      </c>
      <c r="H31" s="209"/>
      <c r="I31" s="209"/>
      <c r="J31" s="208"/>
      <c r="K31" s="209"/>
      <c r="L31" s="209"/>
      <c r="M31" s="209"/>
      <c r="N31" s="208"/>
      <c r="O31" s="209"/>
      <c r="P31" s="209"/>
      <c r="Q31" s="209"/>
      <c r="R31" s="209"/>
      <c r="S31" s="209"/>
    </row>
    <row r="32" spans="1:19" s="65" customFormat="1" ht="33.75" x14ac:dyDescent="0.25">
      <c r="A32" s="198" t="s">
        <v>6</v>
      </c>
      <c r="B32" s="198" t="s">
        <v>7</v>
      </c>
      <c r="C32" s="198" t="s">
        <v>91</v>
      </c>
      <c r="D32" s="199" t="s">
        <v>92</v>
      </c>
      <c r="E32" s="198" t="s">
        <v>93</v>
      </c>
      <c r="F32" s="198" t="s">
        <v>12</v>
      </c>
      <c r="G32" s="198" t="s">
        <v>36</v>
      </c>
      <c r="H32" s="198" t="s">
        <v>9</v>
      </c>
      <c r="I32" s="198" t="s">
        <v>94</v>
      </c>
      <c r="J32" s="198" t="s">
        <v>95</v>
      </c>
      <c r="K32" s="198" t="s">
        <v>96</v>
      </c>
      <c r="L32" s="198" t="s">
        <v>97</v>
      </c>
      <c r="M32" s="198" t="s">
        <v>98</v>
      </c>
      <c r="N32" s="200" t="s">
        <v>99</v>
      </c>
      <c r="O32" s="198" t="s">
        <v>100</v>
      </c>
      <c r="P32" s="198" t="s">
        <v>18</v>
      </c>
      <c r="Q32" s="198" t="s">
        <v>19</v>
      </c>
      <c r="R32" s="198" t="s">
        <v>20</v>
      </c>
      <c r="S32" s="198" t="s">
        <v>101</v>
      </c>
    </row>
    <row r="33" spans="1:19" s="167" customFormat="1" ht="14.25" customHeight="1" x14ac:dyDescent="0.25">
      <c r="A33" s="153"/>
      <c r="B33" s="153"/>
      <c r="C33" s="138"/>
      <c r="D33" s="138"/>
      <c r="E33" s="153"/>
      <c r="F33" s="153"/>
      <c r="G33" s="165"/>
      <c r="H33" s="153"/>
      <c r="I33" s="153"/>
      <c r="J33" s="166"/>
      <c r="K33" s="153"/>
      <c r="L33" s="153"/>
      <c r="M33" s="153"/>
      <c r="N33" s="166"/>
      <c r="O33" s="153"/>
      <c r="P33" s="153"/>
      <c r="Q33" s="153"/>
      <c r="R33" s="153"/>
      <c r="S33" s="153"/>
    </row>
    <row r="34" spans="1:19" s="167" customFormat="1" ht="14.25" customHeight="1" x14ac:dyDescent="0.25">
      <c r="A34" s="164"/>
      <c r="B34" s="153"/>
      <c r="C34" s="138"/>
      <c r="D34" s="138"/>
      <c r="E34" s="153"/>
      <c r="F34" s="153"/>
      <c r="G34" s="165"/>
      <c r="H34" s="153"/>
      <c r="I34" s="153"/>
      <c r="J34" s="166"/>
      <c r="K34" s="153"/>
      <c r="L34" s="153"/>
      <c r="M34" s="153"/>
      <c r="N34" s="166"/>
      <c r="O34" s="153"/>
      <c r="P34" s="153"/>
      <c r="Q34" s="153"/>
      <c r="R34" s="153"/>
      <c r="S34" s="153"/>
    </row>
    <row r="35" spans="1:19" s="167" customFormat="1" ht="14.25" customHeight="1" x14ac:dyDescent="0.25">
      <c r="A35" s="164"/>
      <c r="B35" s="153"/>
      <c r="C35" s="138"/>
      <c r="D35" s="138"/>
      <c r="E35" s="153"/>
      <c r="F35" s="153"/>
      <c r="G35" s="165"/>
      <c r="H35" s="153"/>
      <c r="I35" s="153"/>
      <c r="J35" s="166"/>
      <c r="K35" s="153"/>
      <c r="L35" s="153"/>
      <c r="M35" s="153"/>
      <c r="N35" s="166"/>
      <c r="O35" s="153"/>
      <c r="P35" s="153"/>
      <c r="Q35" s="153"/>
      <c r="R35" s="153"/>
      <c r="S35" s="153"/>
    </row>
    <row r="36" spans="1:19" s="167" customFormat="1" ht="14.25" customHeight="1" x14ac:dyDescent="0.25">
      <c r="A36" s="164"/>
      <c r="B36" s="153"/>
      <c r="C36" s="138"/>
      <c r="D36" s="138"/>
      <c r="E36" s="153"/>
      <c r="F36" s="153"/>
      <c r="G36" s="165"/>
      <c r="H36" s="153"/>
      <c r="I36" s="153"/>
      <c r="J36" s="166"/>
      <c r="K36" s="153"/>
      <c r="L36" s="153"/>
      <c r="M36" s="153"/>
      <c r="N36" s="166"/>
      <c r="O36" s="153"/>
      <c r="P36" s="153"/>
      <c r="Q36" s="153"/>
      <c r="R36" s="153"/>
      <c r="S36" s="153"/>
    </row>
    <row r="37" spans="1:19" s="167" customFormat="1" ht="14.25" customHeight="1" x14ac:dyDescent="0.25">
      <c r="A37" s="164"/>
      <c r="B37" s="153"/>
      <c r="C37" s="138"/>
      <c r="D37" s="138"/>
      <c r="E37" s="153"/>
      <c r="F37" s="153"/>
      <c r="G37" s="165"/>
      <c r="H37" s="153"/>
      <c r="I37" s="153"/>
      <c r="J37" s="166"/>
      <c r="K37" s="153"/>
      <c r="L37" s="153"/>
      <c r="M37" s="153"/>
      <c r="N37" s="166"/>
      <c r="O37" s="153"/>
      <c r="P37" s="153"/>
      <c r="Q37" s="153"/>
      <c r="R37" s="153"/>
      <c r="S37" s="153"/>
    </row>
    <row r="38" spans="1:19" s="167" customFormat="1" ht="14.25" customHeight="1" x14ac:dyDescent="0.25">
      <c r="A38" s="164"/>
      <c r="B38" s="153"/>
      <c r="C38" s="138"/>
      <c r="D38" s="138"/>
      <c r="E38" s="153"/>
      <c r="F38" s="153"/>
      <c r="G38" s="165"/>
      <c r="H38" s="153"/>
      <c r="I38" s="153"/>
      <c r="J38" s="166"/>
      <c r="K38" s="153"/>
      <c r="L38" s="153"/>
      <c r="M38" s="153"/>
      <c r="N38" s="166"/>
      <c r="O38" s="153"/>
      <c r="P38" s="153"/>
      <c r="Q38" s="153"/>
      <c r="R38" s="153"/>
      <c r="S38" s="153"/>
    </row>
    <row r="39" spans="1:19" s="167" customFormat="1" ht="14.25" customHeight="1" x14ac:dyDescent="0.25">
      <c r="A39" s="164"/>
      <c r="B39" s="153"/>
      <c r="C39" s="138"/>
      <c r="D39" s="138"/>
      <c r="E39" s="153"/>
      <c r="F39" s="153"/>
      <c r="G39" s="165"/>
      <c r="H39" s="153"/>
      <c r="I39" s="153"/>
      <c r="J39" s="166"/>
      <c r="K39" s="153"/>
      <c r="L39" s="153"/>
      <c r="M39" s="153"/>
      <c r="N39" s="166"/>
      <c r="O39" s="153"/>
      <c r="P39" s="153"/>
      <c r="Q39" s="153"/>
      <c r="R39" s="153"/>
      <c r="S39" s="153"/>
    </row>
    <row r="40" spans="1:19" s="167" customFormat="1" ht="14.25" customHeight="1" x14ac:dyDescent="0.25">
      <c r="A40" s="164"/>
      <c r="B40" s="153"/>
      <c r="C40" s="138"/>
      <c r="D40" s="138"/>
      <c r="E40" s="153"/>
      <c r="F40" s="153"/>
      <c r="G40" s="165"/>
      <c r="H40" s="153"/>
      <c r="I40" s="153"/>
      <c r="J40" s="166"/>
      <c r="K40" s="153"/>
      <c r="L40" s="153"/>
      <c r="M40" s="153"/>
      <c r="N40" s="166"/>
      <c r="O40" s="153"/>
      <c r="P40" s="153"/>
      <c r="Q40" s="153"/>
      <c r="R40" s="153"/>
      <c r="S40" s="153"/>
    </row>
    <row r="41" spans="1:19" s="167" customFormat="1" ht="14.25" customHeight="1" x14ac:dyDescent="0.25">
      <c r="A41" s="164"/>
      <c r="B41" s="153"/>
      <c r="C41" s="138"/>
      <c r="D41" s="138"/>
      <c r="E41" s="153"/>
      <c r="F41" s="153"/>
      <c r="G41" s="165"/>
      <c r="H41" s="153"/>
      <c r="I41" s="153"/>
      <c r="J41" s="166"/>
      <c r="K41" s="153"/>
      <c r="L41" s="153"/>
      <c r="M41" s="153"/>
      <c r="N41" s="166"/>
      <c r="O41" s="153"/>
      <c r="P41" s="153"/>
      <c r="Q41" s="153"/>
      <c r="R41" s="153"/>
      <c r="S41" s="153"/>
    </row>
    <row r="42" spans="1:19" s="167" customFormat="1" ht="14.25" customHeight="1" x14ac:dyDescent="0.25">
      <c r="A42" s="164"/>
      <c r="B42" s="153"/>
      <c r="C42" s="138"/>
      <c r="D42" s="138"/>
      <c r="E42" s="153"/>
      <c r="F42" s="153"/>
      <c r="G42" s="165"/>
      <c r="H42" s="153"/>
      <c r="I42" s="153"/>
      <c r="J42" s="166"/>
      <c r="K42" s="153"/>
      <c r="L42" s="153"/>
      <c r="M42" s="153"/>
      <c r="N42" s="166"/>
      <c r="O42" s="153"/>
      <c r="P42" s="153"/>
      <c r="Q42" s="153"/>
      <c r="R42" s="153"/>
      <c r="S42" s="153"/>
    </row>
    <row r="43" spans="1:19" s="167" customFormat="1" ht="14.25" customHeight="1" x14ac:dyDescent="0.25">
      <c r="A43" s="164"/>
      <c r="B43" s="153"/>
      <c r="C43" s="138"/>
      <c r="D43" s="138"/>
      <c r="E43" s="153"/>
      <c r="F43" s="153"/>
      <c r="G43" s="165"/>
      <c r="H43" s="153"/>
      <c r="I43" s="153"/>
      <c r="J43" s="166"/>
      <c r="K43" s="153"/>
      <c r="L43" s="153"/>
      <c r="M43" s="153"/>
      <c r="N43" s="166"/>
      <c r="O43" s="153"/>
      <c r="P43" s="153"/>
      <c r="Q43" s="153"/>
      <c r="R43" s="153"/>
      <c r="S43" s="153"/>
    </row>
    <row r="44" spans="1:19" s="130" customFormat="1" x14ac:dyDescent="0.25">
      <c r="A44" s="164"/>
      <c r="B44" s="153"/>
      <c r="C44" s="138"/>
      <c r="D44" s="138"/>
      <c r="E44" s="153"/>
      <c r="F44" s="153"/>
      <c r="G44" s="165"/>
      <c r="H44" s="153"/>
      <c r="I44" s="153"/>
      <c r="J44" s="166"/>
      <c r="K44" s="153"/>
      <c r="L44" s="153"/>
      <c r="M44" s="153"/>
      <c r="N44" s="166"/>
      <c r="O44" s="153"/>
      <c r="P44" s="118"/>
      <c r="Q44" s="118"/>
      <c r="R44" s="118"/>
      <c r="S44" s="118"/>
    </row>
    <row r="45" spans="1:19" s="130" customFormat="1" ht="12" customHeight="1" x14ac:dyDescent="0.25">
      <c r="A45" s="118"/>
      <c r="B45" s="118"/>
      <c r="C45" s="131"/>
      <c r="D45" s="131"/>
      <c r="E45" s="118"/>
      <c r="F45" s="118"/>
      <c r="G45" s="118"/>
      <c r="H45" s="118"/>
      <c r="I45" s="118"/>
      <c r="J45" s="118"/>
      <c r="K45" s="118"/>
      <c r="L45" s="118"/>
      <c r="M45" s="118"/>
      <c r="N45" s="118"/>
      <c r="O45" s="118"/>
      <c r="P45" s="118"/>
      <c r="Q45" s="118"/>
      <c r="R45" s="118"/>
      <c r="S45" s="118"/>
    </row>
    <row r="46" spans="1:19" s="130" customFormat="1" ht="12" customHeight="1" x14ac:dyDescent="0.25">
      <c r="A46" s="118"/>
      <c r="B46" s="118"/>
      <c r="C46" s="131"/>
      <c r="D46" s="131"/>
      <c r="E46" s="118"/>
      <c r="F46" s="118"/>
      <c r="G46" s="118"/>
      <c r="H46" s="118"/>
      <c r="I46" s="118"/>
      <c r="J46" s="118"/>
      <c r="K46" s="118"/>
      <c r="L46" s="118"/>
      <c r="M46" s="118"/>
      <c r="N46" s="118"/>
      <c r="O46" s="118"/>
      <c r="P46" s="118"/>
      <c r="Q46" s="118"/>
      <c r="R46" s="118"/>
      <c r="S46" s="118"/>
    </row>
    <row r="47" spans="1:19" s="130" customFormat="1" ht="12" customHeight="1" x14ac:dyDescent="0.25">
      <c r="A47" s="118"/>
      <c r="B47" s="118"/>
      <c r="C47" s="131"/>
      <c r="D47" s="131"/>
      <c r="E47" s="118"/>
      <c r="F47" s="118"/>
      <c r="G47" s="118"/>
      <c r="H47" s="118"/>
      <c r="I47" s="118"/>
      <c r="J47" s="118"/>
      <c r="K47" s="118"/>
      <c r="L47" s="118"/>
      <c r="M47" s="118"/>
      <c r="N47" s="118"/>
      <c r="O47" s="118"/>
      <c r="P47" s="118"/>
      <c r="Q47" s="118"/>
      <c r="R47" s="118"/>
      <c r="S47" s="118"/>
    </row>
    <row r="48" spans="1:19" s="130" customFormat="1" ht="12" customHeight="1" x14ac:dyDescent="0.25">
      <c r="A48" s="118"/>
      <c r="B48" s="118"/>
      <c r="C48" s="131"/>
      <c r="D48" s="131"/>
      <c r="E48" s="118"/>
      <c r="F48" s="118"/>
      <c r="G48" s="118"/>
      <c r="H48" s="118"/>
      <c r="I48" s="118"/>
      <c r="J48" s="118"/>
      <c r="K48" s="118"/>
      <c r="L48" s="118"/>
      <c r="M48" s="118"/>
      <c r="N48" s="118"/>
      <c r="O48" s="118"/>
      <c r="P48" s="118"/>
      <c r="Q48" s="118"/>
      <c r="R48" s="118"/>
      <c r="S48" s="118"/>
    </row>
    <row r="49" spans="1:19" s="130" customFormat="1" ht="12" customHeight="1" x14ac:dyDescent="0.25">
      <c r="A49" s="118"/>
      <c r="B49" s="118"/>
      <c r="C49" s="131"/>
      <c r="D49" s="131"/>
      <c r="E49" s="118"/>
      <c r="F49" s="118"/>
      <c r="G49" s="118"/>
      <c r="H49" s="118"/>
      <c r="I49" s="118"/>
      <c r="J49" s="118"/>
      <c r="K49" s="118"/>
      <c r="L49" s="118"/>
      <c r="M49" s="118"/>
      <c r="N49" s="118"/>
      <c r="O49" s="118"/>
      <c r="P49" s="118"/>
      <c r="Q49" s="118"/>
      <c r="R49" s="118"/>
      <c r="S49" s="118"/>
    </row>
    <row r="50" spans="1:19" s="130" customFormat="1" ht="12" customHeight="1" x14ac:dyDescent="0.25">
      <c r="A50" s="118"/>
      <c r="B50" s="118"/>
      <c r="C50" s="131"/>
      <c r="D50" s="131"/>
      <c r="E50" s="118"/>
      <c r="F50" s="118"/>
      <c r="G50" s="118"/>
      <c r="H50" s="118"/>
      <c r="I50" s="118"/>
      <c r="J50" s="118"/>
      <c r="K50" s="118"/>
      <c r="L50" s="118"/>
      <c r="M50" s="118"/>
      <c r="N50" s="118"/>
      <c r="O50" s="118"/>
      <c r="P50" s="118"/>
      <c r="Q50" s="118"/>
      <c r="R50" s="118"/>
      <c r="S50" s="118"/>
    </row>
    <row r="51" spans="1:19" s="130" customFormat="1" ht="12" customHeight="1" x14ac:dyDescent="0.25">
      <c r="A51" s="118"/>
      <c r="B51" s="118"/>
      <c r="C51" s="131"/>
      <c r="D51" s="131"/>
      <c r="E51" s="118"/>
      <c r="F51" s="118"/>
      <c r="G51" s="118"/>
      <c r="H51" s="118"/>
      <c r="I51" s="118"/>
      <c r="J51" s="118"/>
      <c r="K51" s="118"/>
      <c r="L51" s="118"/>
      <c r="M51" s="118"/>
      <c r="N51" s="118"/>
      <c r="O51" s="118"/>
      <c r="P51" s="118"/>
      <c r="Q51" s="118"/>
      <c r="R51" s="118"/>
      <c r="S51" s="118"/>
    </row>
    <row r="52" spans="1:19" s="130" customFormat="1" ht="12" customHeight="1" x14ac:dyDescent="0.25">
      <c r="A52" s="118"/>
      <c r="B52" s="118"/>
      <c r="C52" s="131"/>
      <c r="D52" s="131"/>
      <c r="E52" s="118"/>
      <c r="F52" s="118"/>
      <c r="G52" s="118"/>
      <c r="H52" s="118"/>
      <c r="I52" s="118"/>
      <c r="J52" s="118"/>
      <c r="K52" s="118"/>
      <c r="L52" s="118"/>
      <c r="M52" s="118"/>
      <c r="N52" s="118"/>
      <c r="O52" s="118"/>
      <c r="P52" s="118"/>
      <c r="Q52" s="118"/>
      <c r="R52" s="118"/>
      <c r="S52" s="118"/>
    </row>
    <row r="53" spans="1:19" s="130" customFormat="1" ht="12" customHeight="1" x14ac:dyDescent="0.25">
      <c r="A53" s="118"/>
      <c r="B53" s="118"/>
      <c r="C53" s="131"/>
      <c r="D53" s="131"/>
      <c r="E53" s="118"/>
      <c r="F53" s="118"/>
      <c r="G53" s="118"/>
      <c r="H53" s="118"/>
      <c r="I53" s="118"/>
      <c r="J53" s="118"/>
      <c r="K53" s="118"/>
      <c r="L53" s="118"/>
      <c r="M53" s="118"/>
      <c r="N53" s="118"/>
      <c r="O53" s="118"/>
      <c r="P53" s="118"/>
      <c r="Q53" s="118"/>
      <c r="R53" s="118"/>
      <c r="S53" s="118"/>
    </row>
    <row r="54" spans="1:19" s="130" customFormat="1" ht="12" customHeight="1" x14ac:dyDescent="0.25">
      <c r="A54" s="118"/>
      <c r="B54" s="118"/>
      <c r="C54" s="131"/>
      <c r="D54" s="131"/>
      <c r="E54" s="118"/>
      <c r="F54" s="118"/>
      <c r="G54" s="118"/>
      <c r="H54" s="118"/>
      <c r="I54" s="118"/>
      <c r="J54" s="118"/>
      <c r="K54" s="118"/>
      <c r="L54" s="118"/>
      <c r="M54" s="118"/>
      <c r="N54" s="118"/>
      <c r="O54" s="118"/>
      <c r="P54" s="118"/>
      <c r="Q54" s="118"/>
      <c r="R54" s="118"/>
      <c r="S54" s="118"/>
    </row>
    <row r="55" spans="1:19" s="130" customFormat="1" ht="12" customHeight="1" x14ac:dyDescent="0.25">
      <c r="A55" s="118"/>
      <c r="B55" s="118"/>
      <c r="C55" s="131"/>
      <c r="D55" s="131"/>
      <c r="E55" s="118"/>
      <c r="F55" s="118"/>
      <c r="G55" s="118"/>
      <c r="H55" s="118"/>
      <c r="I55" s="118"/>
      <c r="J55" s="118"/>
      <c r="K55" s="118"/>
      <c r="L55" s="118"/>
      <c r="M55" s="118"/>
      <c r="N55" s="118"/>
      <c r="O55" s="118"/>
      <c r="P55" s="118"/>
      <c r="Q55" s="118"/>
      <c r="R55" s="118"/>
      <c r="S55" s="118"/>
    </row>
    <row r="56" spans="1:19" s="130" customFormat="1" ht="12" customHeight="1" x14ac:dyDescent="0.25">
      <c r="A56" s="118"/>
      <c r="B56" s="118"/>
      <c r="C56" s="131"/>
      <c r="D56" s="131"/>
      <c r="E56" s="118"/>
      <c r="F56" s="118"/>
      <c r="G56" s="118"/>
      <c r="H56" s="118"/>
      <c r="I56" s="118"/>
      <c r="J56" s="118"/>
      <c r="K56" s="118"/>
      <c r="L56" s="118"/>
      <c r="M56" s="118"/>
      <c r="N56" s="118"/>
      <c r="O56" s="118"/>
      <c r="P56" s="118"/>
      <c r="Q56" s="118"/>
      <c r="R56" s="118"/>
      <c r="S56" s="118"/>
    </row>
    <row r="57" spans="1:19" s="130" customFormat="1" ht="12" customHeight="1" x14ac:dyDescent="0.25">
      <c r="A57" s="118"/>
      <c r="B57" s="118"/>
      <c r="C57" s="131"/>
      <c r="D57" s="131"/>
      <c r="E57" s="118"/>
      <c r="F57" s="118"/>
      <c r="G57" s="118"/>
      <c r="H57" s="118"/>
      <c r="I57" s="118"/>
      <c r="J57" s="118"/>
      <c r="K57" s="118"/>
      <c r="L57" s="118"/>
      <c r="M57" s="118"/>
      <c r="N57" s="118"/>
      <c r="O57" s="118"/>
      <c r="P57" s="118"/>
      <c r="Q57" s="118"/>
      <c r="R57" s="118"/>
      <c r="S57" s="118"/>
    </row>
    <row r="58" spans="1:19" s="130" customFormat="1" ht="12" customHeight="1" x14ac:dyDescent="0.25">
      <c r="A58" s="118"/>
      <c r="B58" s="118"/>
      <c r="C58" s="131"/>
      <c r="D58" s="131"/>
      <c r="E58" s="118"/>
      <c r="F58" s="118"/>
      <c r="G58" s="118"/>
      <c r="H58" s="118"/>
      <c r="I58" s="118"/>
      <c r="J58" s="118"/>
      <c r="K58" s="118"/>
      <c r="L58" s="118"/>
      <c r="M58" s="118"/>
      <c r="N58" s="118"/>
      <c r="O58" s="118"/>
      <c r="P58" s="118"/>
      <c r="Q58" s="118"/>
      <c r="R58" s="118"/>
      <c r="S58" s="118"/>
    </row>
    <row r="59" spans="1:19" s="130" customFormat="1" ht="12" customHeight="1" x14ac:dyDescent="0.25">
      <c r="A59" s="118"/>
      <c r="B59" s="118"/>
      <c r="C59" s="131"/>
      <c r="D59" s="131"/>
      <c r="E59" s="118"/>
      <c r="F59" s="118"/>
      <c r="G59" s="118"/>
      <c r="H59" s="118"/>
      <c r="I59" s="118"/>
      <c r="J59" s="118"/>
      <c r="K59" s="118"/>
      <c r="L59" s="118"/>
      <c r="M59" s="118"/>
      <c r="N59" s="118"/>
      <c r="O59" s="118"/>
      <c r="P59" s="118"/>
      <c r="Q59" s="118"/>
      <c r="R59" s="118"/>
      <c r="S59" s="118"/>
    </row>
    <row r="60" spans="1:19" s="130" customFormat="1" ht="12" customHeight="1" x14ac:dyDescent="0.25">
      <c r="A60" s="118"/>
      <c r="B60" s="118"/>
      <c r="C60" s="131"/>
      <c r="D60" s="131"/>
      <c r="E60" s="118"/>
      <c r="F60" s="118"/>
      <c r="G60" s="118"/>
      <c r="H60" s="118"/>
      <c r="I60" s="118"/>
      <c r="J60" s="118"/>
      <c r="K60" s="118"/>
      <c r="L60" s="118"/>
      <c r="M60" s="118"/>
      <c r="N60" s="118"/>
      <c r="O60" s="118"/>
      <c r="P60" s="118"/>
      <c r="Q60" s="118"/>
      <c r="R60" s="118"/>
      <c r="S60" s="118"/>
    </row>
    <row r="61" spans="1:19" s="130" customFormat="1" ht="12" customHeight="1" x14ac:dyDescent="0.25">
      <c r="A61" s="118"/>
      <c r="B61" s="118"/>
      <c r="C61" s="131"/>
      <c r="D61" s="131"/>
      <c r="E61" s="118"/>
      <c r="F61" s="118"/>
      <c r="G61" s="118"/>
      <c r="H61" s="118"/>
      <c r="I61" s="118"/>
      <c r="J61" s="118"/>
      <c r="K61" s="118"/>
      <c r="L61" s="118"/>
      <c r="M61" s="118"/>
      <c r="N61" s="118"/>
      <c r="O61" s="118"/>
      <c r="P61" s="118"/>
      <c r="Q61" s="118"/>
      <c r="R61" s="118"/>
      <c r="S61" s="118"/>
    </row>
    <row r="62" spans="1:19" s="130" customFormat="1" ht="12" customHeight="1" x14ac:dyDescent="0.25">
      <c r="A62" s="118"/>
      <c r="B62" s="118"/>
      <c r="C62" s="131"/>
      <c r="D62" s="131"/>
      <c r="E62" s="118"/>
      <c r="F62" s="118"/>
      <c r="G62" s="118"/>
      <c r="H62" s="118"/>
      <c r="I62" s="118"/>
      <c r="J62" s="118"/>
      <c r="K62" s="118"/>
      <c r="L62" s="118"/>
      <c r="M62" s="118"/>
      <c r="N62" s="118"/>
      <c r="O62" s="118"/>
      <c r="P62" s="118"/>
      <c r="Q62" s="118"/>
      <c r="R62" s="118"/>
      <c r="S62" s="118"/>
    </row>
    <row r="63" spans="1:19" s="130" customFormat="1" ht="12" customHeight="1" x14ac:dyDescent="0.25">
      <c r="A63" s="118"/>
      <c r="B63" s="118"/>
      <c r="C63" s="131"/>
      <c r="D63" s="131"/>
      <c r="E63" s="118"/>
      <c r="F63" s="118"/>
      <c r="G63" s="118"/>
      <c r="H63" s="118"/>
      <c r="I63" s="118"/>
      <c r="J63" s="118"/>
      <c r="K63" s="118"/>
      <c r="L63" s="118"/>
      <c r="M63" s="118"/>
      <c r="N63" s="118"/>
      <c r="O63" s="118"/>
      <c r="P63" s="118"/>
      <c r="Q63" s="118"/>
      <c r="R63" s="118"/>
      <c r="S63" s="118"/>
    </row>
    <row r="64" spans="1:19" s="130" customFormat="1" ht="12" customHeight="1" x14ac:dyDescent="0.25">
      <c r="A64" s="118"/>
      <c r="B64" s="118"/>
      <c r="C64" s="131"/>
      <c r="D64" s="131"/>
      <c r="E64" s="118"/>
      <c r="F64" s="118"/>
      <c r="G64" s="118"/>
      <c r="H64" s="118"/>
      <c r="I64" s="118"/>
      <c r="J64" s="118"/>
      <c r="K64" s="118"/>
      <c r="L64" s="118"/>
      <c r="M64" s="118"/>
      <c r="N64" s="118"/>
      <c r="O64" s="118"/>
      <c r="P64" s="118"/>
      <c r="Q64" s="118"/>
      <c r="R64" s="118"/>
      <c r="S64" s="118"/>
    </row>
    <row r="65" spans="1:19" s="130" customFormat="1" ht="12" customHeight="1" x14ac:dyDescent="0.25">
      <c r="A65" s="118"/>
      <c r="B65" s="118"/>
      <c r="C65" s="131"/>
      <c r="D65" s="131"/>
      <c r="E65" s="118"/>
      <c r="F65" s="118"/>
      <c r="G65" s="118"/>
      <c r="H65" s="118"/>
      <c r="I65" s="118"/>
      <c r="J65" s="118"/>
      <c r="K65" s="118"/>
      <c r="L65" s="118"/>
      <c r="M65" s="118"/>
      <c r="N65" s="118"/>
      <c r="O65" s="118"/>
      <c r="P65" s="118"/>
      <c r="Q65" s="118"/>
      <c r="R65" s="118"/>
      <c r="S65" s="118"/>
    </row>
    <row r="66" spans="1:19" s="130" customFormat="1" ht="12" customHeight="1" x14ac:dyDescent="0.25">
      <c r="A66" s="118"/>
      <c r="B66" s="118"/>
      <c r="C66" s="131"/>
      <c r="D66" s="131"/>
      <c r="E66" s="118"/>
      <c r="F66" s="118"/>
      <c r="G66" s="118"/>
      <c r="H66" s="118"/>
      <c r="I66" s="118"/>
      <c r="J66" s="118"/>
      <c r="K66" s="118"/>
      <c r="L66" s="118"/>
      <c r="M66" s="118"/>
      <c r="N66" s="118"/>
      <c r="O66" s="118"/>
      <c r="P66" s="118"/>
      <c r="Q66" s="118"/>
      <c r="R66" s="118"/>
      <c r="S66" s="118"/>
    </row>
    <row r="67" spans="1:19" s="130" customFormat="1" ht="12" customHeight="1" x14ac:dyDescent="0.25">
      <c r="A67" s="118"/>
      <c r="B67" s="118"/>
      <c r="C67" s="131"/>
      <c r="D67" s="131"/>
      <c r="E67" s="118"/>
      <c r="F67" s="118"/>
      <c r="G67" s="118"/>
      <c r="H67" s="118"/>
      <c r="I67" s="118"/>
      <c r="J67" s="118"/>
      <c r="K67" s="118"/>
      <c r="L67" s="118"/>
      <c r="M67" s="118"/>
      <c r="N67" s="118"/>
      <c r="O67" s="118"/>
      <c r="P67" s="118"/>
      <c r="Q67" s="118"/>
      <c r="R67" s="118"/>
      <c r="S67" s="118"/>
    </row>
    <row r="68" spans="1:19" s="130" customFormat="1" ht="12" customHeight="1" x14ac:dyDescent="0.25">
      <c r="A68" s="118"/>
      <c r="B68" s="118"/>
      <c r="C68" s="131"/>
      <c r="D68" s="131"/>
      <c r="E68" s="118"/>
      <c r="F68" s="118"/>
      <c r="G68" s="118"/>
      <c r="H68" s="118"/>
      <c r="I68" s="118"/>
      <c r="J68" s="118"/>
      <c r="K68" s="118"/>
      <c r="L68" s="118"/>
      <c r="M68" s="118"/>
      <c r="N68" s="118"/>
      <c r="O68" s="118"/>
      <c r="P68" s="118"/>
      <c r="Q68" s="118"/>
      <c r="R68" s="118"/>
      <c r="S68" s="118"/>
    </row>
    <row r="69" spans="1:19" s="130" customFormat="1" ht="12" customHeight="1" x14ac:dyDescent="0.25">
      <c r="A69" s="118"/>
      <c r="B69" s="118"/>
      <c r="C69" s="131"/>
      <c r="D69" s="131"/>
      <c r="E69" s="118"/>
      <c r="F69" s="118"/>
      <c r="G69" s="118"/>
      <c r="H69" s="118"/>
      <c r="I69" s="118"/>
      <c r="J69" s="118"/>
      <c r="K69" s="118"/>
      <c r="L69" s="118"/>
      <c r="M69" s="118"/>
      <c r="N69" s="118"/>
      <c r="O69" s="118"/>
      <c r="P69" s="118"/>
      <c r="Q69" s="118"/>
      <c r="R69" s="118"/>
      <c r="S69" s="118"/>
    </row>
    <row r="70" spans="1:19" s="130" customFormat="1" ht="12" customHeight="1" x14ac:dyDescent="0.25">
      <c r="A70" s="118"/>
      <c r="B70" s="118"/>
      <c r="C70" s="131"/>
      <c r="D70" s="131"/>
      <c r="E70" s="118"/>
      <c r="F70" s="118"/>
      <c r="G70" s="118"/>
      <c r="H70" s="118"/>
      <c r="I70" s="118"/>
      <c r="J70" s="118"/>
      <c r="K70" s="118"/>
      <c r="L70" s="118"/>
      <c r="M70" s="118"/>
      <c r="N70" s="118"/>
      <c r="O70" s="118"/>
      <c r="P70" s="118"/>
      <c r="Q70" s="118"/>
      <c r="R70" s="118"/>
      <c r="S70" s="118"/>
    </row>
    <row r="71" spans="1:19" s="130" customFormat="1" ht="12" customHeight="1" x14ac:dyDescent="0.25">
      <c r="A71" s="118"/>
      <c r="B71" s="118"/>
      <c r="C71" s="131"/>
      <c r="D71" s="131"/>
      <c r="E71" s="118"/>
      <c r="F71" s="118"/>
      <c r="G71" s="118"/>
      <c r="H71" s="118"/>
      <c r="I71" s="118"/>
      <c r="J71" s="118"/>
      <c r="K71" s="118"/>
      <c r="L71" s="118"/>
      <c r="M71" s="118"/>
      <c r="N71" s="118"/>
      <c r="O71" s="118"/>
      <c r="P71" s="118"/>
      <c r="Q71" s="118"/>
      <c r="R71" s="118"/>
      <c r="S71" s="118"/>
    </row>
    <row r="72" spans="1:19" s="130" customFormat="1" ht="12" customHeight="1" x14ac:dyDescent="0.25">
      <c r="A72" s="118"/>
      <c r="B72" s="118"/>
      <c r="C72" s="131"/>
      <c r="D72" s="131"/>
      <c r="E72" s="118"/>
      <c r="F72" s="118"/>
      <c r="G72" s="118"/>
      <c r="H72" s="118"/>
      <c r="I72" s="118"/>
      <c r="J72" s="118"/>
      <c r="K72" s="118"/>
      <c r="L72" s="118"/>
      <c r="M72" s="118"/>
      <c r="N72" s="118"/>
      <c r="O72" s="118"/>
      <c r="P72" s="118"/>
      <c r="Q72" s="118"/>
      <c r="R72" s="118"/>
      <c r="S72" s="118"/>
    </row>
    <row r="73" spans="1:19" s="130" customFormat="1" ht="12" customHeight="1" x14ac:dyDescent="0.25">
      <c r="A73" s="118"/>
      <c r="B73" s="118"/>
      <c r="C73" s="131"/>
      <c r="D73" s="131"/>
      <c r="E73" s="118"/>
      <c r="F73" s="118"/>
      <c r="G73" s="118"/>
      <c r="H73" s="118"/>
      <c r="I73" s="118"/>
      <c r="J73" s="118"/>
      <c r="K73" s="118"/>
      <c r="L73" s="118"/>
      <c r="M73" s="118"/>
      <c r="N73" s="118"/>
      <c r="O73" s="118"/>
      <c r="P73" s="118"/>
      <c r="Q73" s="118"/>
      <c r="R73" s="118"/>
      <c r="S73" s="118"/>
    </row>
    <row r="74" spans="1:19" s="130" customFormat="1" ht="12" customHeight="1" x14ac:dyDescent="0.25">
      <c r="A74" s="118"/>
      <c r="B74" s="118"/>
      <c r="C74" s="131"/>
      <c r="D74" s="131"/>
      <c r="E74" s="118"/>
      <c r="F74" s="118"/>
      <c r="G74" s="118"/>
      <c r="H74" s="118"/>
      <c r="I74" s="118"/>
      <c r="J74" s="118"/>
      <c r="K74" s="118"/>
      <c r="L74" s="118"/>
      <c r="M74" s="118"/>
      <c r="N74" s="118"/>
      <c r="O74" s="118"/>
      <c r="P74" s="118"/>
      <c r="Q74" s="118"/>
      <c r="R74" s="118"/>
      <c r="S74" s="118"/>
    </row>
    <row r="75" spans="1:19" s="130" customFormat="1" ht="12" customHeight="1" x14ac:dyDescent="0.25">
      <c r="A75" s="118"/>
      <c r="B75" s="118"/>
      <c r="C75" s="131"/>
      <c r="D75" s="131"/>
      <c r="E75" s="118"/>
      <c r="F75" s="118"/>
      <c r="G75" s="118"/>
      <c r="H75" s="118"/>
      <c r="I75" s="118"/>
      <c r="J75" s="118"/>
      <c r="K75" s="118"/>
      <c r="L75" s="118"/>
      <c r="M75" s="118"/>
      <c r="N75" s="118"/>
      <c r="O75" s="118"/>
      <c r="P75" s="118"/>
      <c r="Q75" s="118"/>
      <c r="R75" s="118"/>
      <c r="S75" s="118"/>
    </row>
    <row r="76" spans="1:19" s="130" customFormat="1" ht="12" customHeight="1" x14ac:dyDescent="0.25">
      <c r="A76" s="118"/>
      <c r="B76" s="118"/>
      <c r="C76" s="131"/>
      <c r="D76" s="131"/>
      <c r="E76" s="118"/>
      <c r="F76" s="118"/>
      <c r="G76" s="118"/>
      <c r="H76" s="118"/>
      <c r="I76" s="118"/>
      <c r="J76" s="118"/>
      <c r="K76" s="118"/>
      <c r="L76" s="118"/>
      <c r="M76" s="118"/>
      <c r="N76" s="118"/>
      <c r="O76" s="118"/>
      <c r="P76" s="118"/>
      <c r="Q76" s="118"/>
      <c r="R76" s="118"/>
      <c r="S76" s="118"/>
    </row>
    <row r="77" spans="1:19" s="130" customFormat="1" ht="12" customHeight="1" x14ac:dyDescent="0.25">
      <c r="A77" s="118"/>
      <c r="B77" s="118"/>
      <c r="C77" s="131"/>
      <c r="D77" s="131"/>
      <c r="E77" s="118"/>
      <c r="F77" s="118"/>
      <c r="G77" s="118"/>
      <c r="H77" s="118"/>
      <c r="I77" s="118"/>
      <c r="J77" s="118"/>
      <c r="K77" s="118"/>
      <c r="L77" s="118"/>
      <c r="M77" s="118"/>
      <c r="N77" s="118"/>
      <c r="O77" s="118"/>
      <c r="P77" s="118"/>
      <c r="Q77" s="118"/>
      <c r="R77" s="118"/>
      <c r="S77" s="118"/>
    </row>
    <row r="78" spans="1:19" s="130" customFormat="1" ht="12" customHeight="1" x14ac:dyDescent="0.25">
      <c r="A78" s="118"/>
      <c r="B78" s="118"/>
      <c r="C78" s="131"/>
      <c r="D78" s="131"/>
      <c r="E78" s="118"/>
      <c r="F78" s="118"/>
      <c r="G78" s="118"/>
      <c r="H78" s="118"/>
      <c r="I78" s="118"/>
      <c r="J78" s="118"/>
      <c r="K78" s="118"/>
      <c r="L78" s="118"/>
      <c r="M78" s="118"/>
      <c r="N78" s="118"/>
      <c r="O78" s="118"/>
      <c r="P78" s="118"/>
      <c r="Q78" s="118"/>
      <c r="R78" s="118"/>
      <c r="S78" s="118"/>
    </row>
    <row r="79" spans="1:19" s="130" customFormat="1" ht="12" customHeight="1" x14ac:dyDescent="0.25">
      <c r="A79" s="118"/>
      <c r="B79" s="118"/>
      <c r="C79" s="131"/>
      <c r="D79" s="131"/>
      <c r="E79" s="118"/>
      <c r="F79" s="118"/>
      <c r="G79" s="118"/>
      <c r="H79" s="118"/>
      <c r="I79" s="118"/>
      <c r="J79" s="118"/>
      <c r="K79" s="118"/>
      <c r="L79" s="118"/>
      <c r="M79" s="118"/>
      <c r="N79" s="118"/>
      <c r="O79" s="118"/>
      <c r="P79" s="118"/>
      <c r="Q79" s="118"/>
      <c r="R79" s="118"/>
      <c r="S79" s="118"/>
    </row>
    <row r="80" spans="1:19" s="130" customFormat="1" ht="12" customHeight="1" x14ac:dyDescent="0.25">
      <c r="A80" s="118"/>
      <c r="B80" s="118"/>
      <c r="C80" s="131"/>
      <c r="D80" s="131"/>
      <c r="E80" s="118"/>
      <c r="F80" s="118"/>
      <c r="G80" s="118"/>
      <c r="H80" s="118"/>
      <c r="I80" s="118"/>
      <c r="J80" s="118"/>
      <c r="K80" s="118"/>
      <c r="L80" s="118"/>
      <c r="M80" s="118"/>
      <c r="N80" s="118"/>
      <c r="O80" s="118"/>
      <c r="P80" s="118"/>
      <c r="Q80" s="118"/>
      <c r="R80" s="118"/>
      <c r="S80" s="118"/>
    </row>
    <row r="81" spans="1:19" s="130" customFormat="1" ht="12" customHeight="1" x14ac:dyDescent="0.25">
      <c r="A81" s="118"/>
      <c r="B81" s="118"/>
      <c r="C81" s="131"/>
      <c r="D81" s="131"/>
      <c r="E81" s="118"/>
      <c r="F81" s="118"/>
      <c r="G81" s="118"/>
      <c r="H81" s="118"/>
      <c r="I81" s="118"/>
      <c r="J81" s="118"/>
      <c r="K81" s="118"/>
      <c r="L81" s="118"/>
      <c r="M81" s="118"/>
      <c r="N81" s="118"/>
      <c r="O81" s="118"/>
      <c r="P81" s="118"/>
      <c r="Q81" s="118"/>
      <c r="R81" s="118"/>
      <c r="S81" s="118"/>
    </row>
    <row r="82" spans="1:19" s="130" customFormat="1" ht="12" customHeight="1" x14ac:dyDescent="0.25">
      <c r="A82" s="118"/>
      <c r="B82" s="118"/>
      <c r="C82" s="131"/>
      <c r="D82" s="131"/>
      <c r="E82" s="118"/>
      <c r="F82" s="118"/>
      <c r="G82" s="118"/>
      <c r="H82" s="118"/>
      <c r="I82" s="118"/>
      <c r="J82" s="118"/>
      <c r="K82" s="118"/>
      <c r="L82" s="118"/>
      <c r="M82" s="118"/>
      <c r="N82" s="118"/>
      <c r="O82" s="118"/>
      <c r="P82" s="118"/>
      <c r="Q82" s="118"/>
      <c r="R82" s="118"/>
      <c r="S82" s="118"/>
    </row>
    <row r="83" spans="1:19" s="130" customFormat="1" ht="12" customHeight="1" x14ac:dyDescent="0.25">
      <c r="A83" s="118"/>
      <c r="B83" s="118"/>
      <c r="C83" s="131"/>
      <c r="D83" s="131"/>
      <c r="E83" s="118"/>
      <c r="F83" s="118"/>
      <c r="G83" s="118"/>
      <c r="H83" s="118"/>
      <c r="I83" s="118"/>
      <c r="J83" s="118"/>
      <c r="K83" s="118"/>
      <c r="L83" s="118"/>
      <c r="M83" s="118"/>
      <c r="N83" s="118"/>
      <c r="O83" s="118"/>
      <c r="P83" s="118"/>
      <c r="Q83" s="118"/>
      <c r="R83" s="118"/>
      <c r="S83" s="118"/>
    </row>
    <row r="84" spans="1:19" s="130" customFormat="1" ht="12" customHeight="1" x14ac:dyDescent="0.25">
      <c r="A84" s="118"/>
      <c r="B84" s="118"/>
      <c r="C84" s="131"/>
      <c r="D84" s="131"/>
      <c r="E84" s="118"/>
      <c r="F84" s="118"/>
      <c r="G84" s="118"/>
      <c r="H84" s="118"/>
      <c r="I84" s="118"/>
      <c r="J84" s="118"/>
      <c r="K84" s="118"/>
      <c r="L84" s="118"/>
      <c r="M84" s="118"/>
      <c r="N84" s="118"/>
      <c r="O84" s="118"/>
      <c r="P84" s="118"/>
      <c r="Q84" s="118"/>
      <c r="R84" s="118"/>
      <c r="S84" s="118"/>
    </row>
    <row r="85" spans="1:19" s="130" customFormat="1" ht="12" customHeight="1" x14ac:dyDescent="0.25">
      <c r="A85" s="118"/>
      <c r="B85" s="118"/>
      <c r="C85" s="131"/>
      <c r="D85" s="131"/>
      <c r="E85" s="118"/>
      <c r="F85" s="118"/>
      <c r="G85" s="118"/>
      <c r="H85" s="118"/>
      <c r="I85" s="118"/>
      <c r="J85" s="118"/>
      <c r="K85" s="118"/>
      <c r="L85" s="118"/>
      <c r="M85" s="118"/>
      <c r="N85" s="118"/>
      <c r="O85" s="118"/>
      <c r="P85" s="118"/>
      <c r="Q85" s="118"/>
      <c r="R85" s="118"/>
      <c r="S85" s="118"/>
    </row>
    <row r="86" spans="1:19" s="130" customFormat="1" ht="12" customHeight="1" x14ac:dyDescent="0.25">
      <c r="A86" s="118"/>
      <c r="B86" s="118"/>
      <c r="C86" s="131"/>
      <c r="D86" s="131"/>
      <c r="E86" s="118"/>
      <c r="F86" s="118"/>
      <c r="G86" s="118"/>
      <c r="H86" s="118"/>
      <c r="I86" s="118"/>
      <c r="J86" s="118"/>
      <c r="K86" s="118"/>
      <c r="L86" s="118"/>
      <c r="M86" s="118"/>
      <c r="N86" s="118"/>
      <c r="O86" s="118"/>
      <c r="P86" s="118"/>
      <c r="Q86" s="118"/>
      <c r="R86" s="118"/>
      <c r="S86" s="118"/>
    </row>
    <row r="87" spans="1:19" s="130" customFormat="1" ht="12" customHeight="1" x14ac:dyDescent="0.25">
      <c r="A87" s="118"/>
      <c r="B87" s="118"/>
      <c r="C87" s="131"/>
      <c r="D87" s="131"/>
      <c r="E87" s="118"/>
      <c r="F87" s="118"/>
      <c r="G87" s="118"/>
      <c r="H87" s="118"/>
      <c r="I87" s="118"/>
      <c r="J87" s="118"/>
      <c r="K87" s="118"/>
      <c r="L87" s="118"/>
      <c r="M87" s="118"/>
      <c r="N87" s="118"/>
      <c r="O87" s="118"/>
      <c r="P87" s="118"/>
      <c r="Q87" s="118"/>
      <c r="R87" s="118"/>
      <c r="S87" s="118"/>
    </row>
    <row r="88" spans="1:19" s="130" customFormat="1" ht="12" customHeight="1" x14ac:dyDescent="0.25">
      <c r="A88" s="118"/>
      <c r="B88" s="118"/>
      <c r="C88" s="131"/>
      <c r="D88" s="131"/>
      <c r="E88" s="118"/>
      <c r="F88" s="118"/>
      <c r="G88" s="118"/>
      <c r="H88" s="118"/>
      <c r="I88" s="118"/>
      <c r="J88" s="118"/>
      <c r="K88" s="118"/>
      <c r="L88" s="118"/>
      <c r="M88" s="118"/>
      <c r="N88" s="118"/>
      <c r="O88" s="118"/>
      <c r="P88" s="118"/>
      <c r="Q88" s="118"/>
      <c r="R88" s="118"/>
      <c r="S88" s="118"/>
    </row>
    <row r="89" spans="1:19" s="130" customFormat="1" ht="12" customHeight="1" x14ac:dyDescent="0.25">
      <c r="A89" s="118"/>
      <c r="B89" s="118"/>
      <c r="C89" s="131"/>
      <c r="D89" s="131"/>
      <c r="E89" s="118"/>
      <c r="F89" s="118"/>
      <c r="G89" s="118"/>
      <c r="H89" s="118"/>
      <c r="I89" s="118"/>
      <c r="J89" s="118"/>
      <c r="K89" s="118"/>
      <c r="L89" s="118"/>
      <c r="M89" s="118"/>
      <c r="N89" s="118"/>
      <c r="O89" s="118"/>
      <c r="P89" s="118"/>
      <c r="Q89" s="118"/>
      <c r="R89" s="118"/>
      <c r="S89" s="118"/>
    </row>
    <row r="90" spans="1:19" s="130" customFormat="1" ht="12" customHeight="1" x14ac:dyDescent="0.25">
      <c r="A90" s="118"/>
      <c r="B90" s="118"/>
      <c r="C90" s="131"/>
      <c r="D90" s="131"/>
      <c r="E90" s="118"/>
      <c r="F90" s="118"/>
      <c r="G90" s="118"/>
      <c r="H90" s="118"/>
      <c r="I90" s="118"/>
      <c r="J90" s="118"/>
      <c r="K90" s="118"/>
      <c r="L90" s="118"/>
      <c r="M90" s="118"/>
      <c r="N90" s="118"/>
      <c r="O90" s="118"/>
      <c r="P90" s="118"/>
      <c r="Q90" s="118"/>
      <c r="R90" s="118"/>
      <c r="S90" s="118"/>
    </row>
    <row r="91" spans="1:19" s="130" customFormat="1" ht="12" customHeight="1" x14ac:dyDescent="0.25">
      <c r="A91" s="118"/>
      <c r="B91" s="118"/>
      <c r="C91" s="131"/>
      <c r="D91" s="131"/>
      <c r="E91" s="118"/>
      <c r="F91" s="118"/>
      <c r="G91" s="118"/>
      <c r="H91" s="118"/>
      <c r="I91" s="118"/>
      <c r="J91" s="118"/>
      <c r="K91" s="118"/>
      <c r="L91" s="118"/>
      <c r="M91" s="118"/>
      <c r="N91" s="118"/>
      <c r="O91" s="118"/>
      <c r="P91" s="118"/>
      <c r="Q91" s="118"/>
      <c r="R91" s="118"/>
      <c r="S91" s="118"/>
    </row>
    <row r="92" spans="1:19" s="130" customFormat="1" ht="12" customHeight="1" x14ac:dyDescent="0.25">
      <c r="A92" s="118"/>
      <c r="B92" s="118"/>
      <c r="C92" s="131"/>
      <c r="D92" s="131"/>
      <c r="E92" s="118"/>
      <c r="F92" s="118"/>
      <c r="G92" s="118"/>
      <c r="H92" s="118"/>
      <c r="I92" s="118"/>
      <c r="J92" s="118"/>
      <c r="K92" s="118"/>
      <c r="L92" s="118"/>
      <c r="M92" s="118"/>
      <c r="N92" s="118"/>
      <c r="O92" s="118"/>
      <c r="P92" s="118"/>
      <c r="Q92" s="118"/>
      <c r="R92" s="118"/>
      <c r="S92" s="118"/>
    </row>
    <row r="93" spans="1:19" s="130" customFormat="1" ht="12" customHeight="1" x14ac:dyDescent="0.25">
      <c r="A93" s="118"/>
      <c r="B93" s="118"/>
      <c r="C93" s="131"/>
      <c r="D93" s="131"/>
      <c r="E93" s="118"/>
      <c r="F93" s="118"/>
      <c r="G93" s="118"/>
      <c r="H93" s="118"/>
      <c r="I93" s="118"/>
      <c r="J93" s="118"/>
      <c r="K93" s="118"/>
      <c r="L93" s="118"/>
      <c r="M93" s="118"/>
      <c r="N93" s="118"/>
      <c r="O93" s="118"/>
      <c r="P93" s="118"/>
      <c r="Q93" s="118"/>
      <c r="R93" s="118"/>
      <c r="S93" s="118"/>
    </row>
    <row r="94" spans="1:19" s="130" customFormat="1" ht="12" customHeight="1" x14ac:dyDescent="0.25">
      <c r="A94" s="118"/>
      <c r="B94" s="118"/>
      <c r="C94" s="131"/>
      <c r="D94" s="131"/>
      <c r="E94" s="118"/>
      <c r="F94" s="118"/>
      <c r="G94" s="118"/>
      <c r="H94" s="118"/>
      <c r="I94" s="118"/>
      <c r="J94" s="118"/>
      <c r="K94" s="118"/>
      <c r="L94" s="118"/>
      <c r="M94" s="118"/>
      <c r="N94" s="118"/>
      <c r="O94" s="118"/>
      <c r="P94" s="118"/>
      <c r="Q94" s="118"/>
      <c r="R94" s="118"/>
      <c r="S94" s="118"/>
    </row>
    <row r="95" spans="1:19" s="130" customFormat="1" ht="12" customHeight="1" x14ac:dyDescent="0.25">
      <c r="A95" s="118"/>
      <c r="B95" s="118"/>
      <c r="C95" s="131"/>
      <c r="D95" s="131"/>
      <c r="E95" s="118"/>
      <c r="F95" s="118"/>
      <c r="G95" s="118"/>
      <c r="H95" s="118"/>
      <c r="I95" s="118"/>
      <c r="J95" s="118"/>
      <c r="K95" s="118"/>
      <c r="L95" s="118"/>
      <c r="M95" s="118"/>
      <c r="N95" s="118"/>
      <c r="O95" s="118"/>
      <c r="P95" s="118"/>
      <c r="Q95" s="118"/>
      <c r="R95" s="118"/>
      <c r="S95" s="118"/>
    </row>
    <row r="96" spans="1:19" s="130" customFormat="1" ht="12" customHeight="1" x14ac:dyDescent="0.25">
      <c r="A96" s="118"/>
      <c r="B96" s="118"/>
      <c r="C96" s="131"/>
      <c r="D96" s="131"/>
      <c r="E96" s="118"/>
      <c r="F96" s="118"/>
      <c r="G96" s="118"/>
      <c r="H96" s="118"/>
      <c r="I96" s="118"/>
      <c r="J96" s="118"/>
      <c r="K96" s="118"/>
      <c r="L96" s="118"/>
      <c r="M96" s="118"/>
      <c r="N96" s="118"/>
      <c r="O96" s="118"/>
      <c r="P96" s="118"/>
      <c r="Q96" s="118"/>
      <c r="R96" s="118"/>
      <c r="S96" s="118"/>
    </row>
    <row r="97" spans="1:19" s="130" customFormat="1" ht="12" customHeight="1" x14ac:dyDescent="0.25">
      <c r="A97" s="118"/>
      <c r="B97" s="118"/>
      <c r="C97" s="131"/>
      <c r="D97" s="131"/>
      <c r="E97" s="118"/>
      <c r="F97" s="118"/>
      <c r="G97" s="118"/>
      <c r="H97" s="118"/>
      <c r="I97" s="118"/>
      <c r="J97" s="118"/>
      <c r="K97" s="118"/>
      <c r="L97" s="118"/>
      <c r="M97" s="118"/>
      <c r="N97" s="118"/>
      <c r="O97" s="118"/>
      <c r="P97" s="118"/>
      <c r="Q97" s="118"/>
      <c r="R97" s="118"/>
      <c r="S97" s="118"/>
    </row>
    <row r="98" spans="1:19" s="130" customFormat="1" ht="12" customHeight="1" x14ac:dyDescent="0.25">
      <c r="A98" s="118"/>
      <c r="B98" s="118"/>
      <c r="C98" s="131"/>
      <c r="D98" s="131"/>
      <c r="E98" s="118"/>
      <c r="F98" s="118"/>
      <c r="G98" s="118"/>
      <c r="H98" s="118"/>
      <c r="I98" s="118"/>
      <c r="J98" s="118"/>
      <c r="K98" s="118"/>
      <c r="L98" s="118"/>
      <c r="M98" s="118"/>
      <c r="N98" s="118"/>
      <c r="O98" s="118"/>
      <c r="P98" s="118"/>
      <c r="Q98" s="118"/>
      <c r="R98" s="118"/>
      <c r="S98" s="118"/>
    </row>
    <row r="99" spans="1:19" s="130" customFormat="1" ht="12" customHeight="1" x14ac:dyDescent="0.25">
      <c r="A99" s="118"/>
      <c r="B99" s="118"/>
      <c r="C99" s="131"/>
      <c r="D99" s="131"/>
      <c r="E99" s="118"/>
      <c r="F99" s="118"/>
      <c r="G99" s="118"/>
      <c r="H99" s="118"/>
      <c r="I99" s="118"/>
      <c r="J99" s="118"/>
      <c r="K99" s="118"/>
      <c r="L99" s="118"/>
      <c r="M99" s="118"/>
      <c r="N99" s="118"/>
      <c r="O99" s="118"/>
      <c r="P99" s="118"/>
      <c r="Q99" s="118"/>
      <c r="R99" s="118"/>
      <c r="S99" s="118"/>
    </row>
    <row r="100" spans="1:19" s="130" customFormat="1" ht="12" customHeight="1" x14ac:dyDescent="0.25">
      <c r="A100" s="118"/>
      <c r="B100" s="118"/>
      <c r="C100" s="131"/>
      <c r="D100" s="131"/>
      <c r="E100" s="118"/>
      <c r="F100" s="118"/>
      <c r="G100" s="118"/>
      <c r="H100" s="118"/>
      <c r="I100" s="118"/>
      <c r="J100" s="118"/>
      <c r="K100" s="118"/>
      <c r="L100" s="118"/>
      <c r="M100" s="118"/>
      <c r="N100" s="118"/>
      <c r="O100" s="118"/>
      <c r="P100" s="118"/>
      <c r="Q100" s="118"/>
      <c r="R100" s="118"/>
      <c r="S100" s="118"/>
    </row>
    <row r="101" spans="1:19" s="130" customFormat="1" ht="12" customHeight="1" x14ac:dyDescent="0.25">
      <c r="A101" s="118"/>
      <c r="B101" s="118"/>
      <c r="C101" s="131"/>
      <c r="D101" s="131"/>
      <c r="E101" s="118"/>
      <c r="F101" s="118"/>
      <c r="G101" s="118"/>
      <c r="H101" s="118"/>
      <c r="I101" s="118"/>
      <c r="J101" s="118"/>
      <c r="K101" s="118"/>
      <c r="L101" s="118"/>
      <c r="M101" s="118"/>
      <c r="N101" s="118"/>
      <c r="O101" s="118"/>
      <c r="P101" s="118"/>
      <c r="Q101" s="118"/>
      <c r="R101" s="118"/>
      <c r="S101" s="118"/>
    </row>
    <row r="102" spans="1:19" s="130" customFormat="1" ht="12" customHeight="1" x14ac:dyDescent="0.25">
      <c r="A102" s="118"/>
      <c r="B102" s="118"/>
      <c r="C102" s="131"/>
      <c r="D102" s="131"/>
      <c r="E102" s="118"/>
      <c r="F102" s="118"/>
      <c r="G102" s="118"/>
      <c r="H102" s="118"/>
      <c r="I102" s="118"/>
      <c r="J102" s="118"/>
      <c r="K102" s="118"/>
      <c r="L102" s="118"/>
      <c r="M102" s="118"/>
      <c r="N102" s="118"/>
      <c r="O102" s="118"/>
      <c r="P102" s="118"/>
      <c r="Q102" s="118"/>
      <c r="R102" s="118"/>
      <c r="S102" s="118"/>
    </row>
    <row r="103" spans="1:19" s="130" customFormat="1" ht="12" customHeight="1" x14ac:dyDescent="0.25">
      <c r="A103" s="118"/>
      <c r="B103" s="118"/>
      <c r="C103" s="131"/>
      <c r="D103" s="131"/>
      <c r="E103" s="118"/>
      <c r="F103" s="118"/>
      <c r="G103" s="118"/>
      <c r="H103" s="118"/>
      <c r="I103" s="118"/>
      <c r="J103" s="118"/>
      <c r="K103" s="118"/>
      <c r="L103" s="118"/>
      <c r="M103" s="118"/>
      <c r="N103" s="118"/>
      <c r="O103" s="118"/>
      <c r="P103" s="118"/>
      <c r="Q103" s="118"/>
      <c r="R103" s="118"/>
      <c r="S103" s="118"/>
    </row>
    <row r="104" spans="1:19" s="130" customFormat="1" ht="12" customHeight="1" x14ac:dyDescent="0.25">
      <c r="A104" s="118"/>
      <c r="B104" s="118"/>
      <c r="C104" s="131"/>
      <c r="D104" s="131"/>
      <c r="E104" s="118"/>
      <c r="F104" s="118"/>
      <c r="G104" s="118"/>
      <c r="H104" s="118"/>
      <c r="I104" s="118"/>
      <c r="J104" s="118"/>
      <c r="K104" s="118"/>
      <c r="L104" s="118"/>
      <c r="M104" s="118"/>
      <c r="N104" s="118"/>
      <c r="O104" s="118"/>
      <c r="P104" s="118"/>
      <c r="Q104" s="118"/>
      <c r="R104" s="118"/>
      <c r="S104" s="118"/>
    </row>
    <row r="105" spans="1:19" s="130" customFormat="1" ht="12" customHeight="1" x14ac:dyDescent="0.25">
      <c r="A105" s="118"/>
      <c r="B105" s="118"/>
      <c r="C105" s="131"/>
      <c r="D105" s="131"/>
      <c r="E105" s="118"/>
      <c r="F105" s="118"/>
      <c r="G105" s="118"/>
      <c r="H105" s="118"/>
      <c r="I105" s="118"/>
      <c r="J105" s="118"/>
      <c r="K105" s="118"/>
      <c r="L105" s="118"/>
      <c r="M105" s="118"/>
      <c r="N105" s="118"/>
      <c r="O105" s="118"/>
      <c r="P105" s="118"/>
      <c r="Q105" s="118"/>
      <c r="R105" s="118"/>
      <c r="S105" s="118"/>
    </row>
    <row r="106" spans="1:19" s="130" customFormat="1" ht="12" customHeight="1" x14ac:dyDescent="0.25">
      <c r="A106" s="118"/>
      <c r="B106" s="118"/>
      <c r="C106" s="131"/>
      <c r="D106" s="131"/>
      <c r="E106" s="118"/>
      <c r="F106" s="118"/>
      <c r="G106" s="118"/>
      <c r="H106" s="118"/>
      <c r="I106" s="118"/>
      <c r="J106" s="118"/>
      <c r="K106" s="118"/>
      <c r="L106" s="118"/>
      <c r="M106" s="118"/>
      <c r="N106" s="118"/>
      <c r="O106" s="118"/>
      <c r="P106" s="118"/>
      <c r="Q106" s="118"/>
      <c r="R106" s="118"/>
      <c r="S106" s="118"/>
    </row>
    <row r="107" spans="1:19" s="130" customFormat="1" ht="12" customHeight="1" x14ac:dyDescent="0.25">
      <c r="A107" s="118"/>
      <c r="B107" s="118"/>
      <c r="C107" s="131"/>
      <c r="D107" s="131"/>
      <c r="E107" s="118"/>
      <c r="F107" s="118"/>
      <c r="G107" s="118"/>
      <c r="H107" s="118"/>
      <c r="I107" s="118"/>
      <c r="J107" s="118"/>
      <c r="K107" s="118"/>
      <c r="L107" s="118"/>
      <c r="M107" s="118"/>
      <c r="N107" s="118"/>
      <c r="O107" s="118"/>
      <c r="P107" s="118"/>
      <c r="Q107" s="118"/>
      <c r="R107" s="118"/>
      <c r="S107" s="118"/>
    </row>
    <row r="108" spans="1:19" s="130" customFormat="1" ht="12" customHeight="1" x14ac:dyDescent="0.25">
      <c r="A108" s="118"/>
      <c r="B108" s="118"/>
      <c r="C108" s="131"/>
      <c r="D108" s="131"/>
      <c r="E108" s="118"/>
      <c r="F108" s="118"/>
      <c r="G108" s="118"/>
      <c r="H108" s="118"/>
      <c r="I108" s="118"/>
      <c r="J108" s="118"/>
      <c r="K108" s="118"/>
      <c r="L108" s="118"/>
      <c r="M108" s="118"/>
      <c r="N108" s="118"/>
      <c r="O108" s="118"/>
      <c r="P108" s="118"/>
      <c r="Q108" s="118"/>
      <c r="R108" s="118"/>
      <c r="S108" s="118"/>
    </row>
    <row r="109" spans="1:19" s="130" customFormat="1" ht="12" customHeight="1" x14ac:dyDescent="0.25">
      <c r="A109" s="118"/>
      <c r="B109" s="118"/>
      <c r="C109" s="131"/>
      <c r="D109" s="131"/>
      <c r="E109" s="118"/>
      <c r="F109" s="118"/>
      <c r="G109" s="118"/>
      <c r="H109" s="118"/>
      <c r="I109" s="118"/>
      <c r="J109" s="118"/>
      <c r="K109" s="118"/>
      <c r="L109" s="118"/>
      <c r="M109" s="118"/>
      <c r="N109" s="118"/>
      <c r="O109" s="118"/>
      <c r="P109" s="118"/>
      <c r="Q109" s="118"/>
      <c r="R109" s="118"/>
      <c r="S109" s="118"/>
    </row>
    <row r="110" spans="1:19" s="130" customFormat="1" ht="12" customHeight="1" x14ac:dyDescent="0.25">
      <c r="A110" s="118"/>
      <c r="B110" s="118"/>
      <c r="C110" s="131"/>
      <c r="D110" s="131"/>
      <c r="E110" s="118"/>
      <c r="F110" s="118"/>
      <c r="G110" s="118"/>
      <c r="H110" s="118"/>
      <c r="I110" s="118"/>
      <c r="J110" s="118"/>
      <c r="K110" s="118"/>
      <c r="L110" s="118"/>
      <c r="M110" s="118"/>
      <c r="N110" s="118"/>
      <c r="O110" s="118"/>
      <c r="P110" s="118"/>
      <c r="Q110" s="118"/>
      <c r="R110" s="118"/>
      <c r="S110" s="118"/>
    </row>
    <row r="111" spans="1:19" s="130" customFormat="1" ht="12" customHeight="1" x14ac:dyDescent="0.25">
      <c r="A111" s="118"/>
      <c r="B111" s="118"/>
      <c r="C111" s="131"/>
      <c r="D111" s="131"/>
      <c r="E111" s="118"/>
      <c r="F111" s="118"/>
      <c r="G111" s="118"/>
      <c r="H111" s="118"/>
      <c r="I111" s="118"/>
      <c r="J111" s="118"/>
      <c r="K111" s="118"/>
      <c r="L111" s="118"/>
      <c r="M111" s="118"/>
      <c r="N111" s="118"/>
      <c r="O111" s="118"/>
      <c r="P111" s="118"/>
      <c r="Q111" s="118"/>
      <c r="R111" s="118"/>
      <c r="S111" s="118"/>
    </row>
    <row r="112" spans="1:19" s="130" customFormat="1" ht="12" customHeight="1" x14ac:dyDescent="0.25">
      <c r="A112" s="118"/>
      <c r="B112" s="118"/>
      <c r="C112" s="131"/>
      <c r="D112" s="131"/>
      <c r="E112" s="118"/>
      <c r="F112" s="118"/>
      <c r="G112" s="118"/>
      <c r="H112" s="118"/>
      <c r="I112" s="118"/>
      <c r="J112" s="118"/>
      <c r="K112" s="118"/>
      <c r="L112" s="118"/>
      <c r="M112" s="118"/>
      <c r="N112" s="118"/>
      <c r="O112" s="118"/>
      <c r="P112" s="118"/>
      <c r="Q112" s="118"/>
      <c r="R112" s="118"/>
      <c r="S112" s="118"/>
    </row>
    <row r="113" spans="1:19" s="130" customFormat="1" ht="12" customHeight="1" x14ac:dyDescent="0.25">
      <c r="A113" s="118"/>
      <c r="B113" s="118"/>
      <c r="C113" s="131"/>
      <c r="D113" s="131"/>
      <c r="E113" s="118"/>
      <c r="F113" s="118"/>
      <c r="G113" s="118"/>
      <c r="H113" s="118"/>
      <c r="I113" s="118"/>
      <c r="J113" s="118"/>
      <c r="K113" s="118"/>
      <c r="L113" s="118"/>
      <c r="M113" s="118"/>
      <c r="N113" s="118"/>
      <c r="O113" s="118"/>
      <c r="P113" s="118"/>
      <c r="Q113" s="118"/>
      <c r="R113" s="118"/>
      <c r="S113" s="118"/>
    </row>
    <row r="114" spans="1:19" s="130" customFormat="1" ht="12" customHeight="1" x14ac:dyDescent="0.25">
      <c r="A114" s="118"/>
      <c r="B114" s="118"/>
      <c r="C114" s="131"/>
      <c r="D114" s="131"/>
      <c r="E114" s="118"/>
      <c r="F114" s="118"/>
      <c r="G114" s="118"/>
      <c r="H114" s="118"/>
      <c r="I114" s="118"/>
      <c r="J114" s="118"/>
      <c r="K114" s="118"/>
      <c r="L114" s="118"/>
      <c r="M114" s="118"/>
      <c r="N114" s="118"/>
      <c r="O114" s="118"/>
      <c r="P114" s="118"/>
      <c r="Q114" s="118"/>
      <c r="R114" s="118"/>
      <c r="S114" s="118"/>
    </row>
    <row r="115" spans="1:19" s="130" customFormat="1" ht="12" customHeight="1" x14ac:dyDescent="0.25">
      <c r="A115" s="118"/>
      <c r="B115" s="118"/>
      <c r="C115" s="131"/>
      <c r="D115" s="131"/>
      <c r="E115" s="118"/>
      <c r="F115" s="118"/>
      <c r="G115" s="118"/>
      <c r="H115" s="118"/>
      <c r="I115" s="118"/>
      <c r="J115" s="118"/>
      <c r="K115" s="118"/>
      <c r="L115" s="118"/>
      <c r="M115" s="118"/>
      <c r="N115" s="118"/>
      <c r="O115" s="118"/>
      <c r="P115" s="118"/>
      <c r="Q115" s="118"/>
      <c r="R115" s="118"/>
      <c r="S115" s="118"/>
    </row>
    <row r="116" spans="1:19" s="130" customFormat="1" ht="12" customHeight="1" x14ac:dyDescent="0.25">
      <c r="A116" s="118"/>
      <c r="B116" s="118"/>
      <c r="C116" s="131"/>
      <c r="D116" s="131"/>
      <c r="E116" s="118"/>
      <c r="F116" s="118"/>
      <c r="G116" s="118"/>
      <c r="H116" s="118"/>
      <c r="I116" s="118"/>
      <c r="J116" s="118"/>
      <c r="K116" s="118"/>
      <c r="L116" s="118"/>
      <c r="M116" s="118"/>
      <c r="N116" s="118"/>
      <c r="O116" s="118"/>
      <c r="P116" s="118"/>
      <c r="Q116" s="118"/>
      <c r="R116" s="118"/>
      <c r="S116" s="118"/>
    </row>
    <row r="117" spans="1:19" s="130" customFormat="1" ht="12" customHeight="1" x14ac:dyDescent="0.25">
      <c r="A117" s="118"/>
      <c r="B117" s="118"/>
      <c r="C117" s="131"/>
      <c r="D117" s="131"/>
      <c r="E117" s="118"/>
      <c r="F117" s="118"/>
      <c r="G117" s="118"/>
      <c r="H117" s="118"/>
      <c r="I117" s="118"/>
      <c r="J117" s="118"/>
      <c r="K117" s="118"/>
      <c r="L117" s="118"/>
      <c r="M117" s="118"/>
      <c r="N117" s="118"/>
      <c r="O117" s="118"/>
      <c r="P117" s="118"/>
      <c r="Q117" s="118"/>
      <c r="R117" s="118"/>
      <c r="S117" s="118"/>
    </row>
    <row r="118" spans="1:19" s="130" customFormat="1" ht="12" customHeight="1" x14ac:dyDescent="0.25">
      <c r="A118" s="118"/>
      <c r="B118" s="118"/>
      <c r="C118" s="131"/>
      <c r="D118" s="131"/>
      <c r="E118" s="118"/>
      <c r="F118" s="118"/>
      <c r="G118" s="118"/>
      <c r="H118" s="118"/>
      <c r="I118" s="118"/>
      <c r="J118" s="118"/>
      <c r="K118" s="118"/>
      <c r="L118" s="118"/>
      <c r="M118" s="118"/>
      <c r="N118" s="118"/>
      <c r="O118" s="118"/>
      <c r="P118" s="118"/>
      <c r="Q118" s="118"/>
      <c r="R118" s="118"/>
      <c r="S118" s="118"/>
    </row>
    <row r="119" spans="1:19" s="130" customFormat="1" ht="12" customHeight="1" x14ac:dyDescent="0.25">
      <c r="A119" s="118"/>
      <c r="B119" s="118"/>
      <c r="C119" s="131"/>
      <c r="D119" s="131"/>
      <c r="E119" s="118"/>
      <c r="F119" s="118"/>
      <c r="G119" s="118"/>
      <c r="H119" s="118"/>
      <c r="I119" s="118"/>
      <c r="J119" s="118"/>
      <c r="K119" s="118"/>
      <c r="L119" s="118"/>
      <c r="M119" s="118"/>
      <c r="N119" s="118"/>
      <c r="O119" s="118"/>
      <c r="P119" s="118"/>
      <c r="Q119" s="118"/>
      <c r="R119" s="118"/>
      <c r="S119" s="118"/>
    </row>
    <row r="120" spans="1:19" s="130" customFormat="1" ht="12" customHeight="1" x14ac:dyDescent="0.25">
      <c r="A120" s="118"/>
      <c r="B120" s="118"/>
      <c r="C120" s="131"/>
      <c r="D120" s="131"/>
      <c r="E120" s="118"/>
      <c r="F120" s="118"/>
      <c r="G120" s="118"/>
      <c r="H120" s="118"/>
      <c r="I120" s="118"/>
      <c r="J120" s="118"/>
      <c r="K120" s="118"/>
      <c r="L120" s="118"/>
      <c r="M120" s="118"/>
      <c r="N120" s="118"/>
      <c r="O120" s="118"/>
      <c r="P120" s="118"/>
      <c r="Q120" s="118"/>
      <c r="R120" s="118"/>
      <c r="S120" s="118"/>
    </row>
    <row r="121" spans="1:19" s="130" customFormat="1" ht="12" customHeight="1" x14ac:dyDescent="0.25">
      <c r="A121" s="118"/>
      <c r="B121" s="118"/>
      <c r="C121" s="131"/>
      <c r="D121" s="131"/>
      <c r="E121" s="118"/>
      <c r="F121" s="118"/>
      <c r="G121" s="118"/>
      <c r="H121" s="118"/>
      <c r="I121" s="118"/>
      <c r="J121" s="118"/>
      <c r="K121" s="118"/>
      <c r="L121" s="118"/>
      <c r="M121" s="118"/>
      <c r="N121" s="118"/>
      <c r="O121" s="118"/>
      <c r="P121" s="118"/>
      <c r="Q121" s="118"/>
      <c r="R121" s="118"/>
      <c r="S121" s="118"/>
    </row>
    <row r="122" spans="1:19" s="130" customFormat="1" ht="12" customHeight="1" x14ac:dyDescent="0.25">
      <c r="A122" s="118"/>
      <c r="B122" s="118"/>
      <c r="C122" s="131"/>
      <c r="D122" s="131"/>
      <c r="E122" s="118"/>
      <c r="F122" s="118"/>
      <c r="G122" s="118"/>
      <c r="H122" s="118"/>
      <c r="I122" s="118"/>
      <c r="J122" s="118"/>
      <c r="K122" s="118"/>
      <c r="L122" s="118"/>
      <c r="M122" s="118"/>
      <c r="N122" s="118"/>
      <c r="O122" s="118"/>
      <c r="P122" s="118"/>
      <c r="Q122" s="118"/>
      <c r="R122" s="118"/>
      <c r="S122" s="118"/>
    </row>
    <row r="123" spans="1:19" s="130" customFormat="1" ht="12" customHeight="1" x14ac:dyDescent="0.25">
      <c r="A123" s="118"/>
      <c r="B123" s="118"/>
      <c r="C123" s="131"/>
      <c r="D123" s="131"/>
      <c r="E123" s="118"/>
      <c r="F123" s="118"/>
      <c r="G123" s="118"/>
      <c r="H123" s="118"/>
      <c r="I123" s="118"/>
      <c r="J123" s="118"/>
      <c r="K123" s="118"/>
      <c r="L123" s="118"/>
      <c r="M123" s="118"/>
      <c r="N123" s="118"/>
      <c r="O123" s="118"/>
      <c r="P123" s="118"/>
      <c r="Q123" s="118"/>
      <c r="R123" s="118"/>
      <c r="S123" s="118"/>
    </row>
    <row r="124" spans="1:19" s="130" customFormat="1" ht="12" customHeight="1" x14ac:dyDescent="0.25">
      <c r="A124" s="118"/>
      <c r="B124" s="118"/>
      <c r="C124" s="131"/>
      <c r="D124" s="131"/>
      <c r="E124" s="118"/>
      <c r="F124" s="118"/>
      <c r="G124" s="118"/>
      <c r="H124" s="118"/>
      <c r="I124" s="118"/>
      <c r="J124" s="118"/>
      <c r="K124" s="118"/>
      <c r="L124" s="118"/>
      <c r="M124" s="118"/>
      <c r="N124" s="118"/>
      <c r="O124" s="118"/>
      <c r="P124" s="118"/>
      <c r="Q124" s="118"/>
      <c r="R124" s="118"/>
      <c r="S124" s="118"/>
    </row>
    <row r="125" spans="1:19" s="130" customFormat="1" ht="12" customHeight="1" x14ac:dyDescent="0.25">
      <c r="A125" s="118"/>
      <c r="B125" s="118"/>
      <c r="C125" s="131"/>
      <c r="D125" s="131"/>
      <c r="E125" s="118"/>
      <c r="F125" s="118"/>
      <c r="G125" s="118"/>
      <c r="H125" s="118"/>
      <c r="I125" s="118"/>
      <c r="J125" s="118"/>
      <c r="K125" s="118"/>
      <c r="L125" s="118"/>
      <c r="M125" s="118"/>
      <c r="N125" s="118"/>
      <c r="O125" s="118"/>
      <c r="P125" s="118"/>
      <c r="Q125" s="118"/>
      <c r="R125" s="118"/>
      <c r="S125" s="118"/>
    </row>
    <row r="126" spans="1:19" s="130" customFormat="1" ht="12" customHeight="1" x14ac:dyDescent="0.25">
      <c r="A126" s="118"/>
      <c r="B126" s="118"/>
      <c r="C126" s="131"/>
      <c r="D126" s="131"/>
      <c r="E126" s="118"/>
      <c r="F126" s="118"/>
      <c r="G126" s="118"/>
      <c r="H126" s="118"/>
      <c r="I126" s="118"/>
      <c r="J126" s="118"/>
      <c r="K126" s="118"/>
      <c r="L126" s="118"/>
      <c r="M126" s="118"/>
      <c r="N126" s="118"/>
      <c r="O126" s="118"/>
      <c r="P126" s="118"/>
      <c r="Q126" s="118"/>
      <c r="R126" s="118"/>
      <c r="S126" s="118"/>
    </row>
    <row r="127" spans="1:19" s="130" customFormat="1" ht="12" customHeight="1" x14ac:dyDescent="0.25">
      <c r="A127" s="118"/>
      <c r="B127" s="118"/>
      <c r="C127" s="131"/>
      <c r="D127" s="131"/>
      <c r="E127" s="118"/>
      <c r="F127" s="118"/>
      <c r="G127" s="118"/>
      <c r="H127" s="118"/>
      <c r="I127" s="118"/>
      <c r="J127" s="118"/>
      <c r="K127" s="118"/>
      <c r="L127" s="118"/>
      <c r="M127" s="118"/>
      <c r="N127" s="118"/>
      <c r="O127" s="118"/>
      <c r="P127" s="118"/>
      <c r="Q127" s="118"/>
      <c r="R127" s="118"/>
      <c r="S127" s="118"/>
    </row>
    <row r="128" spans="1:19" s="130" customFormat="1" ht="12" customHeight="1" x14ac:dyDescent="0.25">
      <c r="A128" s="118"/>
      <c r="B128" s="118"/>
      <c r="C128" s="131"/>
      <c r="D128" s="131"/>
      <c r="E128" s="118"/>
      <c r="F128" s="118"/>
      <c r="G128" s="118"/>
      <c r="H128" s="118"/>
      <c r="I128" s="118"/>
      <c r="J128" s="118"/>
      <c r="K128" s="118"/>
      <c r="L128" s="118"/>
      <c r="M128" s="118"/>
      <c r="N128" s="118"/>
      <c r="O128" s="118"/>
      <c r="P128" s="118"/>
      <c r="Q128" s="118"/>
      <c r="R128" s="118"/>
      <c r="S128" s="118"/>
    </row>
    <row r="129" spans="1:19" s="130" customFormat="1" ht="12" customHeight="1" x14ac:dyDescent="0.25">
      <c r="A129" s="118"/>
      <c r="B129" s="118"/>
      <c r="C129" s="131"/>
      <c r="D129" s="131"/>
      <c r="E129" s="118"/>
      <c r="F129" s="118"/>
      <c r="G129" s="118"/>
      <c r="H129" s="118"/>
      <c r="I129" s="118"/>
      <c r="J129" s="118"/>
      <c r="K129" s="118"/>
      <c r="L129" s="118"/>
      <c r="M129" s="118"/>
      <c r="N129" s="118"/>
      <c r="O129" s="118"/>
      <c r="P129" s="118"/>
      <c r="Q129" s="118"/>
      <c r="R129" s="118"/>
      <c r="S129" s="118"/>
    </row>
    <row r="130" spans="1:19" s="130" customFormat="1" ht="12" customHeight="1" x14ac:dyDescent="0.25">
      <c r="A130" s="118"/>
      <c r="B130" s="118"/>
      <c r="C130" s="131"/>
      <c r="D130" s="131"/>
      <c r="E130" s="118"/>
      <c r="F130" s="118"/>
      <c r="G130" s="118"/>
      <c r="H130" s="118"/>
      <c r="I130" s="118"/>
      <c r="J130" s="118"/>
      <c r="K130" s="118"/>
      <c r="L130" s="118"/>
      <c r="M130" s="118"/>
      <c r="N130" s="118"/>
      <c r="O130" s="118"/>
      <c r="P130" s="118"/>
      <c r="Q130" s="118"/>
      <c r="R130" s="118"/>
      <c r="S130" s="118"/>
    </row>
    <row r="131" spans="1:19" s="130" customFormat="1" ht="12" customHeight="1" x14ac:dyDescent="0.25">
      <c r="A131" s="118"/>
      <c r="B131" s="118"/>
      <c r="C131" s="131"/>
      <c r="D131" s="131"/>
      <c r="E131" s="118"/>
      <c r="F131" s="118"/>
      <c r="G131" s="118"/>
      <c r="H131" s="118"/>
      <c r="I131" s="118"/>
      <c r="J131" s="118"/>
      <c r="K131" s="118"/>
      <c r="L131" s="118"/>
      <c r="M131" s="118"/>
      <c r="N131" s="118"/>
      <c r="O131" s="118"/>
      <c r="P131" s="118"/>
      <c r="Q131" s="118"/>
      <c r="R131" s="118"/>
      <c r="S131" s="118"/>
    </row>
    <row r="132" spans="1:19" s="130" customFormat="1" ht="12" customHeight="1" x14ac:dyDescent="0.25">
      <c r="A132" s="118"/>
      <c r="B132" s="118"/>
      <c r="C132" s="131"/>
      <c r="D132" s="131"/>
      <c r="E132" s="118"/>
      <c r="F132" s="118"/>
      <c r="G132" s="118"/>
      <c r="H132" s="118"/>
      <c r="I132" s="118"/>
      <c r="J132" s="118"/>
      <c r="K132" s="118"/>
      <c r="L132" s="118"/>
      <c r="M132" s="118"/>
      <c r="N132" s="118"/>
      <c r="O132" s="118"/>
      <c r="P132" s="118"/>
      <c r="Q132" s="118"/>
      <c r="R132" s="118"/>
      <c r="S132" s="118"/>
    </row>
    <row r="133" spans="1:19" s="130" customFormat="1" ht="12" customHeight="1" x14ac:dyDescent="0.25">
      <c r="A133" s="118"/>
      <c r="B133" s="118"/>
      <c r="C133" s="131"/>
      <c r="D133" s="131"/>
      <c r="E133" s="118"/>
      <c r="F133" s="118"/>
      <c r="G133" s="118"/>
      <c r="H133" s="118"/>
      <c r="I133" s="118"/>
      <c r="J133" s="118"/>
      <c r="K133" s="118"/>
      <c r="L133" s="118"/>
      <c r="M133" s="118"/>
      <c r="N133" s="118"/>
      <c r="O133" s="118"/>
      <c r="P133" s="118"/>
      <c r="Q133" s="118"/>
      <c r="R133" s="118"/>
      <c r="S133" s="118"/>
    </row>
    <row r="134" spans="1:19" s="130" customFormat="1" ht="12" customHeight="1" x14ac:dyDescent="0.25">
      <c r="A134" s="118"/>
      <c r="B134" s="118"/>
      <c r="C134" s="131"/>
      <c r="D134" s="131"/>
      <c r="E134" s="118"/>
      <c r="F134" s="118"/>
      <c r="G134" s="118"/>
      <c r="H134" s="118"/>
      <c r="I134" s="118"/>
      <c r="J134" s="118"/>
      <c r="K134" s="118"/>
      <c r="L134" s="118"/>
      <c r="M134" s="118"/>
      <c r="N134" s="118"/>
      <c r="O134" s="118"/>
      <c r="P134" s="118"/>
      <c r="Q134" s="118"/>
      <c r="R134" s="118"/>
      <c r="S134" s="118"/>
    </row>
    <row r="135" spans="1:19" s="130" customFormat="1" ht="12" customHeight="1" x14ac:dyDescent="0.25">
      <c r="A135" s="118"/>
      <c r="B135" s="118"/>
      <c r="C135" s="131"/>
      <c r="D135" s="131"/>
      <c r="E135" s="118"/>
      <c r="F135" s="118"/>
      <c r="G135" s="118"/>
      <c r="H135" s="118"/>
      <c r="I135" s="118"/>
      <c r="J135" s="118"/>
      <c r="K135" s="118"/>
      <c r="L135" s="118"/>
      <c r="M135" s="118"/>
      <c r="N135" s="118"/>
      <c r="O135" s="118"/>
      <c r="P135" s="118"/>
      <c r="Q135" s="118"/>
      <c r="R135" s="118"/>
      <c r="S135" s="118"/>
    </row>
    <row r="136" spans="1:19" s="130" customFormat="1" ht="12" customHeight="1" x14ac:dyDescent="0.25">
      <c r="A136" s="118"/>
      <c r="B136" s="118"/>
      <c r="C136" s="131"/>
      <c r="D136" s="131"/>
      <c r="E136" s="118"/>
      <c r="F136" s="118"/>
      <c r="G136" s="118"/>
      <c r="H136" s="118"/>
      <c r="I136" s="118"/>
      <c r="J136" s="118"/>
      <c r="K136" s="118"/>
      <c r="L136" s="118"/>
      <c r="M136" s="118"/>
      <c r="N136" s="118"/>
      <c r="O136" s="118"/>
      <c r="P136" s="118"/>
      <c r="Q136" s="118"/>
      <c r="R136" s="118"/>
      <c r="S136" s="118"/>
    </row>
    <row r="137" spans="1:19" s="130" customFormat="1" ht="12" customHeight="1" x14ac:dyDescent="0.25">
      <c r="A137" s="118"/>
      <c r="B137" s="118"/>
      <c r="C137" s="131"/>
      <c r="D137" s="131"/>
      <c r="E137" s="118"/>
      <c r="F137" s="118"/>
      <c r="G137" s="118"/>
      <c r="H137" s="118"/>
      <c r="I137" s="118"/>
      <c r="J137" s="118"/>
      <c r="K137" s="118"/>
      <c r="L137" s="118"/>
      <c r="M137" s="118"/>
      <c r="N137" s="118"/>
      <c r="O137" s="118"/>
      <c r="P137" s="118"/>
      <c r="Q137" s="118"/>
      <c r="R137" s="118"/>
      <c r="S137" s="118"/>
    </row>
    <row r="138" spans="1:19" s="130" customFormat="1" ht="12" customHeight="1" x14ac:dyDescent="0.25">
      <c r="A138" s="118"/>
      <c r="B138" s="118"/>
      <c r="C138" s="131"/>
      <c r="D138" s="131"/>
      <c r="E138" s="118"/>
      <c r="F138" s="118"/>
      <c r="G138" s="118"/>
      <c r="H138" s="118"/>
      <c r="I138" s="118"/>
      <c r="J138" s="118"/>
      <c r="K138" s="118"/>
      <c r="L138" s="118"/>
      <c r="M138" s="118"/>
      <c r="N138" s="118"/>
      <c r="O138" s="118"/>
      <c r="P138" s="118"/>
      <c r="Q138" s="118"/>
      <c r="R138" s="118"/>
      <c r="S138" s="118"/>
    </row>
    <row r="139" spans="1:19" s="130" customFormat="1" ht="12" customHeight="1" x14ac:dyDescent="0.25">
      <c r="A139" s="118"/>
      <c r="B139" s="118"/>
      <c r="C139" s="131"/>
      <c r="D139" s="131"/>
      <c r="E139" s="118"/>
      <c r="F139" s="118"/>
      <c r="G139" s="118"/>
      <c r="H139" s="118"/>
      <c r="I139" s="118"/>
      <c r="J139" s="118"/>
      <c r="K139" s="118"/>
      <c r="L139" s="118"/>
      <c r="M139" s="118"/>
      <c r="N139" s="118"/>
      <c r="O139" s="118"/>
      <c r="P139" s="118"/>
      <c r="Q139" s="118"/>
      <c r="R139" s="118"/>
      <c r="S139" s="118"/>
    </row>
    <row r="140" spans="1:19" s="130" customFormat="1" ht="12" customHeight="1" x14ac:dyDescent="0.25">
      <c r="A140" s="118"/>
      <c r="B140" s="118"/>
      <c r="C140" s="131"/>
      <c r="D140" s="131"/>
      <c r="E140" s="118"/>
      <c r="F140" s="118"/>
      <c r="G140" s="118"/>
      <c r="H140" s="118"/>
      <c r="I140" s="118"/>
      <c r="J140" s="118"/>
      <c r="K140" s="118"/>
      <c r="L140" s="118"/>
      <c r="M140" s="118"/>
      <c r="N140" s="118"/>
      <c r="O140" s="118"/>
      <c r="P140" s="118"/>
      <c r="Q140" s="118"/>
      <c r="R140" s="118"/>
      <c r="S140" s="118"/>
    </row>
    <row r="141" spans="1:19" s="130" customFormat="1" ht="12" customHeight="1" x14ac:dyDescent="0.25">
      <c r="A141" s="118"/>
      <c r="B141" s="118"/>
      <c r="C141" s="131"/>
      <c r="D141" s="131"/>
      <c r="E141" s="118"/>
      <c r="F141" s="118"/>
      <c r="G141" s="118"/>
      <c r="H141" s="118"/>
      <c r="I141" s="118"/>
      <c r="J141" s="118"/>
      <c r="K141" s="118"/>
      <c r="L141" s="118"/>
      <c r="M141" s="118"/>
      <c r="N141" s="118"/>
      <c r="O141" s="118"/>
      <c r="P141" s="118"/>
      <c r="Q141" s="118"/>
      <c r="R141" s="118"/>
      <c r="S141" s="118"/>
    </row>
    <row r="142" spans="1:19" s="130" customFormat="1" ht="12" customHeight="1" x14ac:dyDescent="0.25">
      <c r="A142" s="118"/>
      <c r="B142" s="118"/>
      <c r="C142" s="131"/>
      <c r="D142" s="131"/>
      <c r="E142" s="118"/>
      <c r="F142" s="118"/>
      <c r="G142" s="118"/>
      <c r="H142" s="118"/>
      <c r="I142" s="118"/>
      <c r="J142" s="118"/>
      <c r="K142" s="118"/>
      <c r="L142" s="118"/>
      <c r="M142" s="118"/>
      <c r="N142" s="118"/>
      <c r="O142" s="118"/>
      <c r="P142" s="118"/>
      <c r="Q142" s="118"/>
      <c r="R142" s="118"/>
      <c r="S142" s="118"/>
    </row>
    <row r="143" spans="1:19" s="130" customFormat="1" ht="12" customHeight="1" x14ac:dyDescent="0.25">
      <c r="A143" s="118"/>
      <c r="B143" s="118"/>
      <c r="C143" s="131"/>
      <c r="D143" s="131"/>
      <c r="E143" s="118"/>
      <c r="F143" s="118"/>
      <c r="G143" s="118"/>
      <c r="H143" s="118"/>
      <c r="I143" s="118"/>
      <c r="J143" s="118"/>
      <c r="K143" s="118"/>
      <c r="L143" s="118"/>
      <c r="M143" s="118"/>
      <c r="N143" s="118"/>
      <c r="O143" s="118"/>
      <c r="P143" s="118"/>
      <c r="Q143" s="118"/>
      <c r="R143" s="118"/>
      <c r="S143" s="118"/>
    </row>
    <row r="144" spans="1:19" s="130" customFormat="1" ht="12" customHeight="1" x14ac:dyDescent="0.25">
      <c r="A144" s="118"/>
      <c r="B144" s="118"/>
      <c r="C144" s="131"/>
      <c r="D144" s="131"/>
      <c r="E144" s="118"/>
      <c r="F144" s="118"/>
      <c r="G144" s="118"/>
      <c r="H144" s="118"/>
      <c r="I144" s="118"/>
      <c r="J144" s="118"/>
      <c r="K144" s="118"/>
      <c r="L144" s="118"/>
      <c r="M144" s="118"/>
      <c r="N144" s="118"/>
      <c r="O144" s="118"/>
      <c r="P144" s="118"/>
      <c r="Q144" s="118"/>
      <c r="R144" s="118"/>
      <c r="S144" s="118"/>
    </row>
    <row r="145" spans="1:19" s="130" customFormat="1" ht="12" customHeight="1" x14ac:dyDescent="0.25">
      <c r="A145" s="118"/>
      <c r="B145" s="118"/>
      <c r="C145" s="131"/>
      <c r="D145" s="131"/>
      <c r="E145" s="118"/>
      <c r="F145" s="118"/>
      <c r="G145" s="118"/>
      <c r="H145" s="118"/>
      <c r="I145" s="118"/>
      <c r="J145" s="118"/>
      <c r="K145" s="118"/>
      <c r="L145" s="118"/>
      <c r="M145" s="118"/>
      <c r="N145" s="118"/>
      <c r="O145" s="118"/>
      <c r="P145" s="118"/>
      <c r="Q145" s="118"/>
      <c r="R145" s="118"/>
      <c r="S145" s="118"/>
    </row>
    <row r="146" spans="1:19" s="130" customFormat="1" ht="12" customHeight="1" x14ac:dyDescent="0.25">
      <c r="A146" s="118"/>
      <c r="B146" s="118"/>
      <c r="C146" s="131"/>
      <c r="D146" s="131"/>
      <c r="E146" s="118"/>
      <c r="F146" s="118"/>
      <c r="G146" s="118"/>
      <c r="H146" s="118"/>
      <c r="I146" s="118"/>
      <c r="J146" s="118"/>
      <c r="K146" s="118"/>
      <c r="L146" s="118"/>
      <c r="M146" s="118"/>
      <c r="N146" s="118"/>
      <c r="O146" s="118"/>
      <c r="P146" s="118"/>
      <c r="Q146" s="118"/>
      <c r="R146" s="118"/>
      <c r="S146" s="118"/>
    </row>
    <row r="147" spans="1:19" s="130" customFormat="1" ht="12" customHeight="1" x14ac:dyDescent="0.25">
      <c r="A147" s="118"/>
      <c r="B147" s="118"/>
      <c r="C147" s="131"/>
      <c r="D147" s="131"/>
      <c r="E147" s="118"/>
      <c r="F147" s="118"/>
      <c r="G147" s="118"/>
      <c r="H147" s="118"/>
      <c r="I147" s="118"/>
      <c r="J147" s="118"/>
      <c r="K147" s="118"/>
      <c r="L147" s="118"/>
      <c r="M147" s="118"/>
      <c r="N147" s="118"/>
      <c r="O147" s="118"/>
      <c r="P147" s="118"/>
      <c r="Q147" s="118"/>
      <c r="R147" s="118"/>
      <c r="S147" s="118"/>
    </row>
    <row r="148" spans="1:19" s="130" customFormat="1" ht="12" customHeight="1" x14ac:dyDescent="0.25">
      <c r="A148" s="118"/>
      <c r="B148" s="118"/>
      <c r="C148" s="131"/>
      <c r="D148" s="131"/>
      <c r="E148" s="118"/>
      <c r="F148" s="118"/>
      <c r="G148" s="118"/>
      <c r="H148" s="118"/>
      <c r="I148" s="118"/>
      <c r="J148" s="118"/>
      <c r="K148" s="118"/>
      <c r="L148" s="118"/>
      <c r="M148" s="118"/>
      <c r="N148" s="118"/>
      <c r="O148" s="118"/>
      <c r="P148" s="118"/>
      <c r="Q148" s="118"/>
      <c r="R148" s="118"/>
      <c r="S148" s="118"/>
    </row>
    <row r="149" spans="1:19" s="130" customFormat="1" ht="12" customHeight="1" x14ac:dyDescent="0.25">
      <c r="A149" s="118"/>
      <c r="B149" s="118"/>
      <c r="C149" s="131"/>
      <c r="D149" s="131"/>
      <c r="E149" s="118"/>
      <c r="F149" s="118"/>
      <c r="G149" s="118"/>
      <c r="H149" s="118"/>
      <c r="I149" s="118"/>
      <c r="J149" s="118"/>
      <c r="K149" s="118"/>
      <c r="L149" s="118"/>
      <c r="M149" s="118"/>
      <c r="N149" s="118"/>
      <c r="O149" s="118"/>
      <c r="P149" s="118"/>
      <c r="Q149" s="118"/>
      <c r="R149" s="118"/>
      <c r="S149" s="118"/>
    </row>
    <row r="150" spans="1:19" s="130" customFormat="1" ht="12" customHeight="1" x14ac:dyDescent="0.25">
      <c r="A150" s="118"/>
      <c r="B150" s="118"/>
      <c r="C150" s="131"/>
      <c r="D150" s="131"/>
      <c r="E150" s="118"/>
      <c r="F150" s="118"/>
      <c r="G150" s="118"/>
      <c r="H150" s="118"/>
      <c r="I150" s="118"/>
      <c r="J150" s="118"/>
      <c r="K150" s="118"/>
      <c r="L150" s="118"/>
      <c r="M150" s="118"/>
      <c r="N150" s="118"/>
      <c r="O150" s="118"/>
      <c r="P150" s="118"/>
      <c r="Q150" s="118"/>
      <c r="R150" s="118"/>
      <c r="S150" s="118"/>
    </row>
    <row r="151" spans="1:19" s="130" customFormat="1" ht="12" customHeight="1" x14ac:dyDescent="0.25">
      <c r="A151" s="118"/>
      <c r="B151" s="118"/>
      <c r="C151" s="131"/>
      <c r="D151" s="131"/>
      <c r="E151" s="118"/>
      <c r="F151" s="118"/>
      <c r="G151" s="118"/>
      <c r="H151" s="118"/>
      <c r="I151" s="118"/>
      <c r="J151" s="118"/>
      <c r="K151" s="118"/>
      <c r="L151" s="118"/>
      <c r="M151" s="118"/>
      <c r="N151" s="118"/>
      <c r="O151" s="118"/>
      <c r="P151" s="118"/>
      <c r="Q151" s="118"/>
      <c r="R151" s="118"/>
      <c r="S151" s="118"/>
    </row>
    <row r="152" spans="1:19" s="130" customFormat="1" ht="12" customHeight="1" x14ac:dyDescent="0.25">
      <c r="A152" s="118"/>
      <c r="B152" s="118"/>
      <c r="C152" s="131"/>
      <c r="D152" s="131"/>
      <c r="E152" s="118"/>
      <c r="F152" s="118"/>
      <c r="G152" s="118"/>
      <c r="H152" s="118"/>
      <c r="I152" s="118"/>
      <c r="J152" s="118"/>
      <c r="K152" s="118"/>
      <c r="L152" s="118"/>
      <c r="M152" s="118"/>
      <c r="N152" s="118"/>
      <c r="O152" s="118"/>
      <c r="P152" s="118"/>
      <c r="Q152" s="118"/>
      <c r="R152" s="118"/>
      <c r="S152" s="118"/>
    </row>
    <row r="153" spans="1:19" s="130" customFormat="1" ht="12" customHeight="1" x14ac:dyDescent="0.25">
      <c r="A153" s="118"/>
      <c r="B153" s="118"/>
      <c r="C153" s="131"/>
      <c r="D153" s="131"/>
      <c r="E153" s="118"/>
      <c r="F153" s="118"/>
      <c r="G153" s="118"/>
      <c r="H153" s="118"/>
      <c r="I153" s="118"/>
      <c r="J153" s="118"/>
      <c r="K153" s="118"/>
      <c r="L153" s="118"/>
      <c r="M153" s="118"/>
      <c r="N153" s="118"/>
      <c r="O153" s="118"/>
      <c r="P153" s="118"/>
      <c r="Q153" s="118"/>
      <c r="R153" s="118"/>
      <c r="S153" s="118"/>
    </row>
    <row r="154" spans="1:19" s="130" customFormat="1" ht="12" customHeight="1" x14ac:dyDescent="0.25">
      <c r="A154" s="118"/>
      <c r="B154" s="118"/>
      <c r="C154" s="131"/>
      <c r="D154" s="131"/>
      <c r="E154" s="118"/>
      <c r="F154" s="118"/>
      <c r="G154" s="118"/>
      <c r="H154" s="118"/>
      <c r="I154" s="118"/>
      <c r="J154" s="118"/>
      <c r="K154" s="118"/>
      <c r="L154" s="118"/>
      <c r="M154" s="118"/>
      <c r="N154" s="118"/>
      <c r="O154" s="118"/>
      <c r="P154" s="118"/>
      <c r="Q154" s="118"/>
      <c r="R154" s="118"/>
      <c r="S154" s="118"/>
    </row>
    <row r="155" spans="1:19" s="130" customFormat="1" ht="12" customHeight="1" x14ac:dyDescent="0.25">
      <c r="A155" s="118"/>
      <c r="B155" s="118"/>
      <c r="C155" s="131"/>
      <c r="D155" s="131"/>
      <c r="E155" s="118"/>
      <c r="F155" s="118"/>
      <c r="G155" s="118"/>
      <c r="H155" s="118"/>
      <c r="I155" s="118"/>
      <c r="J155" s="118"/>
      <c r="K155" s="118"/>
      <c r="L155" s="118"/>
      <c r="M155" s="118"/>
      <c r="N155" s="118"/>
      <c r="O155" s="118"/>
      <c r="P155" s="118"/>
      <c r="Q155" s="118"/>
      <c r="R155" s="118"/>
      <c r="S155" s="118"/>
    </row>
    <row r="156" spans="1:19" s="130" customFormat="1" ht="12" customHeight="1" x14ac:dyDescent="0.25">
      <c r="A156" s="118"/>
      <c r="B156" s="118"/>
      <c r="C156" s="131"/>
      <c r="D156" s="131"/>
      <c r="E156" s="118"/>
      <c r="F156" s="118"/>
      <c r="G156" s="118"/>
      <c r="H156" s="118"/>
      <c r="I156" s="118"/>
      <c r="J156" s="118"/>
      <c r="K156" s="118"/>
      <c r="L156" s="118"/>
      <c r="M156" s="118"/>
      <c r="N156" s="118"/>
      <c r="O156" s="118"/>
      <c r="P156" s="118"/>
      <c r="Q156" s="118"/>
      <c r="R156" s="118"/>
      <c r="S156" s="118"/>
    </row>
    <row r="157" spans="1:19" s="130" customFormat="1" ht="12" customHeight="1" x14ac:dyDescent="0.25">
      <c r="A157" s="118"/>
      <c r="B157" s="118"/>
      <c r="C157" s="131"/>
      <c r="D157" s="131"/>
      <c r="E157" s="118"/>
      <c r="F157" s="118"/>
      <c r="G157" s="118"/>
      <c r="H157" s="118"/>
      <c r="I157" s="118"/>
      <c r="J157" s="118"/>
      <c r="K157" s="118"/>
      <c r="L157" s="118"/>
      <c r="M157" s="118"/>
      <c r="N157" s="118"/>
      <c r="O157" s="118"/>
      <c r="P157" s="118"/>
      <c r="Q157" s="118"/>
      <c r="R157" s="118"/>
      <c r="S157" s="118"/>
    </row>
    <row r="158" spans="1:19" s="130" customFormat="1" ht="12" customHeight="1" x14ac:dyDescent="0.25">
      <c r="A158" s="118"/>
      <c r="B158" s="118"/>
      <c r="C158" s="131"/>
      <c r="D158" s="131"/>
      <c r="E158" s="118"/>
      <c r="F158" s="118"/>
      <c r="G158" s="118"/>
      <c r="H158" s="118"/>
      <c r="I158" s="118"/>
      <c r="J158" s="118"/>
      <c r="K158" s="118"/>
      <c r="L158" s="118"/>
      <c r="M158" s="118"/>
      <c r="N158" s="118"/>
      <c r="O158" s="118"/>
      <c r="P158" s="118"/>
      <c r="Q158" s="118"/>
      <c r="R158" s="118"/>
      <c r="S158" s="118"/>
    </row>
    <row r="159" spans="1:19" s="130" customFormat="1" ht="12" customHeight="1" x14ac:dyDescent="0.25">
      <c r="A159" s="118"/>
      <c r="B159" s="118"/>
      <c r="C159" s="131"/>
      <c r="D159" s="131"/>
      <c r="E159" s="118"/>
      <c r="F159" s="118"/>
      <c r="G159" s="118"/>
      <c r="H159" s="118"/>
      <c r="I159" s="118"/>
      <c r="J159" s="118"/>
      <c r="K159" s="118"/>
      <c r="L159" s="118"/>
      <c r="M159" s="118"/>
      <c r="N159" s="118"/>
      <c r="O159" s="118"/>
      <c r="P159" s="118"/>
      <c r="Q159" s="118"/>
      <c r="R159" s="118"/>
      <c r="S159" s="118"/>
    </row>
    <row r="160" spans="1:19" s="130" customFormat="1" ht="12" customHeight="1" x14ac:dyDescent="0.25">
      <c r="A160" s="118"/>
      <c r="B160" s="118"/>
      <c r="C160" s="131"/>
      <c r="D160" s="131"/>
      <c r="E160" s="118"/>
      <c r="F160" s="118"/>
      <c r="G160" s="118"/>
      <c r="H160" s="118"/>
      <c r="I160" s="118"/>
      <c r="J160" s="118"/>
      <c r="K160" s="118"/>
      <c r="L160" s="118"/>
      <c r="M160" s="118"/>
      <c r="N160" s="118"/>
      <c r="O160" s="118"/>
      <c r="P160" s="118"/>
      <c r="Q160" s="118"/>
      <c r="R160" s="118"/>
      <c r="S160" s="118"/>
    </row>
    <row r="161" spans="1:19" s="130" customFormat="1" ht="12" customHeight="1" x14ac:dyDescent="0.25">
      <c r="A161" s="118"/>
      <c r="B161" s="118"/>
      <c r="C161" s="131"/>
      <c r="D161" s="131"/>
      <c r="E161" s="118"/>
      <c r="F161" s="118"/>
      <c r="G161" s="118"/>
      <c r="H161" s="118"/>
      <c r="I161" s="118"/>
      <c r="J161" s="118"/>
      <c r="K161" s="118"/>
      <c r="L161" s="118"/>
      <c r="M161" s="118"/>
      <c r="N161" s="118"/>
      <c r="O161" s="118"/>
      <c r="P161" s="118"/>
      <c r="Q161" s="118"/>
      <c r="R161" s="118"/>
      <c r="S161" s="118"/>
    </row>
    <row r="162" spans="1:19" s="130" customFormat="1" ht="12" customHeight="1" x14ac:dyDescent="0.25">
      <c r="A162" s="118"/>
      <c r="B162" s="118"/>
      <c r="C162" s="131"/>
      <c r="D162" s="131"/>
      <c r="E162" s="118"/>
      <c r="F162" s="118"/>
      <c r="G162" s="118"/>
      <c r="H162" s="118"/>
      <c r="I162" s="118"/>
      <c r="J162" s="118"/>
      <c r="K162" s="118"/>
      <c r="L162" s="118"/>
      <c r="M162" s="118"/>
      <c r="N162" s="118"/>
      <c r="O162" s="118"/>
      <c r="P162" s="118"/>
      <c r="Q162" s="118"/>
      <c r="R162" s="118"/>
      <c r="S162" s="118"/>
    </row>
    <row r="163" spans="1:19" s="130" customFormat="1" ht="12" customHeight="1" x14ac:dyDescent="0.25">
      <c r="A163" s="118"/>
      <c r="B163" s="118"/>
      <c r="C163" s="131"/>
      <c r="D163" s="131"/>
      <c r="E163" s="118"/>
      <c r="F163" s="118"/>
      <c r="G163" s="118"/>
      <c r="H163" s="118"/>
      <c r="I163" s="118"/>
      <c r="J163" s="118"/>
      <c r="K163" s="118"/>
      <c r="L163" s="118"/>
      <c r="M163" s="118"/>
      <c r="N163" s="118"/>
      <c r="O163" s="118"/>
      <c r="P163" s="118"/>
      <c r="Q163" s="118"/>
      <c r="R163" s="118"/>
      <c r="S163" s="118"/>
    </row>
    <row r="164" spans="1:19" s="130" customFormat="1" ht="12" customHeight="1" x14ac:dyDescent="0.25">
      <c r="A164" s="118"/>
      <c r="B164" s="118"/>
      <c r="C164" s="131"/>
      <c r="D164" s="131"/>
      <c r="E164" s="118"/>
      <c r="F164" s="118"/>
      <c r="G164" s="118"/>
      <c r="H164" s="118"/>
      <c r="I164" s="118"/>
      <c r="J164" s="118"/>
      <c r="K164" s="118"/>
      <c r="L164" s="118"/>
      <c r="M164" s="118"/>
      <c r="N164" s="118"/>
      <c r="O164" s="118"/>
      <c r="P164" s="118"/>
      <c r="Q164" s="118"/>
      <c r="R164" s="118"/>
      <c r="S164" s="118"/>
    </row>
    <row r="165" spans="1:19" s="130" customFormat="1" ht="12" customHeight="1" x14ac:dyDescent="0.25">
      <c r="A165" s="118"/>
      <c r="B165" s="118"/>
      <c r="C165" s="131"/>
      <c r="D165" s="131"/>
      <c r="E165" s="118"/>
      <c r="F165" s="118"/>
      <c r="G165" s="118"/>
      <c r="H165" s="118"/>
      <c r="I165" s="118"/>
      <c r="J165" s="118"/>
      <c r="K165" s="118"/>
      <c r="L165" s="118"/>
      <c r="M165" s="118"/>
      <c r="N165" s="118"/>
      <c r="O165" s="118"/>
      <c r="P165" s="118"/>
      <c r="Q165" s="118"/>
      <c r="R165" s="118"/>
      <c r="S165" s="118"/>
    </row>
    <row r="166" spans="1:19" s="130" customFormat="1" ht="12" customHeight="1" x14ac:dyDescent="0.25">
      <c r="A166" s="118"/>
      <c r="B166" s="118"/>
      <c r="C166" s="131"/>
      <c r="D166" s="131"/>
      <c r="E166" s="118"/>
      <c r="F166" s="118"/>
      <c r="G166" s="118"/>
      <c r="H166" s="118"/>
      <c r="I166" s="118"/>
      <c r="J166" s="118"/>
      <c r="K166" s="118"/>
      <c r="L166" s="118"/>
      <c r="M166" s="118"/>
      <c r="N166" s="118"/>
      <c r="O166" s="118"/>
      <c r="P166" s="118"/>
      <c r="Q166" s="118"/>
      <c r="R166" s="118"/>
      <c r="S166" s="118"/>
    </row>
    <row r="167" spans="1:19" s="130" customFormat="1" ht="12" customHeight="1" x14ac:dyDescent="0.25">
      <c r="A167" s="118"/>
      <c r="B167" s="118"/>
      <c r="C167" s="131"/>
      <c r="D167" s="131"/>
      <c r="E167" s="118"/>
      <c r="F167" s="118"/>
      <c r="G167" s="118"/>
      <c r="H167" s="118"/>
      <c r="I167" s="118"/>
      <c r="J167" s="118"/>
      <c r="K167" s="118"/>
      <c r="L167" s="118"/>
      <c r="M167" s="118"/>
      <c r="N167" s="118"/>
      <c r="O167" s="118"/>
      <c r="P167" s="118"/>
      <c r="Q167" s="118"/>
      <c r="R167" s="118"/>
      <c r="S167" s="118"/>
    </row>
    <row r="168" spans="1:19" s="130" customFormat="1" ht="12" customHeight="1" x14ac:dyDescent="0.25">
      <c r="A168" s="118"/>
      <c r="B168" s="118"/>
      <c r="C168" s="131"/>
      <c r="D168" s="131"/>
      <c r="E168" s="118"/>
      <c r="F168" s="118"/>
      <c r="G168" s="118"/>
      <c r="H168" s="118"/>
      <c r="I168" s="118"/>
      <c r="J168" s="118"/>
      <c r="K168" s="118"/>
      <c r="L168" s="118"/>
      <c r="M168" s="118"/>
      <c r="N168" s="118"/>
      <c r="O168" s="118"/>
      <c r="P168" s="118"/>
      <c r="Q168" s="118"/>
      <c r="R168" s="118"/>
      <c r="S168" s="118"/>
    </row>
    <row r="169" spans="1:19" s="130" customFormat="1" ht="12" customHeight="1" x14ac:dyDescent="0.25">
      <c r="A169" s="118"/>
      <c r="B169" s="118"/>
      <c r="C169" s="131"/>
      <c r="D169" s="131"/>
      <c r="E169" s="118"/>
      <c r="F169" s="118"/>
      <c r="G169" s="118"/>
      <c r="H169" s="118"/>
      <c r="I169" s="118"/>
      <c r="J169" s="118"/>
      <c r="K169" s="118"/>
      <c r="L169" s="118"/>
      <c r="M169" s="118"/>
      <c r="N169" s="118"/>
      <c r="O169" s="118"/>
      <c r="P169" s="118"/>
      <c r="Q169" s="118"/>
      <c r="R169" s="118"/>
      <c r="S169" s="118"/>
    </row>
    <row r="170" spans="1:19" s="130" customFormat="1" ht="12" customHeight="1" x14ac:dyDescent="0.25">
      <c r="A170" s="118"/>
      <c r="B170" s="118"/>
      <c r="C170" s="131"/>
      <c r="D170" s="131"/>
      <c r="E170" s="118"/>
      <c r="F170" s="118"/>
      <c r="G170" s="118"/>
      <c r="H170" s="118"/>
      <c r="I170" s="118"/>
      <c r="J170" s="118"/>
      <c r="K170" s="118"/>
      <c r="L170" s="118"/>
      <c r="M170" s="118"/>
      <c r="N170" s="118"/>
      <c r="O170" s="118"/>
      <c r="P170" s="118"/>
      <c r="Q170" s="118"/>
      <c r="R170" s="118"/>
      <c r="S170" s="118"/>
    </row>
    <row r="171" spans="1:19" s="130" customFormat="1" ht="12" customHeight="1" x14ac:dyDescent="0.25">
      <c r="A171" s="118"/>
      <c r="B171" s="118"/>
      <c r="C171" s="131"/>
      <c r="D171" s="131"/>
      <c r="E171" s="118"/>
      <c r="F171" s="118"/>
      <c r="G171" s="118"/>
      <c r="H171" s="118"/>
      <c r="I171" s="118"/>
      <c r="J171" s="118"/>
      <c r="K171" s="118"/>
      <c r="L171" s="118"/>
      <c r="M171" s="118"/>
      <c r="N171" s="118"/>
      <c r="O171" s="118"/>
      <c r="P171" s="118"/>
      <c r="Q171" s="118"/>
      <c r="R171" s="118"/>
      <c r="S171" s="118"/>
    </row>
    <row r="172" spans="1:19" s="130" customFormat="1" ht="12" customHeight="1" x14ac:dyDescent="0.25">
      <c r="A172" s="118"/>
      <c r="B172" s="118"/>
      <c r="C172" s="131"/>
      <c r="D172" s="131"/>
      <c r="E172" s="118"/>
      <c r="F172" s="118"/>
      <c r="G172" s="118"/>
      <c r="H172" s="118"/>
      <c r="I172" s="118"/>
      <c r="J172" s="118"/>
      <c r="K172" s="118"/>
      <c r="L172" s="118"/>
      <c r="M172" s="118"/>
      <c r="N172" s="118"/>
      <c r="O172" s="118"/>
      <c r="P172" s="118"/>
      <c r="Q172" s="118"/>
      <c r="R172" s="118"/>
      <c r="S172" s="118"/>
    </row>
    <row r="173" spans="1:19" s="130" customFormat="1" ht="12" customHeight="1" x14ac:dyDescent="0.25">
      <c r="A173" s="118"/>
      <c r="B173" s="118"/>
      <c r="C173" s="131"/>
      <c r="D173" s="131"/>
      <c r="E173" s="118"/>
      <c r="F173" s="118"/>
      <c r="G173" s="118"/>
      <c r="H173" s="118"/>
      <c r="I173" s="118"/>
      <c r="J173" s="118"/>
      <c r="K173" s="118"/>
      <c r="L173" s="118"/>
      <c r="M173" s="118"/>
      <c r="N173" s="118"/>
      <c r="O173" s="118"/>
      <c r="P173" s="118"/>
      <c r="Q173" s="118"/>
      <c r="R173" s="118"/>
      <c r="S173" s="118"/>
    </row>
    <row r="174" spans="1:19" s="130" customFormat="1" ht="12" customHeight="1" x14ac:dyDescent="0.25">
      <c r="A174" s="118"/>
      <c r="B174" s="118"/>
      <c r="C174" s="131"/>
      <c r="D174" s="131"/>
      <c r="E174" s="118"/>
      <c r="F174" s="118"/>
      <c r="G174" s="118"/>
      <c r="H174" s="118"/>
      <c r="I174" s="118"/>
      <c r="J174" s="118"/>
      <c r="K174" s="118"/>
      <c r="L174" s="118"/>
      <c r="M174" s="118"/>
      <c r="N174" s="118"/>
      <c r="O174" s="118"/>
      <c r="P174" s="118"/>
      <c r="Q174" s="118"/>
      <c r="R174" s="118"/>
      <c r="S174" s="118"/>
    </row>
    <row r="175" spans="1:19" s="130" customFormat="1" ht="12" customHeight="1" x14ac:dyDescent="0.25">
      <c r="A175" s="118"/>
      <c r="B175" s="118"/>
      <c r="C175" s="131"/>
      <c r="D175" s="131"/>
      <c r="E175" s="118"/>
      <c r="F175" s="118"/>
      <c r="G175" s="118"/>
      <c r="H175" s="118"/>
      <c r="I175" s="118"/>
      <c r="J175" s="118"/>
      <c r="K175" s="118"/>
      <c r="L175" s="118"/>
      <c r="M175" s="118"/>
      <c r="N175" s="118"/>
      <c r="O175" s="118"/>
      <c r="P175" s="118"/>
      <c r="Q175" s="118"/>
      <c r="R175" s="118"/>
      <c r="S175" s="118"/>
    </row>
    <row r="176" spans="1:19" s="130" customFormat="1" ht="12" customHeight="1" x14ac:dyDescent="0.25">
      <c r="A176" s="118"/>
      <c r="B176" s="118"/>
      <c r="C176" s="131"/>
      <c r="D176" s="131"/>
      <c r="E176" s="118"/>
      <c r="F176" s="118"/>
      <c r="G176" s="118"/>
      <c r="H176" s="118"/>
      <c r="I176" s="118"/>
      <c r="J176" s="118"/>
      <c r="K176" s="118"/>
      <c r="L176" s="118"/>
      <c r="M176" s="118"/>
      <c r="N176" s="118"/>
      <c r="O176" s="118"/>
      <c r="P176" s="118"/>
      <c r="Q176" s="118"/>
      <c r="R176" s="118"/>
      <c r="S176" s="118"/>
    </row>
    <row r="177" spans="1:19" s="130" customFormat="1" ht="12" customHeight="1" x14ac:dyDescent="0.25">
      <c r="A177" s="118"/>
      <c r="B177" s="118"/>
      <c r="C177" s="131"/>
      <c r="D177" s="131"/>
      <c r="E177" s="118"/>
      <c r="F177" s="118"/>
      <c r="G177" s="118"/>
      <c r="H177" s="118"/>
      <c r="I177" s="118"/>
      <c r="J177" s="118"/>
      <c r="K177" s="118"/>
      <c r="L177" s="118"/>
      <c r="M177" s="118"/>
      <c r="N177" s="118"/>
      <c r="O177" s="118"/>
      <c r="P177" s="118"/>
      <c r="Q177" s="118"/>
      <c r="R177" s="118"/>
      <c r="S177" s="118"/>
    </row>
    <row r="178" spans="1:19" s="130" customFormat="1" ht="12" customHeight="1" x14ac:dyDescent="0.25">
      <c r="A178" s="118"/>
      <c r="B178" s="118"/>
      <c r="C178" s="131"/>
      <c r="D178" s="131"/>
      <c r="E178" s="118"/>
      <c r="F178" s="118"/>
      <c r="G178" s="118"/>
      <c r="H178" s="118"/>
      <c r="I178" s="118"/>
      <c r="J178" s="118"/>
      <c r="K178" s="118"/>
      <c r="L178" s="118"/>
      <c r="M178" s="118"/>
      <c r="N178" s="118"/>
      <c r="O178" s="118"/>
      <c r="P178" s="118"/>
      <c r="Q178" s="118"/>
      <c r="R178" s="118"/>
      <c r="S178" s="118"/>
    </row>
    <row r="179" spans="1:19" s="130" customFormat="1" ht="12" customHeight="1" x14ac:dyDescent="0.25">
      <c r="A179" s="118"/>
      <c r="B179" s="118"/>
      <c r="C179" s="131"/>
      <c r="D179" s="131"/>
      <c r="E179" s="118"/>
      <c r="F179" s="118"/>
      <c r="G179" s="118"/>
      <c r="H179" s="118"/>
      <c r="I179" s="118"/>
      <c r="J179" s="118"/>
      <c r="K179" s="118"/>
      <c r="L179" s="118"/>
      <c r="M179" s="118"/>
      <c r="N179" s="118"/>
      <c r="O179" s="118"/>
      <c r="P179" s="118"/>
      <c r="Q179" s="118"/>
      <c r="R179" s="118"/>
      <c r="S179" s="118"/>
    </row>
    <row r="180" spans="1:19" s="130" customFormat="1" ht="12" customHeight="1" x14ac:dyDescent="0.25">
      <c r="A180" s="118"/>
      <c r="B180" s="118"/>
      <c r="C180" s="131"/>
      <c r="D180" s="131"/>
      <c r="E180" s="118"/>
      <c r="F180" s="118"/>
      <c r="G180" s="118"/>
      <c r="H180" s="118"/>
      <c r="I180" s="118"/>
      <c r="J180" s="118"/>
      <c r="K180" s="118"/>
      <c r="L180" s="118"/>
      <c r="M180" s="118"/>
      <c r="N180" s="118"/>
      <c r="O180" s="118"/>
      <c r="P180" s="118"/>
      <c r="Q180" s="118"/>
      <c r="R180" s="118"/>
      <c r="S180" s="118"/>
    </row>
    <row r="181" spans="1:19" s="130" customFormat="1" ht="12" customHeight="1" x14ac:dyDescent="0.25">
      <c r="A181" s="118"/>
      <c r="B181" s="118"/>
      <c r="C181" s="131"/>
      <c r="D181" s="131"/>
      <c r="E181" s="118"/>
      <c r="F181" s="118"/>
      <c r="G181" s="118"/>
      <c r="H181" s="118"/>
      <c r="I181" s="118"/>
      <c r="J181" s="118"/>
      <c r="K181" s="118"/>
      <c r="L181" s="118"/>
      <c r="M181" s="118"/>
      <c r="N181" s="118"/>
      <c r="O181" s="118"/>
      <c r="P181" s="118"/>
      <c r="Q181" s="118"/>
      <c r="R181" s="118"/>
      <c r="S181" s="118"/>
    </row>
    <row r="182" spans="1:19" s="130" customFormat="1" ht="12" customHeight="1" x14ac:dyDescent="0.25">
      <c r="A182" s="118"/>
      <c r="B182" s="118"/>
      <c r="C182" s="131"/>
      <c r="D182" s="131"/>
      <c r="E182" s="118"/>
      <c r="F182" s="118"/>
      <c r="G182" s="118"/>
      <c r="H182" s="118"/>
      <c r="I182" s="118"/>
      <c r="J182" s="118"/>
      <c r="K182" s="118"/>
      <c r="L182" s="118"/>
      <c r="M182" s="118"/>
      <c r="N182" s="118"/>
      <c r="O182" s="118"/>
      <c r="P182" s="118"/>
      <c r="Q182" s="118"/>
      <c r="R182" s="118"/>
      <c r="S182" s="118"/>
    </row>
    <row r="183" spans="1:19" s="130" customFormat="1" ht="12" customHeight="1" x14ac:dyDescent="0.25">
      <c r="A183" s="118"/>
      <c r="B183" s="118"/>
      <c r="C183" s="131"/>
      <c r="D183" s="131"/>
      <c r="E183" s="118"/>
      <c r="F183" s="118"/>
      <c r="G183" s="118"/>
      <c r="H183" s="118"/>
      <c r="I183" s="118"/>
      <c r="J183" s="118"/>
      <c r="K183" s="118"/>
      <c r="L183" s="118"/>
      <c r="M183" s="118"/>
      <c r="N183" s="118"/>
      <c r="O183" s="118"/>
      <c r="P183" s="118"/>
      <c r="Q183" s="118"/>
      <c r="R183" s="118"/>
      <c r="S183" s="118"/>
    </row>
    <row r="184" spans="1:19" s="130" customFormat="1" ht="12" customHeight="1" x14ac:dyDescent="0.25">
      <c r="A184" s="118"/>
      <c r="B184" s="118"/>
      <c r="C184" s="131"/>
      <c r="D184" s="131"/>
      <c r="E184" s="118"/>
      <c r="F184" s="118"/>
      <c r="G184" s="118"/>
      <c r="H184" s="118"/>
      <c r="I184" s="118"/>
      <c r="J184" s="118"/>
      <c r="K184" s="118"/>
      <c r="L184" s="118"/>
      <c r="M184" s="118"/>
      <c r="N184" s="118"/>
      <c r="O184" s="118"/>
      <c r="P184" s="118"/>
      <c r="Q184" s="118"/>
      <c r="R184" s="118"/>
      <c r="S184" s="118"/>
    </row>
    <row r="185" spans="1:19" s="130" customFormat="1" ht="12" customHeight="1" x14ac:dyDescent="0.25">
      <c r="A185" s="118"/>
      <c r="B185" s="118"/>
      <c r="C185" s="131"/>
      <c r="D185" s="131"/>
      <c r="E185" s="118"/>
      <c r="F185" s="118"/>
      <c r="G185" s="118"/>
      <c r="H185" s="118"/>
      <c r="I185" s="118"/>
      <c r="J185" s="118"/>
      <c r="K185" s="118"/>
      <c r="L185" s="118"/>
      <c r="M185" s="118"/>
      <c r="N185" s="118"/>
      <c r="O185" s="118"/>
      <c r="P185" s="118"/>
      <c r="Q185" s="118"/>
      <c r="R185" s="118"/>
      <c r="S185" s="118"/>
    </row>
    <row r="186" spans="1:19" s="130" customFormat="1" ht="12" customHeight="1" x14ac:dyDescent="0.25">
      <c r="A186" s="118"/>
      <c r="B186" s="118"/>
      <c r="C186" s="131"/>
      <c r="D186" s="131"/>
      <c r="E186" s="118"/>
      <c r="F186" s="118"/>
      <c r="G186" s="118"/>
      <c r="H186" s="118"/>
      <c r="I186" s="118"/>
      <c r="J186" s="118"/>
      <c r="K186" s="118"/>
      <c r="L186" s="118"/>
      <c r="M186" s="118"/>
      <c r="N186" s="118"/>
      <c r="O186" s="118"/>
      <c r="P186" s="118"/>
      <c r="Q186" s="118"/>
      <c r="R186" s="118"/>
      <c r="S186" s="118"/>
    </row>
    <row r="187" spans="1:19" s="130" customFormat="1" ht="12" customHeight="1" x14ac:dyDescent="0.25">
      <c r="A187" s="118"/>
      <c r="B187" s="118"/>
      <c r="C187" s="131"/>
      <c r="D187" s="131"/>
      <c r="E187" s="118"/>
      <c r="F187" s="118"/>
      <c r="G187" s="118"/>
      <c r="H187" s="118"/>
      <c r="I187" s="118"/>
      <c r="J187" s="118"/>
      <c r="K187" s="118"/>
      <c r="L187" s="118"/>
      <c r="M187" s="118"/>
      <c r="N187" s="118"/>
      <c r="O187" s="118"/>
      <c r="P187" s="118"/>
      <c r="Q187" s="118"/>
      <c r="R187" s="118"/>
      <c r="S187" s="118"/>
    </row>
    <row r="188" spans="1:19" s="130" customFormat="1" ht="12" customHeight="1" x14ac:dyDescent="0.25">
      <c r="A188" s="118"/>
      <c r="B188" s="118"/>
      <c r="C188" s="131"/>
      <c r="D188" s="131"/>
      <c r="E188" s="118"/>
      <c r="F188" s="118"/>
      <c r="G188" s="118"/>
      <c r="H188" s="118"/>
      <c r="I188" s="118"/>
      <c r="J188" s="118"/>
      <c r="K188" s="118"/>
      <c r="L188" s="118"/>
      <c r="M188" s="118"/>
      <c r="N188" s="118"/>
      <c r="O188" s="118"/>
      <c r="P188" s="118"/>
      <c r="Q188" s="118"/>
      <c r="R188" s="118"/>
      <c r="S188" s="118"/>
    </row>
    <row r="189" spans="1:19" s="130" customFormat="1" ht="12" customHeight="1" x14ac:dyDescent="0.25">
      <c r="A189" s="118"/>
      <c r="B189" s="118"/>
      <c r="C189" s="131"/>
      <c r="D189" s="131"/>
      <c r="E189" s="118"/>
      <c r="F189" s="118"/>
      <c r="G189" s="118"/>
      <c r="H189" s="118"/>
      <c r="I189" s="118"/>
      <c r="J189" s="118"/>
      <c r="K189" s="118"/>
      <c r="L189" s="118"/>
      <c r="M189" s="118"/>
      <c r="N189" s="118"/>
      <c r="O189" s="118"/>
      <c r="P189" s="118"/>
      <c r="Q189" s="118"/>
      <c r="R189" s="118"/>
      <c r="S189" s="118"/>
    </row>
    <row r="190" spans="1:19" s="130" customFormat="1" ht="12" customHeight="1" x14ac:dyDescent="0.25">
      <c r="A190" s="118"/>
      <c r="B190" s="118"/>
      <c r="C190" s="131"/>
      <c r="D190" s="131"/>
      <c r="E190" s="118"/>
      <c r="F190" s="118"/>
      <c r="G190" s="118"/>
      <c r="H190" s="118"/>
      <c r="I190" s="118"/>
      <c r="J190" s="118"/>
      <c r="K190" s="118"/>
      <c r="L190" s="118"/>
      <c r="M190" s="118"/>
      <c r="N190" s="118"/>
      <c r="O190" s="118"/>
      <c r="P190" s="118"/>
      <c r="Q190" s="118"/>
      <c r="R190" s="118"/>
      <c r="S190" s="118"/>
    </row>
    <row r="191" spans="1:19" s="130" customFormat="1" ht="12" customHeight="1" x14ac:dyDescent="0.25">
      <c r="A191" s="118"/>
      <c r="B191" s="118"/>
      <c r="C191" s="131"/>
      <c r="D191" s="131"/>
      <c r="E191" s="118"/>
      <c r="F191" s="118"/>
      <c r="G191" s="118"/>
      <c r="H191" s="118"/>
      <c r="I191" s="118"/>
      <c r="J191" s="118"/>
      <c r="K191" s="118"/>
      <c r="L191" s="118"/>
      <c r="M191" s="118"/>
      <c r="N191" s="118"/>
      <c r="O191" s="118"/>
      <c r="P191" s="118"/>
      <c r="Q191" s="118"/>
      <c r="R191" s="118"/>
      <c r="S191" s="118"/>
    </row>
    <row r="192" spans="1:19" s="130" customFormat="1" ht="12" customHeight="1" x14ac:dyDescent="0.25">
      <c r="A192" s="118"/>
      <c r="B192" s="118"/>
      <c r="C192" s="131"/>
      <c r="D192" s="131"/>
      <c r="E192" s="118"/>
      <c r="F192" s="118"/>
      <c r="G192" s="118"/>
      <c r="H192" s="118"/>
      <c r="I192" s="118"/>
      <c r="J192" s="118"/>
      <c r="K192" s="118"/>
      <c r="L192" s="118"/>
      <c r="M192" s="118"/>
      <c r="N192" s="118"/>
      <c r="O192" s="118"/>
      <c r="P192" s="118"/>
      <c r="Q192" s="118"/>
      <c r="R192" s="118"/>
      <c r="S192" s="118"/>
    </row>
    <row r="193" spans="1:19" s="130" customFormat="1" ht="12" customHeight="1" x14ac:dyDescent="0.25">
      <c r="A193" s="118"/>
      <c r="B193" s="118"/>
      <c r="C193" s="131"/>
      <c r="D193" s="131"/>
      <c r="E193" s="118"/>
      <c r="F193" s="118"/>
      <c r="G193" s="118"/>
      <c r="H193" s="118"/>
      <c r="I193" s="118"/>
      <c r="J193" s="118"/>
      <c r="K193" s="118"/>
      <c r="L193" s="118"/>
      <c r="M193" s="118"/>
      <c r="N193" s="118"/>
      <c r="O193" s="118"/>
      <c r="P193" s="118"/>
      <c r="Q193" s="118"/>
      <c r="R193" s="118"/>
      <c r="S193" s="118"/>
    </row>
    <row r="194" spans="1:19" s="130" customFormat="1" ht="12" customHeight="1" x14ac:dyDescent="0.25">
      <c r="A194" s="118"/>
      <c r="B194" s="118"/>
      <c r="C194" s="131"/>
      <c r="D194" s="131"/>
      <c r="E194" s="118"/>
      <c r="F194" s="118"/>
      <c r="G194" s="118"/>
      <c r="H194" s="118"/>
      <c r="I194" s="118"/>
      <c r="J194" s="118"/>
      <c r="K194" s="118"/>
      <c r="L194" s="118"/>
      <c r="M194" s="118"/>
      <c r="N194" s="118"/>
      <c r="O194" s="118"/>
      <c r="P194" s="118"/>
      <c r="Q194" s="118"/>
      <c r="R194" s="118"/>
      <c r="S194" s="118"/>
    </row>
    <row r="195" spans="1:19" s="130" customFormat="1" ht="12" customHeight="1" x14ac:dyDescent="0.25">
      <c r="A195" s="118"/>
      <c r="B195" s="118"/>
      <c r="C195" s="131"/>
      <c r="D195" s="131"/>
      <c r="E195" s="118"/>
      <c r="F195" s="118"/>
      <c r="G195" s="118"/>
      <c r="H195" s="118"/>
      <c r="I195" s="118"/>
      <c r="J195" s="118"/>
      <c r="K195" s="118"/>
      <c r="L195" s="118"/>
      <c r="M195" s="118"/>
      <c r="N195" s="118"/>
      <c r="O195" s="118"/>
      <c r="P195" s="118"/>
      <c r="Q195" s="118"/>
      <c r="R195" s="118"/>
      <c r="S195" s="118"/>
    </row>
    <row r="196" spans="1:19" s="130" customFormat="1" ht="12" customHeight="1" x14ac:dyDescent="0.25">
      <c r="A196" s="118"/>
      <c r="B196" s="118"/>
      <c r="C196" s="131"/>
      <c r="D196" s="131"/>
      <c r="E196" s="118"/>
      <c r="F196" s="118"/>
      <c r="G196" s="118"/>
      <c r="H196" s="118"/>
      <c r="I196" s="118"/>
      <c r="J196" s="118"/>
      <c r="K196" s="118"/>
      <c r="L196" s="118"/>
      <c r="M196" s="118"/>
      <c r="N196" s="118"/>
      <c r="O196" s="118"/>
      <c r="P196" s="118"/>
      <c r="Q196" s="118"/>
      <c r="R196" s="118"/>
      <c r="S196" s="118"/>
    </row>
    <row r="197" spans="1:19" s="130" customFormat="1" ht="12" customHeight="1" x14ac:dyDescent="0.25">
      <c r="A197" s="118"/>
      <c r="B197" s="118"/>
      <c r="C197" s="131"/>
      <c r="D197" s="131"/>
      <c r="E197" s="118"/>
      <c r="F197" s="118"/>
      <c r="G197" s="118"/>
      <c r="H197" s="118"/>
      <c r="I197" s="118"/>
      <c r="J197" s="118"/>
      <c r="K197" s="118"/>
      <c r="L197" s="118"/>
      <c r="M197" s="118"/>
      <c r="N197" s="118"/>
      <c r="O197" s="118"/>
      <c r="P197" s="118"/>
      <c r="Q197" s="118"/>
      <c r="R197" s="118"/>
      <c r="S197" s="118"/>
    </row>
    <row r="198" spans="1:19" s="130" customFormat="1" ht="12" customHeight="1" x14ac:dyDescent="0.25">
      <c r="A198" s="118"/>
      <c r="B198" s="118"/>
      <c r="C198" s="131"/>
      <c r="D198" s="131"/>
      <c r="E198" s="118"/>
      <c r="F198" s="118"/>
      <c r="G198" s="118"/>
      <c r="H198" s="118"/>
      <c r="I198" s="118"/>
      <c r="J198" s="118"/>
      <c r="K198" s="118"/>
      <c r="L198" s="118"/>
      <c r="M198" s="118"/>
      <c r="N198" s="118"/>
      <c r="O198" s="118"/>
      <c r="P198" s="118"/>
      <c r="Q198" s="118"/>
      <c r="R198" s="118"/>
      <c r="S198" s="118"/>
    </row>
    <row r="199" spans="1:19" s="130" customFormat="1" ht="12" customHeight="1" x14ac:dyDescent="0.25">
      <c r="A199" s="118"/>
      <c r="B199" s="118"/>
      <c r="C199" s="131"/>
      <c r="D199" s="131"/>
      <c r="E199" s="118"/>
      <c r="F199" s="118"/>
      <c r="G199" s="118"/>
      <c r="H199" s="118"/>
      <c r="I199" s="118"/>
      <c r="J199" s="118"/>
      <c r="K199" s="118"/>
      <c r="L199" s="118"/>
      <c r="M199" s="118"/>
      <c r="N199" s="118"/>
      <c r="O199" s="118"/>
      <c r="P199" s="118"/>
      <c r="Q199" s="118"/>
      <c r="R199" s="118"/>
      <c r="S199" s="118"/>
    </row>
    <row r="200" spans="1:19" s="130" customFormat="1" ht="12" customHeight="1" x14ac:dyDescent="0.25">
      <c r="A200" s="118"/>
      <c r="B200" s="118"/>
      <c r="C200" s="131"/>
      <c r="D200" s="131"/>
      <c r="E200" s="118"/>
      <c r="F200" s="118"/>
      <c r="G200" s="118"/>
      <c r="H200" s="118"/>
      <c r="I200" s="118"/>
      <c r="J200" s="118"/>
      <c r="K200" s="118"/>
      <c r="L200" s="118"/>
      <c r="M200" s="118"/>
      <c r="N200" s="118"/>
      <c r="O200" s="118"/>
      <c r="P200" s="118"/>
      <c r="Q200" s="118"/>
      <c r="R200" s="118"/>
      <c r="S200" s="118"/>
    </row>
    <row r="201" spans="1:19" s="130" customFormat="1" ht="12" customHeight="1" x14ac:dyDescent="0.25">
      <c r="A201" s="118"/>
      <c r="B201" s="118"/>
      <c r="C201" s="131"/>
      <c r="D201" s="131"/>
      <c r="E201" s="118"/>
      <c r="F201" s="118"/>
      <c r="G201" s="118"/>
      <c r="H201" s="118"/>
      <c r="I201" s="118"/>
      <c r="J201" s="118"/>
      <c r="K201" s="118"/>
      <c r="L201" s="118"/>
      <c r="M201" s="118"/>
      <c r="N201" s="118"/>
      <c r="O201" s="118"/>
      <c r="P201" s="118"/>
      <c r="Q201" s="118"/>
      <c r="R201" s="118"/>
      <c r="S201" s="118"/>
    </row>
    <row r="202" spans="1:19" s="130" customFormat="1" ht="12" customHeight="1" x14ac:dyDescent="0.25">
      <c r="A202" s="118"/>
      <c r="B202" s="118"/>
      <c r="C202" s="131"/>
      <c r="D202" s="131"/>
      <c r="E202" s="118"/>
      <c r="F202" s="118"/>
      <c r="G202" s="118"/>
      <c r="H202" s="118"/>
      <c r="I202" s="118"/>
      <c r="J202" s="118"/>
      <c r="K202" s="118"/>
      <c r="L202" s="118"/>
      <c r="M202" s="118"/>
      <c r="N202" s="118"/>
      <c r="O202" s="118"/>
      <c r="P202" s="118"/>
      <c r="Q202" s="118"/>
      <c r="R202" s="118"/>
      <c r="S202" s="118"/>
    </row>
    <row r="203" spans="1:19" s="130" customFormat="1" ht="12" customHeight="1" x14ac:dyDescent="0.25">
      <c r="A203" s="118"/>
      <c r="B203" s="118"/>
      <c r="C203" s="131"/>
      <c r="D203" s="131"/>
      <c r="E203" s="118"/>
      <c r="F203" s="118"/>
      <c r="G203" s="118"/>
      <c r="H203" s="118"/>
      <c r="I203" s="118"/>
      <c r="J203" s="118"/>
      <c r="K203" s="118"/>
      <c r="L203" s="118"/>
      <c r="M203" s="118"/>
      <c r="N203" s="118"/>
      <c r="O203" s="118"/>
      <c r="P203" s="118"/>
      <c r="Q203" s="118"/>
      <c r="R203" s="118"/>
      <c r="S203" s="118"/>
    </row>
    <row r="204" spans="1:19" s="130" customFormat="1" ht="12" customHeight="1" x14ac:dyDescent="0.25">
      <c r="A204" s="118"/>
      <c r="B204" s="118"/>
      <c r="C204" s="131"/>
      <c r="D204" s="131"/>
      <c r="E204" s="118"/>
      <c r="F204" s="118"/>
      <c r="G204" s="118"/>
      <c r="H204" s="118"/>
      <c r="I204" s="118"/>
      <c r="J204" s="118"/>
      <c r="K204" s="118"/>
      <c r="L204" s="118"/>
      <c r="M204" s="118"/>
      <c r="N204" s="118"/>
      <c r="O204" s="118"/>
      <c r="P204" s="118"/>
      <c r="Q204" s="118"/>
      <c r="R204" s="118"/>
      <c r="S204" s="118"/>
    </row>
    <row r="205" spans="1:19" s="130" customFormat="1" ht="12" customHeight="1" x14ac:dyDescent="0.25">
      <c r="A205" s="118"/>
      <c r="B205" s="118"/>
      <c r="C205" s="131"/>
      <c r="D205" s="131"/>
      <c r="E205" s="118"/>
      <c r="F205" s="118"/>
      <c r="G205" s="118"/>
      <c r="H205" s="118"/>
      <c r="I205" s="118"/>
      <c r="J205" s="118"/>
      <c r="K205" s="118"/>
      <c r="L205" s="118"/>
      <c r="M205" s="118"/>
      <c r="N205" s="118"/>
      <c r="O205" s="118"/>
      <c r="P205" s="118"/>
      <c r="Q205" s="118"/>
      <c r="R205" s="118"/>
      <c r="S205" s="118"/>
    </row>
    <row r="206" spans="1:19" s="130" customFormat="1" ht="12" customHeight="1" x14ac:dyDescent="0.25">
      <c r="A206" s="118"/>
      <c r="B206" s="118"/>
      <c r="C206" s="131"/>
      <c r="D206" s="131"/>
      <c r="E206" s="118"/>
      <c r="F206" s="118"/>
      <c r="G206" s="118"/>
      <c r="H206" s="118"/>
      <c r="I206" s="118"/>
      <c r="J206" s="118"/>
      <c r="K206" s="118"/>
      <c r="L206" s="118"/>
      <c r="M206" s="118"/>
      <c r="N206" s="118"/>
      <c r="O206" s="118"/>
      <c r="P206" s="118"/>
      <c r="Q206" s="118"/>
      <c r="R206" s="118"/>
      <c r="S206" s="118"/>
    </row>
    <row r="207" spans="1:19" s="130" customFormat="1" ht="12" customHeight="1" x14ac:dyDescent="0.25">
      <c r="A207" s="118"/>
      <c r="B207" s="118"/>
      <c r="C207" s="131"/>
      <c r="D207" s="131"/>
      <c r="E207" s="118"/>
      <c r="F207" s="118"/>
      <c r="G207" s="118"/>
      <c r="H207" s="118"/>
      <c r="I207" s="118"/>
      <c r="J207" s="118"/>
      <c r="K207" s="118"/>
      <c r="L207" s="118"/>
      <c r="M207" s="118"/>
      <c r="N207" s="118"/>
      <c r="O207" s="118"/>
      <c r="P207" s="118"/>
      <c r="Q207" s="118"/>
      <c r="R207" s="118"/>
      <c r="S207" s="118"/>
    </row>
    <row r="208" spans="1:19" s="130" customFormat="1" ht="12" customHeight="1" x14ac:dyDescent="0.25">
      <c r="A208" s="118"/>
      <c r="B208" s="118"/>
      <c r="C208" s="131"/>
      <c r="D208" s="131"/>
      <c r="E208" s="118"/>
      <c r="F208" s="118"/>
      <c r="G208" s="118"/>
      <c r="H208" s="118"/>
      <c r="I208" s="118"/>
      <c r="J208" s="118"/>
      <c r="K208" s="118"/>
      <c r="L208" s="118"/>
      <c r="M208" s="118"/>
      <c r="N208" s="118"/>
      <c r="O208" s="118"/>
      <c r="P208" s="118"/>
      <c r="Q208" s="118"/>
      <c r="R208" s="118"/>
      <c r="S208" s="118"/>
    </row>
    <row r="209" spans="1:19" s="130" customFormat="1" ht="12" customHeight="1" x14ac:dyDescent="0.25">
      <c r="A209" s="118"/>
      <c r="B209" s="118"/>
      <c r="C209" s="131"/>
      <c r="D209" s="131"/>
      <c r="E209" s="118"/>
      <c r="F209" s="118"/>
      <c r="G209" s="118"/>
      <c r="H209" s="118"/>
      <c r="I209" s="118"/>
      <c r="J209" s="118"/>
      <c r="K209" s="118"/>
      <c r="L209" s="118"/>
      <c r="M209" s="118"/>
      <c r="N209" s="118"/>
      <c r="O209" s="118"/>
      <c r="P209" s="118"/>
      <c r="Q209" s="118"/>
      <c r="R209" s="118"/>
      <c r="S209" s="118"/>
    </row>
    <row r="210" spans="1:19" s="130" customFormat="1" ht="12" customHeight="1" x14ac:dyDescent="0.25">
      <c r="A210" s="118"/>
      <c r="B210" s="118"/>
      <c r="C210" s="131"/>
      <c r="D210" s="131"/>
      <c r="E210" s="118"/>
      <c r="F210" s="118"/>
      <c r="G210" s="118"/>
      <c r="H210" s="118"/>
      <c r="I210" s="118"/>
      <c r="J210" s="118"/>
      <c r="K210" s="118"/>
      <c r="L210" s="118"/>
      <c r="M210" s="118"/>
      <c r="N210" s="118"/>
      <c r="O210" s="118"/>
      <c r="P210" s="118"/>
      <c r="Q210" s="118"/>
      <c r="R210" s="118"/>
      <c r="S210" s="118"/>
    </row>
    <row r="211" spans="1:19" s="130" customFormat="1" ht="12" customHeight="1" x14ac:dyDescent="0.25">
      <c r="A211" s="118"/>
      <c r="B211" s="118"/>
      <c r="C211" s="131"/>
      <c r="D211" s="131"/>
      <c r="E211" s="118"/>
      <c r="F211" s="118"/>
      <c r="G211" s="118"/>
      <c r="H211" s="118"/>
      <c r="I211" s="118"/>
      <c r="J211" s="118"/>
      <c r="K211" s="118"/>
      <c r="L211" s="118"/>
      <c r="M211" s="118"/>
      <c r="N211" s="118"/>
      <c r="O211" s="118"/>
      <c r="P211" s="118"/>
      <c r="Q211" s="118"/>
      <c r="R211" s="118"/>
      <c r="S211" s="118"/>
    </row>
    <row r="212" spans="1:19" s="130" customFormat="1" ht="12" customHeight="1" x14ac:dyDescent="0.25">
      <c r="A212" s="118"/>
      <c r="B212" s="118"/>
      <c r="C212" s="131"/>
      <c r="D212" s="131"/>
      <c r="E212" s="118"/>
      <c r="F212" s="118"/>
      <c r="G212" s="118"/>
      <c r="H212" s="118"/>
      <c r="I212" s="118"/>
      <c r="J212" s="118"/>
      <c r="K212" s="118"/>
      <c r="L212" s="118"/>
      <c r="M212" s="118"/>
      <c r="N212" s="118"/>
      <c r="O212" s="118"/>
      <c r="P212" s="118"/>
      <c r="Q212" s="118"/>
      <c r="R212" s="118"/>
      <c r="S212" s="118"/>
    </row>
    <row r="213" spans="1:19" s="130" customFormat="1" ht="12" customHeight="1" x14ac:dyDescent="0.25">
      <c r="A213" s="118"/>
      <c r="B213" s="118"/>
      <c r="C213" s="131"/>
      <c r="D213" s="131"/>
      <c r="E213" s="118"/>
      <c r="F213" s="118"/>
      <c r="G213" s="118"/>
      <c r="H213" s="118"/>
      <c r="I213" s="118"/>
      <c r="J213" s="118"/>
      <c r="K213" s="118"/>
      <c r="L213" s="118"/>
      <c r="M213" s="118"/>
      <c r="N213" s="118"/>
      <c r="O213" s="118"/>
      <c r="P213" s="118"/>
      <c r="Q213" s="118"/>
      <c r="R213" s="118"/>
      <c r="S213" s="118"/>
    </row>
    <row r="214" spans="1:19" s="130" customFormat="1" ht="12" customHeight="1" x14ac:dyDescent="0.25">
      <c r="A214" s="118"/>
      <c r="B214" s="118"/>
      <c r="C214" s="131"/>
      <c r="D214" s="131"/>
      <c r="E214" s="118"/>
      <c r="F214" s="118"/>
      <c r="G214" s="118"/>
      <c r="H214" s="118"/>
      <c r="I214" s="118"/>
      <c r="J214" s="118"/>
      <c r="K214" s="118"/>
      <c r="L214" s="118"/>
      <c r="M214" s="118"/>
      <c r="N214" s="118"/>
      <c r="O214" s="118"/>
      <c r="P214" s="118"/>
      <c r="Q214" s="118"/>
      <c r="R214" s="118"/>
      <c r="S214" s="118"/>
    </row>
    <row r="215" spans="1:19" s="130" customFormat="1" ht="12" customHeight="1" x14ac:dyDescent="0.25">
      <c r="A215" s="118"/>
      <c r="B215" s="118"/>
      <c r="C215" s="131"/>
      <c r="D215" s="131"/>
      <c r="E215" s="118"/>
      <c r="F215" s="118"/>
      <c r="G215" s="118"/>
      <c r="H215" s="118"/>
      <c r="I215" s="118"/>
      <c r="J215" s="118"/>
      <c r="K215" s="118"/>
      <c r="L215" s="118"/>
      <c r="M215" s="118"/>
      <c r="N215" s="118"/>
      <c r="O215" s="118"/>
      <c r="P215" s="118"/>
      <c r="Q215" s="118"/>
      <c r="R215" s="118"/>
      <c r="S215" s="118"/>
    </row>
    <row r="216" spans="1:19" s="130" customFormat="1" ht="12" customHeight="1" x14ac:dyDescent="0.25">
      <c r="A216" s="118"/>
      <c r="B216" s="118"/>
      <c r="C216" s="131"/>
      <c r="D216" s="131"/>
      <c r="E216" s="118"/>
      <c r="F216" s="118"/>
      <c r="G216" s="118"/>
      <c r="H216" s="118"/>
      <c r="I216" s="118"/>
      <c r="J216" s="118"/>
      <c r="K216" s="118"/>
      <c r="L216" s="118"/>
      <c r="M216" s="118"/>
      <c r="N216" s="118"/>
      <c r="O216" s="118"/>
      <c r="P216" s="118"/>
      <c r="Q216" s="118"/>
      <c r="R216" s="118"/>
      <c r="S216" s="118"/>
    </row>
    <row r="217" spans="1:19" s="130" customFormat="1" ht="12" customHeight="1" x14ac:dyDescent="0.25">
      <c r="A217" s="118"/>
      <c r="B217" s="118"/>
      <c r="C217" s="131"/>
      <c r="D217" s="131"/>
      <c r="E217" s="118"/>
      <c r="F217" s="118"/>
      <c r="G217" s="118"/>
      <c r="H217" s="118"/>
      <c r="I217" s="118"/>
      <c r="J217" s="118"/>
      <c r="K217" s="118"/>
      <c r="L217" s="118"/>
      <c r="M217" s="118"/>
      <c r="N217" s="118"/>
      <c r="O217" s="118"/>
      <c r="P217" s="118"/>
      <c r="Q217" s="118"/>
      <c r="R217" s="118"/>
      <c r="S217" s="118"/>
    </row>
    <row r="218" spans="1:19" s="130" customFormat="1" ht="12" customHeight="1" x14ac:dyDescent="0.25">
      <c r="A218" s="118"/>
      <c r="B218" s="118"/>
      <c r="C218" s="131"/>
      <c r="D218" s="131"/>
      <c r="E218" s="118"/>
      <c r="F218" s="118"/>
      <c r="G218" s="118"/>
      <c r="H218" s="118"/>
      <c r="I218" s="118"/>
      <c r="J218" s="118"/>
      <c r="K218" s="118"/>
      <c r="L218" s="118"/>
      <c r="M218" s="118"/>
      <c r="N218" s="118"/>
      <c r="O218" s="118"/>
      <c r="P218" s="118"/>
      <c r="Q218" s="118"/>
      <c r="R218" s="118"/>
      <c r="S218" s="118"/>
    </row>
    <row r="219" spans="1:19" ht="12" customHeight="1" x14ac:dyDescent="0.25">
      <c r="A219" s="68"/>
      <c r="B219" s="68"/>
      <c r="C219" s="69"/>
      <c r="D219" s="69"/>
      <c r="E219" s="68"/>
      <c r="F219" s="68"/>
      <c r="G219" s="68"/>
      <c r="H219" s="68"/>
      <c r="I219" s="68"/>
      <c r="J219" s="68"/>
      <c r="K219" s="68"/>
      <c r="L219" s="68"/>
      <c r="M219" s="68"/>
      <c r="N219" s="68"/>
      <c r="O219" s="68"/>
      <c r="P219" s="68"/>
      <c r="Q219" s="68"/>
      <c r="R219" s="68"/>
      <c r="S219" s="68"/>
    </row>
    <row r="220" spans="1:19" ht="12" customHeight="1" x14ac:dyDescent="0.25">
      <c r="A220" s="68"/>
      <c r="B220" s="68"/>
      <c r="C220" s="69"/>
      <c r="D220" s="69"/>
      <c r="E220" s="68"/>
      <c r="F220" s="68"/>
      <c r="G220" s="68"/>
      <c r="H220" s="68"/>
      <c r="I220" s="68"/>
      <c r="J220" s="68"/>
      <c r="K220" s="68"/>
      <c r="L220" s="68"/>
      <c r="M220" s="68"/>
      <c r="N220" s="68"/>
      <c r="O220" s="68"/>
      <c r="P220" s="68"/>
      <c r="Q220" s="68"/>
      <c r="R220" s="68"/>
      <c r="S220" s="68"/>
    </row>
    <row r="221" spans="1:19" ht="12" customHeight="1" x14ac:dyDescent="0.25">
      <c r="A221" s="68"/>
      <c r="B221" s="68"/>
      <c r="C221" s="69"/>
      <c r="D221" s="69"/>
      <c r="E221" s="68"/>
      <c r="F221" s="68"/>
      <c r="G221" s="68"/>
      <c r="H221" s="68"/>
      <c r="I221" s="68"/>
      <c r="J221" s="68"/>
      <c r="K221" s="68"/>
      <c r="L221" s="68"/>
      <c r="M221" s="68"/>
      <c r="N221" s="68"/>
      <c r="O221" s="68"/>
      <c r="P221" s="68"/>
      <c r="Q221" s="68"/>
      <c r="R221" s="68"/>
      <c r="S221" s="68"/>
    </row>
    <row r="222" spans="1:19" ht="12" customHeight="1" x14ac:dyDescent="0.25">
      <c r="A222" s="68"/>
      <c r="B222" s="68"/>
      <c r="C222" s="69"/>
      <c r="D222" s="69"/>
      <c r="E222" s="68"/>
      <c r="F222" s="68"/>
      <c r="G222" s="68"/>
      <c r="H222" s="68"/>
      <c r="I222" s="68"/>
      <c r="J222" s="68"/>
      <c r="K222" s="68"/>
      <c r="L222" s="68"/>
      <c r="M222" s="68"/>
      <c r="N222" s="68"/>
      <c r="O222" s="68"/>
      <c r="P222" s="68"/>
      <c r="Q222" s="68"/>
      <c r="R222" s="68"/>
      <c r="S222" s="68"/>
    </row>
    <row r="223" spans="1:19" ht="12" customHeight="1" x14ac:dyDescent="0.25">
      <c r="A223" s="68"/>
      <c r="B223" s="68"/>
      <c r="C223" s="69"/>
      <c r="D223" s="69"/>
      <c r="E223" s="68"/>
      <c r="F223" s="68"/>
      <c r="G223" s="68"/>
      <c r="H223" s="68"/>
      <c r="I223" s="68"/>
      <c r="J223" s="68"/>
      <c r="K223" s="68"/>
      <c r="L223" s="68"/>
      <c r="M223" s="68"/>
      <c r="N223" s="68"/>
      <c r="O223" s="68"/>
      <c r="P223" s="68"/>
      <c r="Q223" s="68"/>
      <c r="R223" s="68"/>
      <c r="S223" s="68"/>
    </row>
    <row r="224" spans="1:19" x14ac:dyDescent="0.25">
      <c r="A224" s="68"/>
      <c r="B224" s="68"/>
      <c r="C224" s="69"/>
      <c r="D224" s="69"/>
      <c r="E224" s="68"/>
      <c r="F224" s="68"/>
      <c r="G224" s="68"/>
      <c r="H224" s="68"/>
      <c r="I224" s="68"/>
      <c r="J224" s="68"/>
      <c r="K224" s="68"/>
      <c r="L224" s="68"/>
      <c r="M224" s="68"/>
      <c r="N224" s="68"/>
      <c r="O224" s="68"/>
      <c r="P224" s="68"/>
      <c r="Q224" s="68"/>
      <c r="R224" s="68"/>
      <c r="S224" s="68"/>
    </row>
    <row r="225" spans="1:19" x14ac:dyDescent="0.25">
      <c r="A225" s="68"/>
      <c r="B225" s="68"/>
      <c r="C225" s="69"/>
      <c r="D225" s="69"/>
      <c r="E225" s="68"/>
      <c r="F225" s="68"/>
      <c r="G225" s="68"/>
      <c r="H225" s="68"/>
      <c r="I225" s="68"/>
      <c r="J225" s="68"/>
      <c r="K225" s="68"/>
      <c r="L225" s="68"/>
      <c r="M225" s="68"/>
      <c r="N225" s="68"/>
      <c r="O225" s="68"/>
      <c r="P225" s="68"/>
      <c r="Q225" s="68"/>
      <c r="R225" s="68"/>
      <c r="S225" s="68"/>
    </row>
    <row r="226" spans="1:19" x14ac:dyDescent="0.25">
      <c r="A226" s="68"/>
      <c r="B226" s="68"/>
      <c r="C226" s="69"/>
      <c r="D226" s="69"/>
      <c r="E226" s="68"/>
      <c r="F226" s="68"/>
      <c r="G226" s="68"/>
      <c r="H226" s="68"/>
      <c r="I226" s="68"/>
      <c r="J226" s="68"/>
      <c r="K226" s="68"/>
      <c r="L226" s="68"/>
      <c r="M226" s="68"/>
      <c r="N226" s="68"/>
      <c r="O226" s="68"/>
      <c r="P226" s="68"/>
      <c r="Q226" s="68"/>
      <c r="R226" s="68"/>
      <c r="S226" s="68"/>
    </row>
    <row r="227" spans="1:19" x14ac:dyDescent="0.25">
      <c r="A227" s="68"/>
      <c r="B227" s="68"/>
      <c r="C227" s="69"/>
      <c r="D227" s="69"/>
      <c r="E227" s="68"/>
      <c r="F227" s="68"/>
      <c r="G227" s="68"/>
      <c r="H227" s="68"/>
      <c r="I227" s="68"/>
      <c r="J227" s="68"/>
      <c r="K227" s="68"/>
      <c r="L227" s="68"/>
      <c r="M227" s="68"/>
      <c r="N227" s="68"/>
      <c r="O227" s="68"/>
      <c r="P227" s="68"/>
      <c r="Q227" s="68"/>
      <c r="R227" s="68"/>
      <c r="S227" s="68"/>
    </row>
    <row r="228" spans="1:19" x14ac:dyDescent="0.25">
      <c r="A228" s="68"/>
      <c r="B228" s="68"/>
      <c r="C228" s="69"/>
      <c r="D228" s="69"/>
      <c r="E228" s="68"/>
      <c r="F228" s="68"/>
      <c r="G228" s="68"/>
      <c r="H228" s="68"/>
      <c r="I228" s="68"/>
      <c r="J228" s="68"/>
      <c r="K228" s="68"/>
      <c r="L228" s="68"/>
      <c r="M228" s="68"/>
      <c r="N228" s="68"/>
      <c r="O228" s="68"/>
      <c r="P228" s="68"/>
      <c r="Q228" s="68"/>
      <c r="R228" s="68"/>
      <c r="S228" s="68"/>
    </row>
    <row r="229" spans="1:19" x14ac:dyDescent="0.25">
      <c r="A229" s="68"/>
      <c r="B229" s="68"/>
      <c r="C229" s="69"/>
      <c r="D229" s="69"/>
      <c r="E229" s="68"/>
      <c r="F229" s="68"/>
      <c r="G229" s="68"/>
      <c r="H229" s="68"/>
      <c r="I229" s="68"/>
      <c r="J229" s="68"/>
      <c r="K229" s="68"/>
      <c r="L229" s="68"/>
      <c r="M229" s="68"/>
      <c r="N229" s="68"/>
      <c r="O229" s="68"/>
      <c r="P229" s="68"/>
      <c r="Q229" s="68"/>
      <c r="R229" s="68"/>
      <c r="S229" s="68"/>
    </row>
    <row r="230" spans="1:19" x14ac:dyDescent="0.25">
      <c r="A230" s="68"/>
      <c r="B230" s="68"/>
      <c r="C230" s="69"/>
      <c r="D230" s="69"/>
      <c r="E230" s="68"/>
      <c r="F230" s="68"/>
      <c r="G230" s="68"/>
      <c r="H230" s="68"/>
      <c r="I230" s="68"/>
      <c r="J230" s="68"/>
      <c r="K230" s="68"/>
      <c r="L230" s="68"/>
      <c r="M230" s="68"/>
      <c r="N230" s="68"/>
      <c r="O230" s="68"/>
      <c r="P230" s="68"/>
      <c r="Q230" s="68"/>
      <c r="R230" s="68"/>
      <c r="S230" s="68"/>
    </row>
    <row r="231" spans="1:19" x14ac:dyDescent="0.25">
      <c r="A231" s="68"/>
      <c r="B231" s="68"/>
      <c r="C231" s="69"/>
      <c r="D231" s="69"/>
      <c r="E231" s="68"/>
      <c r="F231" s="68"/>
      <c r="G231" s="68"/>
      <c r="H231" s="68"/>
      <c r="I231" s="68"/>
      <c r="J231" s="68"/>
      <c r="K231" s="68"/>
      <c r="L231" s="68"/>
      <c r="M231" s="68"/>
      <c r="N231" s="68"/>
      <c r="O231" s="68"/>
      <c r="P231" s="68"/>
      <c r="Q231" s="68"/>
      <c r="R231" s="68"/>
      <c r="S231" s="68"/>
    </row>
    <row r="232" spans="1:19" x14ac:dyDescent="0.25">
      <c r="A232" s="68"/>
      <c r="B232" s="68"/>
      <c r="C232" s="69"/>
      <c r="D232" s="69"/>
      <c r="E232" s="68"/>
      <c r="F232" s="68"/>
      <c r="G232" s="68"/>
      <c r="H232" s="68"/>
      <c r="I232" s="68"/>
      <c r="J232" s="68"/>
      <c r="K232" s="68"/>
      <c r="L232" s="68"/>
      <c r="M232" s="68"/>
      <c r="N232" s="68"/>
      <c r="O232" s="68"/>
      <c r="P232" s="68"/>
      <c r="Q232" s="68"/>
      <c r="R232" s="68"/>
      <c r="S232" s="68"/>
    </row>
    <row r="233" spans="1:19" x14ac:dyDescent="0.25">
      <c r="A233" s="68"/>
      <c r="B233" s="68"/>
      <c r="C233" s="69"/>
      <c r="D233" s="69"/>
      <c r="E233" s="68"/>
      <c r="F233" s="68"/>
      <c r="G233" s="68"/>
      <c r="H233" s="68"/>
      <c r="I233" s="68"/>
      <c r="J233" s="68"/>
      <c r="K233" s="68"/>
      <c r="L233" s="68"/>
      <c r="M233" s="68"/>
      <c r="N233" s="68"/>
      <c r="O233" s="68"/>
      <c r="P233" s="68"/>
      <c r="Q233" s="68"/>
      <c r="R233" s="68"/>
      <c r="S233" s="68"/>
    </row>
    <row r="234" spans="1:19" x14ac:dyDescent="0.25">
      <c r="A234" s="68"/>
      <c r="B234" s="68"/>
      <c r="C234" s="69"/>
      <c r="D234" s="69"/>
      <c r="E234" s="68"/>
      <c r="F234" s="68"/>
      <c r="G234" s="68"/>
      <c r="H234" s="68"/>
      <c r="I234" s="68"/>
      <c r="J234" s="68"/>
      <c r="K234" s="68"/>
      <c r="L234" s="68"/>
      <c r="M234" s="68"/>
      <c r="N234" s="68"/>
      <c r="O234" s="68"/>
      <c r="P234" s="68"/>
      <c r="Q234" s="68"/>
      <c r="R234" s="68"/>
      <c r="S234" s="68"/>
    </row>
    <row r="235" spans="1:19" x14ac:dyDescent="0.25">
      <c r="A235" s="68"/>
      <c r="B235" s="68"/>
      <c r="C235" s="69"/>
      <c r="D235" s="69"/>
      <c r="E235" s="68"/>
      <c r="F235" s="68"/>
      <c r="G235" s="68"/>
      <c r="H235" s="68"/>
      <c r="I235" s="68"/>
      <c r="J235" s="68"/>
      <c r="K235" s="68"/>
      <c r="L235" s="68"/>
      <c r="M235" s="68"/>
      <c r="N235" s="68"/>
      <c r="O235" s="68"/>
      <c r="P235" s="68"/>
      <c r="Q235" s="68"/>
      <c r="R235" s="68"/>
      <c r="S235" s="68"/>
    </row>
    <row r="236" spans="1:19" x14ac:dyDescent="0.25">
      <c r="A236" s="68"/>
      <c r="B236" s="68"/>
      <c r="C236" s="69"/>
      <c r="D236" s="69"/>
      <c r="E236" s="68"/>
      <c r="F236" s="68"/>
      <c r="G236" s="68"/>
      <c r="H236" s="68"/>
      <c r="I236" s="68"/>
      <c r="J236" s="68"/>
      <c r="K236" s="68"/>
      <c r="L236" s="68"/>
      <c r="M236" s="68"/>
      <c r="N236" s="68"/>
      <c r="O236" s="68"/>
      <c r="P236" s="68"/>
      <c r="Q236" s="68"/>
      <c r="R236" s="68"/>
      <c r="S236" s="68"/>
    </row>
    <row r="237" spans="1:19" x14ac:dyDescent="0.25">
      <c r="A237" s="68"/>
      <c r="B237" s="68"/>
      <c r="C237" s="69"/>
      <c r="D237" s="69"/>
      <c r="E237" s="68"/>
      <c r="F237" s="68"/>
      <c r="G237" s="68"/>
      <c r="H237" s="68"/>
      <c r="I237" s="68"/>
      <c r="J237" s="68"/>
      <c r="K237" s="68"/>
      <c r="L237" s="68"/>
      <c r="M237" s="68"/>
      <c r="N237" s="68"/>
      <c r="O237" s="68"/>
      <c r="P237" s="68"/>
      <c r="Q237" s="68"/>
      <c r="R237" s="68"/>
      <c r="S237" s="68"/>
    </row>
    <row r="238" spans="1:19" x14ac:dyDescent="0.25">
      <c r="A238" s="68"/>
      <c r="B238" s="68"/>
      <c r="C238" s="69"/>
      <c r="D238" s="69"/>
      <c r="E238" s="68"/>
      <c r="F238" s="68"/>
      <c r="G238" s="68"/>
      <c r="H238" s="68"/>
      <c r="I238" s="68"/>
      <c r="J238" s="68"/>
      <c r="K238" s="68"/>
      <c r="L238" s="68"/>
      <c r="M238" s="68"/>
      <c r="N238" s="68"/>
      <c r="O238" s="68"/>
      <c r="P238" s="68"/>
      <c r="Q238" s="68"/>
      <c r="R238" s="68"/>
      <c r="S238" s="68"/>
    </row>
    <row r="239" spans="1:19" x14ac:dyDescent="0.25">
      <c r="A239" s="68"/>
      <c r="B239" s="68"/>
      <c r="C239" s="69"/>
      <c r="D239" s="69"/>
      <c r="E239" s="68"/>
      <c r="F239" s="68"/>
      <c r="G239" s="68"/>
      <c r="H239" s="68"/>
      <c r="I239" s="68"/>
      <c r="J239" s="68"/>
      <c r="K239" s="68"/>
      <c r="L239" s="68"/>
      <c r="M239" s="68"/>
      <c r="N239" s="68"/>
      <c r="O239" s="68"/>
      <c r="P239" s="68"/>
      <c r="Q239" s="68"/>
      <c r="R239" s="68"/>
      <c r="S239" s="68"/>
    </row>
    <row r="240" spans="1:19" x14ac:dyDescent="0.25">
      <c r="A240" s="68"/>
      <c r="B240" s="68"/>
      <c r="C240" s="69"/>
      <c r="D240" s="69"/>
      <c r="E240" s="68"/>
      <c r="F240" s="68"/>
      <c r="G240" s="68"/>
      <c r="H240" s="68"/>
      <c r="I240" s="68"/>
      <c r="J240" s="68"/>
      <c r="K240" s="68"/>
      <c r="L240" s="68"/>
      <c r="M240" s="68"/>
      <c r="N240" s="68"/>
      <c r="O240" s="68"/>
      <c r="P240" s="68"/>
      <c r="Q240" s="68"/>
      <c r="R240" s="68"/>
      <c r="S240" s="68"/>
    </row>
    <row r="241" spans="1:19" x14ac:dyDescent="0.25">
      <c r="A241" s="68"/>
      <c r="B241" s="68"/>
      <c r="C241" s="69"/>
      <c r="D241" s="69"/>
      <c r="E241" s="68"/>
      <c r="F241" s="68"/>
      <c r="G241" s="68"/>
      <c r="H241" s="68"/>
      <c r="I241" s="68"/>
      <c r="J241" s="68"/>
      <c r="K241" s="68"/>
      <c r="L241" s="68"/>
      <c r="M241" s="68"/>
      <c r="N241" s="68"/>
      <c r="O241" s="68"/>
      <c r="P241" s="68"/>
      <c r="Q241" s="68"/>
      <c r="R241" s="68"/>
      <c r="S241" s="68"/>
    </row>
    <row r="242" spans="1:19" x14ac:dyDescent="0.25">
      <c r="A242" s="68"/>
      <c r="B242" s="68"/>
      <c r="C242" s="69"/>
      <c r="D242" s="69"/>
      <c r="E242" s="68"/>
      <c r="F242" s="68"/>
      <c r="G242" s="68"/>
      <c r="H242" s="68"/>
      <c r="I242" s="68"/>
      <c r="J242" s="68"/>
      <c r="K242" s="68"/>
      <c r="L242" s="68"/>
      <c r="M242" s="68"/>
      <c r="N242" s="68"/>
      <c r="O242" s="68"/>
      <c r="P242" s="68"/>
      <c r="Q242" s="68"/>
      <c r="R242" s="68"/>
      <c r="S242" s="68"/>
    </row>
    <row r="243" spans="1:19" x14ac:dyDescent="0.25">
      <c r="A243" s="68"/>
      <c r="B243" s="68"/>
      <c r="C243" s="69"/>
      <c r="D243" s="69"/>
      <c r="E243" s="68"/>
      <c r="F243" s="68"/>
      <c r="G243" s="68"/>
      <c r="H243" s="68"/>
      <c r="I243" s="68"/>
      <c r="J243" s="68"/>
      <c r="K243" s="68"/>
      <c r="L243" s="68"/>
      <c r="M243" s="68"/>
      <c r="N243" s="68"/>
      <c r="O243" s="68"/>
      <c r="P243" s="68"/>
      <c r="Q243" s="68"/>
      <c r="R243" s="68"/>
      <c r="S243" s="68"/>
    </row>
    <row r="244" spans="1:19" x14ac:dyDescent="0.25">
      <c r="A244" s="68"/>
      <c r="B244" s="68"/>
      <c r="C244" s="69"/>
      <c r="D244" s="69"/>
      <c r="E244" s="68"/>
      <c r="F244" s="68"/>
      <c r="G244" s="68"/>
      <c r="H244" s="68"/>
      <c r="I244" s="68"/>
      <c r="J244" s="68"/>
      <c r="K244" s="68"/>
      <c r="L244" s="68"/>
      <c r="M244" s="68"/>
      <c r="N244" s="68"/>
      <c r="O244" s="68"/>
      <c r="P244" s="68"/>
      <c r="Q244" s="68"/>
      <c r="R244" s="68"/>
      <c r="S244" s="68"/>
    </row>
    <row r="245" spans="1:19" x14ac:dyDescent="0.25">
      <c r="A245" s="68"/>
      <c r="B245" s="68"/>
      <c r="C245" s="69"/>
      <c r="D245" s="69"/>
      <c r="E245" s="68"/>
      <c r="F245" s="68"/>
      <c r="G245" s="68"/>
      <c r="H245" s="68"/>
      <c r="I245" s="68"/>
      <c r="J245" s="68"/>
      <c r="K245" s="68"/>
      <c r="L245" s="68"/>
      <c r="M245" s="68"/>
      <c r="N245" s="68"/>
      <c r="O245" s="68"/>
      <c r="P245" s="68"/>
      <c r="Q245" s="68"/>
      <c r="R245" s="68"/>
      <c r="S245" s="68"/>
    </row>
    <row r="246" spans="1:19" x14ac:dyDescent="0.25">
      <c r="A246" s="68"/>
      <c r="B246" s="68"/>
      <c r="C246" s="69"/>
      <c r="D246" s="69"/>
      <c r="E246" s="68"/>
      <c r="F246" s="68"/>
      <c r="G246" s="68"/>
      <c r="H246" s="68"/>
      <c r="I246" s="68"/>
      <c r="J246" s="68"/>
      <c r="K246" s="68"/>
      <c r="L246" s="68"/>
      <c r="M246" s="68"/>
      <c r="N246" s="68"/>
      <c r="O246" s="68"/>
      <c r="P246" s="68"/>
      <c r="Q246" s="68"/>
      <c r="R246" s="68"/>
      <c r="S246" s="68"/>
    </row>
    <row r="247" spans="1:19" x14ac:dyDescent="0.25">
      <c r="A247" s="68"/>
      <c r="B247" s="68"/>
      <c r="C247" s="69"/>
      <c r="D247" s="69"/>
      <c r="E247" s="68"/>
      <c r="F247" s="68"/>
      <c r="G247" s="68"/>
      <c r="H247" s="68"/>
      <c r="I247" s="68"/>
      <c r="J247" s="68"/>
      <c r="K247" s="68"/>
      <c r="L247" s="68"/>
      <c r="M247" s="68"/>
      <c r="N247" s="68"/>
      <c r="O247" s="68"/>
      <c r="P247" s="68"/>
      <c r="Q247" s="68"/>
      <c r="R247" s="68"/>
      <c r="S247" s="68"/>
    </row>
    <row r="248" spans="1:19" x14ac:dyDescent="0.25">
      <c r="A248" s="68"/>
      <c r="B248" s="68"/>
      <c r="C248" s="69"/>
      <c r="D248" s="69"/>
      <c r="E248" s="68"/>
      <c r="F248" s="68"/>
      <c r="G248" s="68"/>
      <c r="H248" s="68"/>
      <c r="I248" s="68"/>
      <c r="J248" s="68"/>
      <c r="K248" s="68"/>
      <c r="L248" s="68"/>
      <c r="M248" s="68"/>
      <c r="N248" s="68"/>
      <c r="O248" s="68"/>
      <c r="P248" s="68"/>
      <c r="Q248" s="68"/>
      <c r="R248" s="68"/>
      <c r="S248" s="68"/>
    </row>
    <row r="249" spans="1:19" x14ac:dyDescent="0.25">
      <c r="A249" s="68"/>
      <c r="B249" s="68"/>
      <c r="C249" s="69"/>
      <c r="D249" s="69"/>
      <c r="E249" s="68"/>
      <c r="F249" s="68"/>
      <c r="G249" s="68"/>
      <c r="H249" s="68"/>
      <c r="I249" s="68"/>
      <c r="J249" s="68"/>
      <c r="K249" s="68"/>
      <c r="L249" s="68"/>
      <c r="M249" s="68"/>
      <c r="N249" s="68"/>
      <c r="O249" s="68"/>
      <c r="P249" s="68"/>
      <c r="Q249" s="68"/>
      <c r="R249" s="68"/>
      <c r="S249" s="68"/>
    </row>
    <row r="250" spans="1:19" x14ac:dyDescent="0.25">
      <c r="A250" s="68"/>
      <c r="B250" s="68"/>
      <c r="C250" s="69"/>
      <c r="D250" s="69"/>
      <c r="E250" s="68"/>
      <c r="F250" s="68"/>
      <c r="G250" s="68"/>
      <c r="H250" s="68"/>
      <c r="I250" s="68"/>
      <c r="J250" s="68"/>
      <c r="K250" s="68"/>
      <c r="L250" s="68"/>
      <c r="M250" s="68"/>
      <c r="N250" s="68"/>
      <c r="O250" s="68"/>
      <c r="P250" s="68"/>
      <c r="Q250" s="68"/>
      <c r="R250" s="68"/>
      <c r="S250" s="68"/>
    </row>
    <row r="251" spans="1:19" x14ac:dyDescent="0.25">
      <c r="A251" s="68"/>
      <c r="B251" s="68"/>
      <c r="C251" s="69"/>
      <c r="D251" s="69"/>
      <c r="E251" s="68"/>
      <c r="F251" s="68"/>
      <c r="G251" s="68"/>
      <c r="H251" s="68"/>
      <c r="I251" s="68"/>
      <c r="J251" s="68"/>
      <c r="K251" s="68"/>
      <c r="L251" s="68"/>
      <c r="M251" s="68"/>
      <c r="N251" s="68"/>
      <c r="O251" s="68"/>
      <c r="P251" s="68"/>
      <c r="Q251" s="68"/>
      <c r="R251" s="68"/>
      <c r="S251" s="68"/>
    </row>
    <row r="252" spans="1:19" x14ac:dyDescent="0.25">
      <c r="A252" s="68"/>
      <c r="B252" s="68"/>
      <c r="C252" s="69"/>
      <c r="D252" s="69"/>
      <c r="E252" s="68"/>
      <c r="F252" s="68"/>
      <c r="G252" s="68"/>
      <c r="H252" s="68"/>
      <c r="I252" s="68"/>
      <c r="J252" s="68"/>
      <c r="K252" s="68"/>
      <c r="L252" s="68"/>
      <c r="M252" s="68"/>
      <c r="N252" s="68"/>
      <c r="O252" s="68"/>
      <c r="P252" s="68"/>
      <c r="Q252" s="68"/>
      <c r="R252" s="68"/>
      <c r="S252" s="68"/>
    </row>
    <row r="253" spans="1:19" x14ac:dyDescent="0.25">
      <c r="A253" s="68"/>
      <c r="B253" s="68"/>
      <c r="C253" s="69"/>
      <c r="D253" s="69"/>
      <c r="E253" s="68"/>
      <c r="F253" s="68"/>
      <c r="G253" s="68"/>
      <c r="H253" s="68"/>
      <c r="I253" s="68"/>
      <c r="J253" s="68"/>
      <c r="K253" s="68"/>
      <c r="L253" s="68"/>
      <c r="M253" s="68"/>
      <c r="N253" s="68"/>
      <c r="O253" s="68"/>
      <c r="P253" s="68"/>
      <c r="Q253" s="68"/>
      <c r="R253" s="68"/>
      <c r="S253" s="68"/>
    </row>
    <row r="254" spans="1:19" x14ac:dyDescent="0.25">
      <c r="A254" s="68"/>
      <c r="B254" s="68"/>
      <c r="C254" s="69"/>
      <c r="D254" s="69"/>
      <c r="E254" s="68"/>
      <c r="F254" s="68"/>
      <c r="G254" s="68"/>
      <c r="H254" s="68"/>
      <c r="I254" s="68"/>
      <c r="J254" s="68"/>
      <c r="K254" s="68"/>
      <c r="L254" s="68"/>
      <c r="M254" s="68"/>
      <c r="N254" s="68"/>
      <c r="O254" s="68"/>
      <c r="P254" s="68"/>
      <c r="Q254" s="68"/>
      <c r="R254" s="68"/>
      <c r="S254" s="68"/>
    </row>
    <row r="255" spans="1:19" x14ac:dyDescent="0.25">
      <c r="A255" s="68"/>
      <c r="B255" s="68"/>
      <c r="C255" s="69"/>
      <c r="D255" s="69"/>
      <c r="E255" s="68"/>
      <c r="F255" s="68"/>
      <c r="G255" s="68"/>
      <c r="H255" s="68"/>
      <c r="I255" s="68"/>
      <c r="J255" s="68"/>
      <c r="K255" s="68"/>
      <c r="L255" s="68"/>
      <c r="M255" s="68"/>
      <c r="N255" s="68"/>
      <c r="O255" s="68"/>
      <c r="P255" s="68"/>
      <c r="Q255" s="68"/>
      <c r="R255" s="68"/>
      <c r="S255" s="68"/>
    </row>
    <row r="256" spans="1:19" x14ac:dyDescent="0.25">
      <c r="A256" s="68"/>
      <c r="B256" s="68"/>
      <c r="C256" s="69"/>
      <c r="D256" s="69"/>
      <c r="E256" s="68"/>
      <c r="F256" s="68"/>
      <c r="G256" s="68"/>
      <c r="H256" s="68"/>
      <c r="I256" s="68"/>
      <c r="J256" s="68"/>
      <c r="K256" s="68"/>
      <c r="L256" s="68"/>
      <c r="M256" s="68"/>
      <c r="N256" s="68"/>
      <c r="O256" s="68"/>
      <c r="P256" s="68"/>
      <c r="Q256" s="68"/>
      <c r="R256" s="68"/>
      <c r="S256" s="68"/>
    </row>
    <row r="257" spans="1:19" x14ac:dyDescent="0.25">
      <c r="A257" s="68"/>
      <c r="B257" s="68"/>
      <c r="C257" s="69"/>
      <c r="D257" s="69"/>
      <c r="E257" s="68"/>
      <c r="F257" s="68"/>
      <c r="G257" s="68"/>
      <c r="H257" s="68"/>
      <c r="I257" s="68"/>
      <c r="J257" s="68"/>
      <c r="K257" s="68"/>
      <c r="L257" s="68"/>
      <c r="M257" s="68"/>
      <c r="N257" s="68"/>
      <c r="O257" s="68"/>
      <c r="P257" s="68"/>
      <c r="Q257" s="68"/>
      <c r="R257" s="68"/>
      <c r="S257" s="68"/>
    </row>
    <row r="258" spans="1:19" x14ac:dyDescent="0.25">
      <c r="A258" s="68"/>
      <c r="B258" s="68"/>
      <c r="C258" s="69"/>
      <c r="D258" s="69"/>
      <c r="E258" s="68"/>
      <c r="F258" s="68"/>
      <c r="G258" s="68"/>
      <c r="H258" s="68"/>
      <c r="I258" s="68"/>
      <c r="J258" s="68"/>
      <c r="K258" s="68"/>
      <c r="L258" s="68"/>
      <c r="M258" s="68"/>
      <c r="N258" s="68"/>
      <c r="O258" s="68"/>
      <c r="P258" s="68"/>
      <c r="Q258" s="68"/>
      <c r="R258" s="68"/>
      <c r="S258" s="68"/>
    </row>
    <row r="259" spans="1:19" x14ac:dyDescent="0.25">
      <c r="A259" s="68"/>
      <c r="B259" s="68"/>
      <c r="C259" s="69"/>
      <c r="D259" s="69"/>
      <c r="E259" s="68"/>
      <c r="F259" s="68"/>
      <c r="G259" s="68"/>
      <c r="H259" s="68"/>
      <c r="I259" s="68"/>
      <c r="J259" s="68"/>
      <c r="K259" s="68"/>
      <c r="L259" s="68"/>
      <c r="M259" s="68"/>
      <c r="N259" s="68"/>
      <c r="O259" s="68"/>
      <c r="P259" s="68"/>
      <c r="Q259" s="68"/>
      <c r="R259" s="68"/>
      <c r="S259" s="68"/>
    </row>
    <row r="260" spans="1:19" x14ac:dyDescent="0.25">
      <c r="A260" s="68"/>
      <c r="B260" s="68"/>
      <c r="C260" s="69"/>
      <c r="D260" s="69"/>
      <c r="E260" s="68"/>
      <c r="F260" s="68"/>
      <c r="G260" s="68"/>
      <c r="H260" s="68"/>
      <c r="I260" s="68"/>
      <c r="J260" s="68"/>
      <c r="K260" s="68"/>
      <c r="L260" s="68"/>
      <c r="M260" s="68"/>
      <c r="N260" s="68"/>
      <c r="O260" s="68"/>
      <c r="P260" s="68"/>
      <c r="Q260" s="68"/>
      <c r="R260" s="68"/>
      <c r="S260" s="68"/>
    </row>
    <row r="261" spans="1:19" x14ac:dyDescent="0.25">
      <c r="A261" s="68"/>
      <c r="B261" s="68"/>
      <c r="C261" s="69"/>
      <c r="D261" s="69"/>
      <c r="E261" s="68"/>
      <c r="F261" s="68"/>
      <c r="G261" s="68"/>
      <c r="H261" s="68"/>
      <c r="I261" s="68"/>
      <c r="J261" s="68"/>
      <c r="K261" s="68"/>
      <c r="L261" s="68"/>
      <c r="M261" s="68"/>
      <c r="N261" s="68"/>
      <c r="O261" s="68"/>
      <c r="P261" s="68"/>
      <c r="Q261" s="68"/>
      <c r="R261" s="68"/>
      <c r="S261" s="68"/>
    </row>
    <row r="262" spans="1:19" x14ac:dyDescent="0.25">
      <c r="A262" s="68"/>
      <c r="B262" s="68"/>
      <c r="C262" s="69"/>
      <c r="D262" s="69"/>
      <c r="E262" s="68"/>
      <c r="F262" s="68"/>
      <c r="G262" s="68"/>
      <c r="H262" s="68"/>
      <c r="I262" s="68"/>
      <c r="J262" s="68"/>
      <c r="K262" s="68"/>
      <c r="L262" s="68"/>
      <c r="M262" s="68"/>
      <c r="N262" s="68"/>
      <c r="O262" s="68"/>
      <c r="P262" s="68"/>
      <c r="Q262" s="68"/>
      <c r="R262" s="68"/>
      <c r="S262" s="68"/>
    </row>
    <row r="263" spans="1:19" x14ac:dyDescent="0.25">
      <c r="A263" s="68"/>
      <c r="B263" s="68"/>
      <c r="C263" s="69"/>
      <c r="D263" s="69"/>
      <c r="E263" s="68"/>
      <c r="F263" s="68"/>
      <c r="G263" s="68"/>
      <c r="H263" s="68"/>
      <c r="I263" s="68"/>
      <c r="J263" s="68"/>
      <c r="K263" s="68"/>
      <c r="L263" s="68"/>
      <c r="M263" s="68"/>
      <c r="N263" s="68"/>
      <c r="O263" s="68"/>
      <c r="P263" s="68"/>
      <c r="Q263" s="68"/>
      <c r="R263" s="68"/>
      <c r="S263" s="68"/>
    </row>
    <row r="264" spans="1:19" x14ac:dyDescent="0.25">
      <c r="A264" s="68"/>
      <c r="B264" s="68"/>
      <c r="C264" s="69"/>
      <c r="D264" s="69"/>
      <c r="E264" s="68"/>
      <c r="F264" s="68"/>
      <c r="G264" s="68"/>
      <c r="H264" s="68"/>
      <c r="I264" s="68"/>
      <c r="J264" s="68"/>
      <c r="K264" s="68"/>
      <c r="L264" s="68"/>
      <c r="M264" s="68"/>
      <c r="N264" s="68"/>
      <c r="O264" s="68"/>
      <c r="P264" s="68"/>
      <c r="Q264" s="68"/>
      <c r="R264" s="68"/>
      <c r="S264" s="68"/>
    </row>
    <row r="265" spans="1:19" x14ac:dyDescent="0.25">
      <c r="A265" s="68"/>
      <c r="B265" s="68"/>
      <c r="C265" s="69"/>
      <c r="D265" s="69"/>
      <c r="E265" s="68"/>
      <c r="F265" s="68"/>
      <c r="G265" s="68"/>
      <c r="H265" s="68"/>
      <c r="I265" s="68"/>
      <c r="J265" s="68"/>
      <c r="K265" s="68"/>
      <c r="L265" s="68"/>
      <c r="M265" s="68"/>
      <c r="N265" s="68"/>
      <c r="O265" s="68"/>
      <c r="P265" s="68"/>
      <c r="Q265" s="68"/>
      <c r="R265" s="68"/>
      <c r="S265" s="68"/>
    </row>
    <row r="266" spans="1:19" x14ac:dyDescent="0.25">
      <c r="A266" s="68"/>
      <c r="B266" s="68"/>
      <c r="C266" s="69"/>
      <c r="D266" s="69"/>
      <c r="E266" s="68"/>
      <c r="F266" s="68"/>
      <c r="G266" s="68"/>
      <c r="H266" s="68"/>
      <c r="I266" s="68"/>
      <c r="J266" s="68"/>
      <c r="K266" s="68"/>
      <c r="L266" s="68"/>
      <c r="M266" s="68"/>
      <c r="N266" s="68"/>
      <c r="O266" s="68"/>
      <c r="P266" s="68"/>
      <c r="Q266" s="68"/>
      <c r="R266" s="68"/>
      <c r="S266" s="68"/>
    </row>
    <row r="267" spans="1:19" x14ac:dyDescent="0.25">
      <c r="A267" s="68"/>
      <c r="B267" s="68"/>
      <c r="C267" s="69"/>
      <c r="D267" s="69"/>
      <c r="E267" s="68"/>
      <c r="F267" s="68"/>
      <c r="G267" s="68"/>
      <c r="H267" s="68"/>
      <c r="I267" s="68"/>
      <c r="J267" s="68"/>
      <c r="K267" s="68"/>
      <c r="L267" s="68"/>
      <c r="M267" s="68"/>
      <c r="N267" s="68"/>
      <c r="O267" s="68"/>
      <c r="P267" s="68"/>
      <c r="Q267" s="68"/>
      <c r="R267" s="68"/>
      <c r="S267" s="68"/>
    </row>
    <row r="268" spans="1:19" x14ac:dyDescent="0.25">
      <c r="A268" s="68"/>
      <c r="B268" s="68"/>
      <c r="C268" s="69"/>
      <c r="D268" s="69"/>
      <c r="E268" s="68"/>
      <c r="F268" s="68"/>
      <c r="G268" s="68"/>
      <c r="H268" s="68"/>
      <c r="I268" s="68"/>
      <c r="J268" s="68"/>
      <c r="K268" s="68"/>
      <c r="L268" s="68"/>
      <c r="M268" s="68"/>
      <c r="N268" s="68"/>
      <c r="O268" s="68"/>
      <c r="P268" s="68"/>
      <c r="Q268" s="68"/>
      <c r="R268" s="68"/>
      <c r="S268" s="68"/>
    </row>
    <row r="269" spans="1:19" x14ac:dyDescent="0.25">
      <c r="A269" s="68"/>
      <c r="B269" s="68"/>
      <c r="C269" s="69"/>
      <c r="D269" s="69"/>
      <c r="E269" s="68"/>
      <c r="F269" s="68"/>
      <c r="G269" s="68"/>
      <c r="H269" s="68"/>
      <c r="I269" s="68"/>
      <c r="J269" s="68"/>
      <c r="K269" s="68"/>
      <c r="L269" s="68"/>
      <c r="M269" s="68"/>
      <c r="N269" s="68"/>
      <c r="O269" s="68"/>
      <c r="P269" s="68"/>
      <c r="Q269" s="68"/>
      <c r="R269" s="68"/>
      <c r="S269" s="68"/>
    </row>
    <row r="270" spans="1:19" x14ac:dyDescent="0.25">
      <c r="A270" s="68"/>
      <c r="B270" s="68"/>
      <c r="C270" s="69"/>
      <c r="D270" s="69"/>
      <c r="E270" s="68"/>
      <c r="F270" s="68"/>
      <c r="G270" s="68"/>
      <c r="H270" s="68"/>
      <c r="I270" s="68"/>
      <c r="J270" s="68"/>
      <c r="K270" s="68"/>
      <c r="L270" s="68"/>
      <c r="M270" s="68"/>
      <c r="N270" s="68"/>
      <c r="O270" s="68"/>
      <c r="P270" s="68"/>
      <c r="Q270" s="68"/>
      <c r="R270" s="68"/>
      <c r="S270" s="68"/>
    </row>
    <row r="271" spans="1:19" x14ac:dyDescent="0.25">
      <c r="A271" s="68"/>
      <c r="B271" s="68"/>
      <c r="C271" s="69"/>
      <c r="D271" s="69"/>
      <c r="E271" s="68"/>
      <c r="F271" s="68"/>
      <c r="G271" s="68"/>
      <c r="H271" s="68"/>
      <c r="I271" s="68"/>
      <c r="J271" s="68"/>
      <c r="K271" s="68"/>
      <c r="L271" s="68"/>
      <c r="M271" s="68"/>
      <c r="N271" s="68"/>
      <c r="O271" s="68"/>
      <c r="P271" s="68"/>
      <c r="Q271" s="68"/>
      <c r="R271" s="68"/>
      <c r="S271" s="68"/>
    </row>
    <row r="272" spans="1:19" x14ac:dyDescent="0.25">
      <c r="A272" s="68"/>
      <c r="B272" s="68"/>
      <c r="C272" s="69"/>
      <c r="D272" s="69"/>
      <c r="E272" s="68"/>
      <c r="F272" s="68"/>
      <c r="G272" s="68"/>
      <c r="H272" s="68"/>
      <c r="I272" s="68"/>
      <c r="J272" s="68"/>
      <c r="K272" s="68"/>
      <c r="L272" s="68"/>
      <c r="M272" s="68"/>
      <c r="N272" s="68"/>
      <c r="O272" s="68"/>
      <c r="P272" s="68"/>
      <c r="Q272" s="68"/>
      <c r="R272" s="68"/>
      <c r="S272" s="68"/>
    </row>
    <row r="273" spans="1:19" x14ac:dyDescent="0.25">
      <c r="A273" s="68"/>
      <c r="B273" s="68"/>
      <c r="C273" s="69"/>
      <c r="D273" s="69"/>
      <c r="E273" s="68"/>
      <c r="F273" s="68"/>
      <c r="G273" s="68"/>
      <c r="H273" s="68"/>
      <c r="I273" s="68"/>
      <c r="J273" s="68"/>
      <c r="K273" s="68"/>
      <c r="L273" s="68"/>
      <c r="M273" s="68"/>
      <c r="N273" s="68"/>
      <c r="O273" s="68"/>
      <c r="P273" s="68"/>
      <c r="Q273" s="68"/>
      <c r="R273" s="68"/>
      <c r="S273" s="68"/>
    </row>
    <row r="274" spans="1:19" x14ac:dyDescent="0.25">
      <c r="A274" s="68"/>
      <c r="B274" s="68"/>
      <c r="C274" s="69"/>
      <c r="D274" s="69"/>
      <c r="E274" s="68"/>
      <c r="F274" s="68"/>
      <c r="G274" s="68"/>
      <c r="H274" s="68"/>
      <c r="I274" s="68"/>
      <c r="J274" s="68"/>
      <c r="K274" s="68"/>
      <c r="L274" s="68"/>
      <c r="M274" s="68"/>
      <c r="N274" s="68"/>
      <c r="O274" s="68"/>
      <c r="P274" s="68"/>
      <c r="Q274" s="68"/>
      <c r="R274" s="68"/>
      <c r="S274" s="68"/>
    </row>
    <row r="275" spans="1:19" x14ac:dyDescent="0.25">
      <c r="A275" s="68"/>
      <c r="B275" s="68"/>
      <c r="C275" s="69"/>
      <c r="D275" s="69"/>
      <c r="E275" s="68"/>
      <c r="F275" s="68"/>
      <c r="G275" s="68"/>
      <c r="H275" s="68"/>
      <c r="I275" s="68"/>
      <c r="J275" s="68"/>
      <c r="K275" s="68"/>
      <c r="L275" s="68"/>
      <c r="M275" s="68"/>
      <c r="N275" s="68"/>
      <c r="O275" s="68"/>
      <c r="P275" s="68"/>
      <c r="Q275" s="68"/>
      <c r="R275" s="68"/>
      <c r="S275" s="68"/>
    </row>
    <row r="276" spans="1:19" x14ac:dyDescent="0.25">
      <c r="A276" s="68"/>
      <c r="B276" s="68"/>
      <c r="C276" s="69"/>
      <c r="D276" s="69"/>
      <c r="E276" s="68"/>
      <c r="F276" s="68"/>
      <c r="G276" s="68"/>
      <c r="H276" s="68"/>
      <c r="I276" s="68"/>
      <c r="J276" s="68"/>
      <c r="K276" s="68"/>
      <c r="L276" s="68"/>
      <c r="M276" s="68"/>
      <c r="N276" s="68"/>
      <c r="O276" s="68"/>
      <c r="P276" s="68"/>
      <c r="Q276" s="68"/>
      <c r="R276" s="68"/>
      <c r="S276" s="68"/>
    </row>
    <row r="277" spans="1:19" x14ac:dyDescent="0.25">
      <c r="A277" s="68"/>
      <c r="B277" s="68"/>
      <c r="C277" s="69"/>
      <c r="D277" s="69"/>
      <c r="E277" s="68"/>
      <c r="F277" s="68"/>
      <c r="G277" s="68"/>
      <c r="H277" s="68"/>
      <c r="I277" s="68"/>
      <c r="J277" s="68"/>
      <c r="K277" s="68"/>
      <c r="L277" s="68"/>
      <c r="M277" s="68"/>
      <c r="N277" s="68"/>
      <c r="O277" s="68"/>
      <c r="P277" s="68"/>
      <c r="Q277" s="68"/>
      <c r="R277" s="68"/>
      <c r="S277" s="68"/>
    </row>
    <row r="278" spans="1:19" x14ac:dyDescent="0.25">
      <c r="A278" s="68"/>
      <c r="B278" s="68"/>
      <c r="C278" s="69"/>
      <c r="D278" s="69"/>
      <c r="E278" s="68"/>
      <c r="F278" s="68"/>
      <c r="G278" s="68"/>
      <c r="H278" s="68"/>
      <c r="I278" s="68"/>
      <c r="J278" s="68"/>
      <c r="K278" s="68"/>
      <c r="L278" s="68"/>
      <c r="M278" s="68"/>
      <c r="N278" s="68"/>
      <c r="O278" s="68"/>
      <c r="P278" s="68"/>
      <c r="Q278" s="68"/>
      <c r="R278" s="68"/>
      <c r="S278" s="68"/>
    </row>
    <row r="279" spans="1:19" x14ac:dyDescent="0.25">
      <c r="A279" s="68"/>
      <c r="B279" s="68"/>
      <c r="C279" s="69"/>
      <c r="D279" s="69"/>
      <c r="E279" s="68"/>
      <c r="F279" s="68"/>
      <c r="G279" s="68"/>
      <c r="H279" s="68"/>
      <c r="I279" s="68"/>
      <c r="J279" s="68"/>
      <c r="K279" s="68"/>
      <c r="L279" s="68"/>
      <c r="M279" s="68"/>
      <c r="N279" s="68"/>
      <c r="O279" s="68"/>
      <c r="P279" s="68"/>
      <c r="Q279" s="68"/>
      <c r="R279" s="68"/>
      <c r="S279" s="68"/>
    </row>
    <row r="280" spans="1:19" x14ac:dyDescent="0.25">
      <c r="A280" s="68"/>
      <c r="B280" s="68"/>
      <c r="C280" s="69"/>
      <c r="D280" s="69"/>
      <c r="E280" s="68"/>
      <c r="F280" s="68"/>
      <c r="G280" s="68"/>
      <c r="H280" s="68"/>
      <c r="I280" s="68"/>
      <c r="J280" s="68"/>
      <c r="K280" s="68"/>
      <c r="L280" s="68"/>
      <c r="M280" s="68"/>
      <c r="N280" s="68"/>
      <c r="O280" s="68"/>
      <c r="P280" s="68"/>
      <c r="Q280" s="68"/>
      <c r="R280" s="68"/>
      <c r="S280" s="68"/>
    </row>
    <row r="281" spans="1:19" x14ac:dyDescent="0.25">
      <c r="A281" s="68"/>
      <c r="B281" s="68"/>
      <c r="C281" s="69"/>
      <c r="D281" s="69"/>
      <c r="E281" s="68"/>
      <c r="F281" s="68"/>
      <c r="G281" s="68"/>
      <c r="H281" s="68"/>
      <c r="I281" s="68"/>
      <c r="J281" s="68"/>
      <c r="K281" s="68"/>
      <c r="L281" s="68"/>
      <c r="M281" s="68"/>
      <c r="N281" s="68"/>
      <c r="O281" s="68"/>
      <c r="P281" s="68"/>
      <c r="Q281" s="68"/>
      <c r="R281" s="68"/>
      <c r="S281" s="68"/>
    </row>
    <row r="282" spans="1:19" x14ac:dyDescent="0.25">
      <c r="A282" s="68"/>
      <c r="B282" s="68"/>
      <c r="C282" s="69"/>
      <c r="D282" s="69"/>
      <c r="E282" s="68"/>
      <c r="F282" s="68"/>
      <c r="G282" s="68"/>
      <c r="H282" s="68"/>
      <c r="I282" s="68"/>
      <c r="J282" s="68"/>
      <c r="K282" s="68"/>
      <c r="L282" s="68"/>
      <c r="M282" s="68"/>
      <c r="N282" s="68"/>
      <c r="O282" s="68"/>
      <c r="P282" s="68"/>
      <c r="Q282" s="68"/>
      <c r="R282" s="68"/>
      <c r="S282" s="68"/>
    </row>
    <row r="283" spans="1:19" x14ac:dyDescent="0.25">
      <c r="A283" s="68"/>
      <c r="B283" s="68"/>
      <c r="C283" s="69"/>
      <c r="D283" s="69"/>
      <c r="E283" s="68"/>
      <c r="F283" s="68"/>
      <c r="G283" s="68"/>
      <c r="H283" s="68"/>
      <c r="I283" s="68"/>
      <c r="J283" s="68"/>
      <c r="K283" s="68"/>
      <c r="L283" s="68"/>
      <c r="M283" s="68"/>
      <c r="N283" s="68"/>
      <c r="O283" s="68"/>
      <c r="P283" s="68"/>
      <c r="Q283" s="68"/>
      <c r="R283" s="68"/>
      <c r="S283" s="68"/>
    </row>
  </sheetData>
  <sheetProtection formatCells="0" formatColumns="0" formatRows="0" autoFilter="0"/>
  <customSheetViews>
    <customSheetView guid="{46CCC2A8-61C4-4F21-94BB-8249E3858509}" scale="85" topLeftCell="A7">
      <selection activeCell="H36" sqref="H36"/>
      <pageMargins left="0.7" right="0.7" top="0.75" bottom="0.75" header="0.3" footer="0.3"/>
      <pageSetup orientation="portrait" r:id="rId1"/>
    </customSheetView>
    <customSheetView guid="{6300BE0F-E9BB-486A-A23F-E07483971E77}" scale="85" topLeftCell="A7">
      <selection activeCell="H36" sqref="H36"/>
      <pageMargins left="0.7" right="0.7" top="0.75" bottom="0.75" header="0.3" footer="0.3"/>
      <pageSetup orientation="portrait" r:id="rId2"/>
    </customSheetView>
    <customSheetView guid="{5679BCAC-750A-4C6F-BB01-FA4AB01B4DBC}" scale="85" topLeftCell="A7">
      <selection activeCell="H36" sqref="H36"/>
      <pageMargins left="0.7" right="0.7" top="0.75" bottom="0.75" header="0.3" footer="0.3"/>
      <pageSetup orientation="portrait" r:id="rId3"/>
    </customSheetView>
    <customSheetView guid="{0FD2BC38-3FA8-44B4-8B18-C03888FDBC75}" scale="85" topLeftCell="A7">
      <selection activeCell="H36" sqref="H36"/>
      <pageMargins left="0.7" right="0.7" top="0.75" bottom="0.75" header="0.3" footer="0.3"/>
      <pageSetup orientation="portrait" r:id="rId4"/>
    </customSheetView>
    <customSheetView guid="{83B41E9C-4D4B-4E64-AF6A-A2F882784B95}" scale="85" topLeftCell="A7">
      <selection activeCell="H36" sqref="H36"/>
      <pageMargins left="0.7" right="0.7" top="0.75" bottom="0.75" header="0.3" footer="0.3"/>
      <pageSetup orientation="portrait" r:id="rId5"/>
    </customSheetView>
    <customSheetView guid="{CB6E70ED-C911-48BD-9403-D776A95649C9}" scale="85" topLeftCell="A7">
      <selection activeCell="H36" sqref="H36"/>
      <pageMargins left="0.7" right="0.7" top="0.75" bottom="0.75" header="0.3" footer="0.3"/>
      <pageSetup orientation="portrait" r:id="rId6"/>
    </customSheetView>
    <customSheetView guid="{5D06DB67-68E1-4144-8C06-A0F20F35659B}" scale="85" topLeftCell="A7">
      <selection activeCell="H36" sqref="H36"/>
      <pageMargins left="0.7" right="0.7" top="0.75" bottom="0.75" header="0.3" footer="0.3"/>
      <pageSetup orientation="portrait" r:id="rId7"/>
    </customSheetView>
    <customSheetView guid="{1378F465-E419-4093-882F-9820B4762B7E}" scale="85" topLeftCell="A7">
      <selection activeCell="H36" sqref="H36"/>
      <pageMargins left="0.7" right="0.7" top="0.75" bottom="0.75" header="0.3" footer="0.3"/>
      <pageSetup orientation="portrait" r:id="rId8"/>
    </customSheetView>
    <customSheetView guid="{5DED195A-DA8D-4C23-9D7A-0243418C8BE4}" scale="85" topLeftCell="A7">
      <selection activeCell="H36" sqref="H36"/>
      <pageMargins left="0.7" right="0.7" top="0.75" bottom="0.75" header="0.3" footer="0.3"/>
      <pageSetup orientation="portrait" r:id="rId9"/>
    </customSheetView>
    <customSheetView guid="{DAD5030A-F359-4F6C-B438-60019CE5C21D}" scale="85" topLeftCell="A7">
      <selection activeCell="H36" sqref="H36"/>
      <pageMargins left="0.7" right="0.7" top="0.75" bottom="0.75" header="0.3" footer="0.3"/>
      <pageSetup orientation="portrait" r:id="rId10"/>
    </customSheetView>
    <customSheetView guid="{66B7FA8E-99CF-43EC-8A79-C865D10BA4C0}" scale="85" topLeftCell="A7">
      <selection activeCell="B37" sqref="B37"/>
      <pageMargins left="0.7" right="0.7" top="0.75" bottom="0.75" header="0.3" footer="0.3"/>
      <pageSetup orientation="portrait" r:id="rId11"/>
    </customSheetView>
    <customSheetView guid="{28F38C72-10A9-427F-BFBF-B226545CB488}" scale="85" topLeftCell="A7">
      <selection activeCell="B37" sqref="B37"/>
      <pageMargins left="0.7" right="0.7" top="0.75" bottom="0.75" header="0.3" footer="0.3"/>
      <pageSetup orientation="portrait" r:id="rId12"/>
    </customSheetView>
    <customSheetView guid="{D782DF0E-9D4A-4080-B65B-103035559967}" scale="85" topLeftCell="A7">
      <selection activeCell="B37" sqref="B37"/>
      <pageMargins left="0.7" right="0.7" top="0.75" bottom="0.75" header="0.3" footer="0.3"/>
      <pageSetup orientation="portrait" r:id="rId13"/>
    </customSheetView>
    <customSheetView guid="{A4BDE9E2-830E-4485-B6E1-708190EC31A4}" scale="85">
      <selection activeCell="B37" sqref="B37"/>
      <pageMargins left="0.7" right="0.7" top="0.75" bottom="0.75" header="0.3" footer="0.3"/>
      <pageSetup orientation="portrait" r:id="rId14"/>
    </customSheetView>
    <customSheetView guid="{C575216D-29FC-48BB-BD6A-1D81AE445EAC}" scale="85" topLeftCell="A11">
      <selection activeCell="B37" sqref="B37"/>
      <pageMargins left="0.7" right="0.7" top="0.75" bottom="0.75" header="0.3" footer="0.3"/>
      <pageSetup orientation="portrait" r:id="rId15"/>
    </customSheetView>
    <customSheetView guid="{2301D7D6-570C-4899-83E5-79B284247839}" scale="85" topLeftCell="A11">
      <selection activeCell="B37" sqref="B37"/>
      <pageMargins left="0.7" right="0.7" top="0.75" bottom="0.75" header="0.3" footer="0.3"/>
      <pageSetup orientation="portrait" r:id="rId16"/>
    </customSheetView>
    <customSheetView guid="{D6F50115-B703-4627-B205-DF80F7094FEB}" scale="85" topLeftCell="A11">
      <selection activeCell="B37" sqref="B37"/>
      <pageMargins left="0.7" right="0.7" top="0.75" bottom="0.75" header="0.3" footer="0.3"/>
      <pageSetup orientation="portrait" r:id="rId17"/>
    </customSheetView>
    <customSheetView guid="{AE07C99D-7772-4982-BEBB-16B5D6FA0794}" scale="85" topLeftCell="A11">
      <selection activeCell="B37" sqref="B37"/>
      <pageMargins left="0.7" right="0.7" top="0.75" bottom="0.75" header="0.3" footer="0.3"/>
      <pageSetup orientation="portrait" r:id="rId18"/>
    </customSheetView>
    <customSheetView guid="{B3BBEA5E-6D18-476E-B42D-04E1EF062EAE}" scale="85" topLeftCell="A11">
      <selection activeCell="B37" sqref="B37"/>
      <pageMargins left="0.7" right="0.7" top="0.75" bottom="0.75" header="0.3" footer="0.3"/>
      <pageSetup orientation="portrait" r:id="rId19"/>
    </customSheetView>
    <customSheetView guid="{D971BCE8-FC55-4AAF-A7EE-527ED6899A9F}" scale="85" topLeftCell="A16">
      <selection activeCell="F37" sqref="F37"/>
      <pageMargins left="0.7" right="0.7" top="0.75" bottom="0.75" header="0.3" footer="0.3"/>
      <pageSetup orientation="portrait" r:id="rId20"/>
    </customSheetView>
    <customSheetView guid="{2682D879-1CE1-4C49-A737-54F2881CBCB0}" scale="85" topLeftCell="A16">
      <selection activeCell="F37" sqref="F37"/>
      <pageMargins left="0.7" right="0.7" top="0.75" bottom="0.75" header="0.3" footer="0.3"/>
      <pageSetup orientation="portrait" r:id="rId21"/>
    </customSheetView>
    <customSheetView guid="{F5C35185-B159-45F8-A16A-B3C09B6C0ED0}" scale="85" topLeftCell="A16">
      <selection activeCell="F37" sqref="F37"/>
      <pageMargins left="0.7" right="0.7" top="0.75" bottom="0.75" header="0.3" footer="0.3"/>
      <pageSetup orientation="portrait" r:id="rId22"/>
    </customSheetView>
    <customSheetView guid="{7166F4E0-17F6-4182-B62C-63A4FBD008D2}" scale="90" topLeftCell="A16">
      <selection activeCell="B42" sqref="B42"/>
      <pageMargins left="0.7" right="0.7" top="0.75" bottom="0.75" header="0.3" footer="0.3"/>
      <pageSetup orientation="portrait" r:id="rId23"/>
    </customSheetView>
    <customSheetView guid="{15B8AF7B-5FBC-414B-9C1F-05BCB1D32ADB}" scale="90" topLeftCell="G24">
      <selection activeCell="P45" sqref="P45"/>
      <pageMargins left="0.7" right="0.7" top="0.75" bottom="0.75" header="0.3" footer="0.3"/>
      <pageSetup orientation="portrait" r:id="rId24"/>
    </customSheetView>
    <customSheetView guid="{B1BFE9EC-7C23-48B0-ACDD-6786CE3E9C92}" scale="80">
      <selection activeCell="F24" sqref="F24"/>
      <pageMargins left="0.7" right="0.7" top="0.75" bottom="0.75" header="0.3" footer="0.3"/>
      <pageSetup orientation="portrait" r:id="rId25"/>
    </customSheetView>
    <customSheetView guid="{39D26A3C-48BC-4AC3-B396-D187FB877F87}" scale="80">
      <selection activeCell="A24" sqref="A24"/>
      <pageMargins left="0.7" right="0.7" top="0.75" bottom="0.75" header="0.3" footer="0.3"/>
      <pageSetup orientation="portrait" r:id="rId26"/>
    </customSheetView>
    <customSheetView guid="{97FAA7D7-3C90-4C98-A145-2D66B25BDDDC}" scale="80">
      <selection activeCell="F8" sqref="F8"/>
      <pageMargins left="0.7" right="0.7" top="0.75" bottom="0.75" header="0.3" footer="0.3"/>
      <pageSetup orientation="portrait" r:id="rId27"/>
    </customSheetView>
    <customSheetView guid="{2BED645F-D25A-4AB4-8A10-28429739BB11}" scale="80" topLeftCell="A34">
      <selection activeCell="E51" sqref="E51"/>
      <pageMargins left="0.7" right="0.7" top="0.75" bottom="0.75" header="0.3" footer="0.3"/>
      <pageSetup orientation="portrait" r:id="rId28"/>
    </customSheetView>
    <customSheetView guid="{DFD65C73-0760-446F-8610-12F625D9A4D5}" scale="90" topLeftCell="A18">
      <selection activeCell="D27" sqref="D27"/>
      <pageMargins left="0.7" right="0.7" top="0.75" bottom="0.75" header="0.3" footer="0.3"/>
      <pageSetup orientation="portrait" r:id="rId29"/>
    </customSheetView>
    <customSheetView guid="{DC4CE8AE-6A19-45A2-84AF-CB0860BE007A}" scale="85" topLeftCell="B8">
      <selection activeCell="F37" sqref="F37"/>
      <pageMargins left="0.7" right="0.7" top="0.75" bottom="0.75" header="0.3" footer="0.3"/>
      <pageSetup orientation="portrait" r:id="rId30"/>
    </customSheetView>
    <customSheetView guid="{1D80CBB5-069A-412E-A566-C5B720F78854}" scale="85">
      <selection activeCell="B8" sqref="B8"/>
      <pageMargins left="0.7" right="0.7" top="0.75" bottom="0.75" header="0.3" footer="0.3"/>
      <pageSetup orientation="portrait" r:id="rId31"/>
    </customSheetView>
    <customSheetView guid="{1C6A4DCF-944B-4E98-8B15-8896A3B072B0}" scale="85">
      <selection activeCell="B8" sqref="B8"/>
      <pageMargins left="0.7" right="0.7" top="0.75" bottom="0.75" header="0.3" footer="0.3"/>
      <pageSetup orientation="portrait" r:id="rId32"/>
    </customSheetView>
    <customSheetView guid="{D958522E-10A0-4BA4-9955-3EB5F4C70362}" scale="85" topLeftCell="A11">
      <selection activeCell="B37" sqref="B37"/>
      <pageMargins left="0.7" right="0.7" top="0.75" bottom="0.75" header="0.3" footer="0.3"/>
      <pageSetup orientation="portrait" r:id="rId33"/>
    </customSheetView>
    <customSheetView guid="{3BB41223-AB36-4FE3-8823-D288420F8842}" scale="85" topLeftCell="A11">
      <selection activeCell="B37" sqref="B37"/>
      <pageMargins left="0.7" right="0.7" top="0.75" bottom="0.75" header="0.3" footer="0.3"/>
      <pageSetup orientation="portrait" r:id="rId34"/>
    </customSheetView>
    <customSheetView guid="{41F32FFD-755E-411C-9EBF-00C7F0C94089}" scale="85" topLeftCell="A7">
      <selection activeCell="B37" sqref="B37"/>
      <pageMargins left="0.7" right="0.7" top="0.75" bottom="0.75" header="0.3" footer="0.3"/>
      <pageSetup orientation="portrait" r:id="rId35"/>
    </customSheetView>
    <customSheetView guid="{3C8EF251-F6BA-45DC-9203-2AF616E66369}" scale="85" topLeftCell="A7">
      <selection activeCell="B37" sqref="B37"/>
      <pageMargins left="0.7" right="0.7" top="0.75" bottom="0.75" header="0.3" footer="0.3"/>
      <pageSetup orientation="portrait" r:id="rId36"/>
    </customSheetView>
    <customSheetView guid="{0609F2A9-A095-402C-B79E-06D415E59CAD}" scale="85" topLeftCell="A7">
      <selection activeCell="B37" sqref="B37"/>
      <pageMargins left="0.7" right="0.7" top="0.75" bottom="0.75" header="0.3" footer="0.3"/>
      <pageSetup orientation="portrait" r:id="rId37"/>
    </customSheetView>
    <customSheetView guid="{82846491-0F0E-4B60-87A1-C01ED3FEC6A7}" scale="85" topLeftCell="A7">
      <selection activeCell="B37" sqref="B37"/>
      <pageMargins left="0.7" right="0.7" top="0.75" bottom="0.75" header="0.3" footer="0.3"/>
      <pageSetup orientation="portrait" r:id="rId38"/>
    </customSheetView>
    <customSheetView guid="{5CC7F24E-5745-4750-83B2-EAEB0DED38A1}" scale="85" topLeftCell="A7">
      <selection activeCell="B37" sqref="B37"/>
      <pageMargins left="0.7" right="0.7" top="0.75" bottom="0.75" header="0.3" footer="0.3"/>
      <pageSetup orientation="portrait" r:id="rId39"/>
    </customSheetView>
    <customSheetView guid="{11FB0069-AFDC-4803-9139-81358242151A}" scale="85" topLeftCell="A7">
      <selection activeCell="B37" sqref="B37"/>
      <pageMargins left="0.7" right="0.7" top="0.75" bottom="0.75" header="0.3" footer="0.3"/>
      <pageSetup orientation="portrait" r:id="rId40"/>
    </customSheetView>
    <customSheetView guid="{DCDEF08E-9A10-4266-8775-11A704869E1A}" scale="85" topLeftCell="A7">
      <selection activeCell="B37" sqref="B37"/>
      <pageMargins left="0.7" right="0.7" top="0.75" bottom="0.75" header="0.3" footer="0.3"/>
      <pageSetup orientation="portrait" r:id="rId41"/>
    </customSheetView>
    <customSheetView guid="{C1547F3C-C572-46BC-9435-4A6EF18185F5}" scale="85" topLeftCell="A7">
      <selection activeCell="B37" sqref="B37"/>
      <pageMargins left="0.7" right="0.7" top="0.75" bottom="0.75" header="0.3" footer="0.3"/>
      <pageSetup orientation="portrait" r:id="rId42"/>
    </customSheetView>
    <customSheetView guid="{02365CEF-9EE4-4700-80AF-E708C0E9172C}" scale="85" topLeftCell="A7">
      <selection activeCell="B37" sqref="B37"/>
      <pageMargins left="0.7" right="0.7" top="0.75" bottom="0.75" header="0.3" footer="0.3"/>
      <pageSetup orientation="portrait" r:id="rId43"/>
    </customSheetView>
    <customSheetView guid="{EB4290FA-6900-4BA3-9807-6777BDF95E77}" scale="85" topLeftCell="A7">
      <selection activeCell="H36" sqref="H36"/>
      <pageMargins left="0.7" right="0.7" top="0.75" bottom="0.75" header="0.3" footer="0.3"/>
      <pageSetup orientation="portrait" r:id="rId44"/>
    </customSheetView>
    <customSheetView guid="{C8535C45-B99F-4B6C-9D98-5EB04DC32957}" scale="85" topLeftCell="A7">
      <selection activeCell="H36" sqref="H36"/>
      <pageMargins left="0.7" right="0.7" top="0.75" bottom="0.75" header="0.3" footer="0.3"/>
      <pageSetup orientation="portrait" r:id="rId45"/>
    </customSheetView>
    <customSheetView guid="{3299CEC9-C1AA-4B4C-8A4F-7816F7DE2376}" scale="85" topLeftCell="A7">
      <selection activeCell="H36" sqref="H36"/>
      <pageMargins left="0.7" right="0.7" top="0.75" bottom="0.75" header="0.3" footer="0.3"/>
      <pageSetup orientation="portrait" r:id="rId46"/>
    </customSheetView>
    <customSheetView guid="{63B7F284-CA58-4B1B-ACC3-DD6946843A23}" scale="85" topLeftCell="A7">
      <selection activeCell="H36" sqref="H36"/>
      <pageMargins left="0.7" right="0.7" top="0.75" bottom="0.75" header="0.3" footer="0.3"/>
      <pageSetup orientation="portrait" r:id="rId47"/>
    </customSheetView>
    <customSheetView guid="{13C8D82B-9300-447F-8856-608FBD6FA6A1}" scale="85" topLeftCell="A7">
      <selection activeCell="H36" sqref="H36"/>
      <pageMargins left="0.7" right="0.7" top="0.75" bottom="0.75" header="0.3" footer="0.3"/>
      <pageSetup orientation="portrait" r:id="rId48"/>
    </customSheetView>
    <customSheetView guid="{5EA6E6C0-0841-4F8A-8BCA-951E383BED28}" scale="85" topLeftCell="A7">
      <selection activeCell="H36" sqref="H36"/>
      <pageMargins left="0.7" right="0.7" top="0.75" bottom="0.75" header="0.3" footer="0.3"/>
      <pageSetup orientation="portrait" r:id="rId49"/>
    </customSheetView>
    <customSheetView guid="{091B35B7-6B09-4364-8B4D-11A7F8E6FBD2}" scale="85" topLeftCell="A7">
      <selection activeCell="H36" sqref="H36"/>
      <pageMargins left="0.7" right="0.7" top="0.75" bottom="0.75" header="0.3" footer="0.3"/>
      <pageSetup orientation="portrait" r:id="rId50"/>
    </customSheetView>
  </customSheetViews>
  <mergeCells count="6">
    <mergeCell ref="F1:M1"/>
    <mergeCell ref="G14:K14"/>
    <mergeCell ref="G16:K16"/>
    <mergeCell ref="G18:K18"/>
    <mergeCell ref="A23:O23"/>
    <mergeCell ref="G20:K20"/>
  </mergeCells>
  <pageMargins left="0.7" right="0.7" top="0.75" bottom="0.75" header="0.3" footer="0.3"/>
  <pageSetup orientation="portrait" r:id="rId5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0" sqref="B10"/>
    </sheetView>
  </sheetViews>
  <sheetFormatPr defaultColWidth="9.140625" defaultRowHeight="15" x14ac:dyDescent="0.25"/>
  <cols>
    <col min="1" max="1" width="9.140625" style="524"/>
    <col min="2" max="2" width="111.5703125" style="524" customWidth="1"/>
    <col min="3" max="3" width="9.140625" style="524"/>
    <col min="4" max="4" width="10.7109375" style="524" customWidth="1"/>
    <col min="5" max="16384" width="9.140625" style="524"/>
  </cols>
  <sheetData/>
  <sortState ref="A36:AA53">
    <sortCondition ref="Q36:Q53"/>
  </sortState>
  <customSheetViews>
    <customSheetView guid="{46CCC2A8-61C4-4F21-94BB-8249E3858509}">
      <selection activeCell="B10" sqref="B10"/>
      <pageMargins left="0.7" right="0.7" top="0.75" bottom="0.75" header="0.3" footer="0.3"/>
      <pageSetup orientation="portrait" r:id="rId1"/>
    </customSheetView>
    <customSheetView guid="{6300BE0F-E9BB-486A-A23F-E07483971E77}">
      <selection activeCell="B10" sqref="B10"/>
      <pageMargins left="0.7" right="0.7" top="0.75" bottom="0.75" header="0.3" footer="0.3"/>
      <pageSetup orientation="portrait" r:id="rId2"/>
    </customSheetView>
    <customSheetView guid="{5679BCAC-750A-4C6F-BB01-FA4AB01B4DBC}">
      <selection activeCell="B10" sqref="B10"/>
      <pageMargins left="0.7" right="0.7" top="0.75" bottom="0.75" header="0.3" footer="0.3"/>
      <pageSetup orientation="portrait" r:id="rId3"/>
    </customSheetView>
    <customSheetView guid="{0FD2BC38-3FA8-44B4-8B18-C03888FDBC75}">
      <selection activeCell="B10" sqref="B10"/>
      <pageMargins left="0.7" right="0.7" top="0.75" bottom="0.75" header="0.3" footer="0.3"/>
      <pageSetup orientation="portrait" r:id="rId4"/>
    </customSheetView>
    <customSheetView guid="{83B41E9C-4D4B-4E64-AF6A-A2F882784B95}">
      <selection activeCell="B10" sqref="B10"/>
      <pageMargins left="0.7" right="0.7" top="0.75" bottom="0.75" header="0.3" footer="0.3"/>
      <pageSetup orientation="portrait" r:id="rId5"/>
    </customSheetView>
    <customSheetView guid="{CB6E70ED-C911-48BD-9403-D776A95649C9}">
      <selection activeCell="B10" sqref="B10"/>
      <pageMargins left="0.7" right="0.7" top="0.75" bottom="0.75" header="0.3" footer="0.3"/>
      <pageSetup orientation="portrait" r:id="rId6"/>
    </customSheetView>
    <customSheetView guid="{5D06DB67-68E1-4144-8C06-A0F20F35659B}">
      <selection activeCell="B10" sqref="B10"/>
      <pageMargins left="0.7" right="0.7" top="0.75" bottom="0.75" header="0.3" footer="0.3"/>
      <pageSetup orientation="portrait" r:id="rId7"/>
    </customSheetView>
    <customSheetView guid="{1378F465-E419-4093-882F-9820B4762B7E}">
      <selection activeCell="B10" sqref="B10"/>
      <pageMargins left="0.7" right="0.7" top="0.75" bottom="0.75" header="0.3" footer="0.3"/>
      <pageSetup orientation="portrait" r:id="rId8"/>
    </customSheetView>
    <customSheetView guid="{5DED195A-DA8D-4C23-9D7A-0243418C8BE4}">
      <selection activeCell="B10" sqref="B10"/>
      <pageMargins left="0.7" right="0.7" top="0.75" bottom="0.75" header="0.3" footer="0.3"/>
      <pageSetup orientation="portrait" r:id="rId9"/>
    </customSheetView>
    <customSheetView guid="{DAD5030A-F359-4F6C-B438-60019CE5C21D}">
      <selection activeCell="B10" sqref="B10"/>
      <pageMargins left="0.7" right="0.7" top="0.75" bottom="0.75" header="0.3" footer="0.3"/>
      <pageSetup orientation="portrait" r:id="rId10"/>
    </customSheetView>
    <customSheetView guid="{66B7FA8E-99CF-43EC-8A79-C865D10BA4C0}">
      <selection activeCell="B10" sqref="B10"/>
      <pageMargins left="0.7" right="0.7" top="0.75" bottom="0.75" header="0.3" footer="0.3"/>
      <pageSetup orientation="portrait" r:id="rId11"/>
    </customSheetView>
    <customSheetView guid="{28F38C72-10A9-427F-BFBF-B226545CB488}" topLeftCell="A19">
      <selection activeCell="Q47" sqref="Q47"/>
      <pageMargins left="0.7" right="0.7" top="0.75" bottom="0.75" header="0.3" footer="0.3"/>
      <pageSetup orientation="portrait" r:id="rId12"/>
    </customSheetView>
    <customSheetView guid="{D782DF0E-9D4A-4080-B65B-103035559967}" topLeftCell="A19">
      <selection activeCell="Q47" sqref="Q47"/>
      <pageMargins left="0.7" right="0.7" top="0.75" bottom="0.75" header="0.3" footer="0.3"/>
      <pageSetup orientation="portrait" r:id="rId13"/>
    </customSheetView>
    <customSheetView guid="{A4BDE9E2-830E-4485-B6E1-708190EC31A4}">
      <selection activeCell="M18" sqref="M18"/>
      <pageMargins left="0.7" right="0.7" top="0.75" bottom="0.75" header="0.3" footer="0.3"/>
    </customSheetView>
    <customSheetView guid="{C575216D-29FC-48BB-BD6A-1D81AE445EAC}">
      <selection activeCell="M18" sqref="M18"/>
      <pageMargins left="0.7" right="0.7" top="0.75" bottom="0.75" header="0.3" footer="0.3"/>
    </customSheetView>
    <customSheetView guid="{2301D7D6-570C-4899-83E5-79B284247839}">
      <selection activeCell="M18" sqref="M18"/>
      <pageMargins left="0.7" right="0.7" top="0.75" bottom="0.75" header="0.3" footer="0.3"/>
    </customSheetView>
    <customSheetView guid="{D6F50115-B703-4627-B205-DF80F7094FEB}">
      <selection activeCell="M18" sqref="M18"/>
      <pageMargins left="0.7" right="0.7" top="0.75" bottom="0.75" header="0.3" footer="0.3"/>
    </customSheetView>
    <customSheetView guid="{AE07C99D-7772-4982-BEBB-16B5D6FA0794}">
      <selection activeCell="M18" sqref="M18"/>
      <pageMargins left="0.7" right="0.7" top="0.75" bottom="0.75" header="0.3" footer="0.3"/>
    </customSheetView>
    <customSheetView guid="{B3BBEA5E-6D18-476E-B42D-04E1EF062EAE}">
      <selection activeCell="M18" sqref="M18"/>
      <pageMargins left="0.7" right="0.7" top="0.75" bottom="0.75" header="0.3" footer="0.3"/>
    </customSheetView>
    <customSheetView guid="{D971BCE8-FC55-4AAF-A7EE-527ED6899A9F}">
      <selection activeCell="M18" sqref="M18"/>
      <pageMargins left="0.7" right="0.7" top="0.75" bottom="0.75" header="0.3" footer="0.3"/>
    </customSheetView>
    <customSheetView guid="{2682D879-1CE1-4C49-A737-54F2881CBCB0}">
      <selection activeCell="M18" sqref="M18"/>
      <pageMargins left="0.7" right="0.7" top="0.75" bottom="0.75" header="0.3" footer="0.3"/>
    </customSheetView>
    <customSheetView guid="{F5C35185-B159-45F8-A16A-B3C09B6C0ED0}">
      <selection activeCell="M18" sqref="M18"/>
      <pageMargins left="0.7" right="0.7" top="0.75" bottom="0.75" header="0.3" footer="0.3"/>
    </customSheetView>
    <customSheetView guid="{7166F4E0-17F6-4182-B62C-63A4FBD008D2}">
      <pageMargins left="0.7" right="0.7" top="0.75" bottom="0.75" header="0.3" footer="0.3"/>
    </customSheetView>
    <customSheetView guid="{DFD65C73-0760-446F-8610-12F625D9A4D5}">
      <pageMargins left="0.7" right="0.7" top="0.75" bottom="0.75" header="0.3" footer="0.3"/>
    </customSheetView>
    <customSheetView guid="{DC4CE8AE-6A19-45A2-84AF-CB0860BE007A}">
      <pageMargins left="0.7" right="0.7" top="0.75" bottom="0.75" header="0.3" footer="0.3"/>
    </customSheetView>
    <customSheetView guid="{1D80CBB5-069A-412E-A566-C5B720F78854}">
      <selection activeCell="E11" sqref="E11"/>
      <pageMargins left="0.7" right="0.7" top="0.75" bottom="0.75" header="0.3" footer="0.3"/>
    </customSheetView>
    <customSheetView guid="{1C6A4DCF-944B-4E98-8B15-8896A3B072B0}">
      <selection activeCell="B2" sqref="B2:E52"/>
      <pageMargins left="0.7" right="0.7" top="0.75" bottom="0.75" header="0.3" footer="0.3"/>
    </customSheetView>
    <customSheetView guid="{D958522E-10A0-4BA4-9955-3EB5F4C70362}">
      <selection activeCell="M18" sqref="M18"/>
      <pageMargins left="0.7" right="0.7" top="0.75" bottom="0.75" header="0.3" footer="0.3"/>
    </customSheetView>
    <customSheetView guid="{3BB41223-AB36-4FE3-8823-D288420F8842}">
      <selection activeCell="M18" sqref="M18"/>
      <pageMargins left="0.7" right="0.7" top="0.75" bottom="0.75" header="0.3" footer="0.3"/>
    </customSheetView>
    <customSheetView guid="{41F32FFD-755E-411C-9EBF-00C7F0C94089}" topLeftCell="A19">
      <selection activeCell="Q47" sqref="Q47"/>
      <pageMargins left="0.7" right="0.7" top="0.75" bottom="0.75" header="0.3" footer="0.3"/>
      <pageSetup orientation="portrait" r:id="rId14"/>
    </customSheetView>
    <customSheetView guid="{3C8EF251-F6BA-45DC-9203-2AF616E66369}">
      <selection activeCell="B10" sqref="B10"/>
      <pageMargins left="0.7" right="0.7" top="0.75" bottom="0.75" header="0.3" footer="0.3"/>
      <pageSetup orientation="portrait" r:id="rId15"/>
    </customSheetView>
    <customSheetView guid="{0609F2A9-A095-402C-B79E-06D415E59CAD}">
      <selection activeCell="B10" sqref="B10"/>
      <pageMargins left="0.7" right="0.7" top="0.75" bottom="0.75" header="0.3" footer="0.3"/>
      <pageSetup orientation="portrait" r:id="rId16"/>
    </customSheetView>
    <customSheetView guid="{82846491-0F0E-4B60-87A1-C01ED3FEC6A7}">
      <selection activeCell="B10" sqref="B10"/>
      <pageMargins left="0.7" right="0.7" top="0.75" bottom="0.75" header="0.3" footer="0.3"/>
      <pageSetup orientation="portrait" r:id="rId17"/>
    </customSheetView>
    <customSheetView guid="{5CC7F24E-5745-4750-83B2-EAEB0DED38A1}">
      <selection activeCell="B10" sqref="B10"/>
      <pageMargins left="0.7" right="0.7" top="0.75" bottom="0.75" header="0.3" footer="0.3"/>
      <pageSetup orientation="portrait" r:id="rId18"/>
    </customSheetView>
    <customSheetView guid="{11FB0069-AFDC-4803-9139-81358242151A}">
      <selection activeCell="B10" sqref="B10"/>
      <pageMargins left="0.7" right="0.7" top="0.75" bottom="0.75" header="0.3" footer="0.3"/>
      <pageSetup orientation="portrait" r:id="rId19"/>
    </customSheetView>
    <customSheetView guid="{DCDEF08E-9A10-4266-8775-11A704869E1A}">
      <selection activeCell="B10" sqref="B10"/>
      <pageMargins left="0.7" right="0.7" top="0.75" bottom="0.75" header="0.3" footer="0.3"/>
      <pageSetup orientation="portrait" r:id="rId20"/>
    </customSheetView>
    <customSheetView guid="{C1547F3C-C572-46BC-9435-4A6EF18185F5}">
      <selection activeCell="B10" sqref="B10"/>
      <pageMargins left="0.7" right="0.7" top="0.75" bottom="0.75" header="0.3" footer="0.3"/>
      <pageSetup orientation="portrait" r:id="rId21"/>
    </customSheetView>
    <customSheetView guid="{02365CEF-9EE4-4700-80AF-E708C0E9172C}">
      <selection activeCell="B10" sqref="B10"/>
      <pageMargins left="0.7" right="0.7" top="0.75" bottom="0.75" header="0.3" footer="0.3"/>
      <pageSetup orientation="portrait" r:id="rId22"/>
    </customSheetView>
    <customSheetView guid="{EB4290FA-6900-4BA3-9807-6777BDF95E77}">
      <selection activeCell="B10" sqref="B10"/>
      <pageMargins left="0.7" right="0.7" top="0.75" bottom="0.75" header="0.3" footer="0.3"/>
      <pageSetup orientation="portrait" r:id="rId23"/>
    </customSheetView>
    <customSheetView guid="{C8535C45-B99F-4B6C-9D98-5EB04DC32957}">
      <selection activeCell="B10" sqref="B10"/>
      <pageMargins left="0.7" right="0.7" top="0.75" bottom="0.75" header="0.3" footer="0.3"/>
      <pageSetup orientation="portrait" r:id="rId24"/>
    </customSheetView>
    <customSheetView guid="{3299CEC9-C1AA-4B4C-8A4F-7816F7DE2376}">
      <selection activeCell="B10" sqref="B10"/>
      <pageMargins left="0.7" right="0.7" top="0.75" bottom="0.75" header="0.3" footer="0.3"/>
      <pageSetup orientation="portrait" r:id="rId25"/>
    </customSheetView>
    <customSheetView guid="{63B7F284-CA58-4B1B-ACC3-DD6946843A23}">
      <selection activeCell="B10" sqref="B10"/>
      <pageMargins left="0.7" right="0.7" top="0.75" bottom="0.75" header="0.3" footer="0.3"/>
      <pageSetup orientation="portrait" r:id="rId26"/>
    </customSheetView>
    <customSheetView guid="{13C8D82B-9300-447F-8856-608FBD6FA6A1}">
      <selection activeCell="B10" sqref="B10"/>
      <pageMargins left="0.7" right="0.7" top="0.75" bottom="0.75" header="0.3" footer="0.3"/>
      <pageSetup orientation="portrait" r:id="rId27"/>
    </customSheetView>
    <customSheetView guid="{5EA6E6C0-0841-4F8A-8BCA-951E383BED28}">
      <selection activeCell="B10" sqref="B10"/>
      <pageMargins left="0.7" right="0.7" top="0.75" bottom="0.75" header="0.3" footer="0.3"/>
      <pageSetup orientation="portrait" r:id="rId28"/>
    </customSheetView>
    <customSheetView guid="{091B35B7-6B09-4364-8B4D-11A7F8E6FBD2}">
      <selection activeCell="B10" sqref="B10"/>
      <pageMargins left="0.7" right="0.7" top="0.75" bottom="0.75" header="0.3" footer="0.3"/>
      <pageSetup orientation="portrait" r:id="rId29"/>
    </customSheetView>
  </customSheetViews>
  <pageMargins left="0.7" right="0.7" top="0.75" bottom="0.75" header="0.3" footer="0.3"/>
  <pageSetup orientation="portrait" r:id="rId3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38" workbookViewId="0">
      <selection activeCell="C49" sqref="C49"/>
    </sheetView>
  </sheetViews>
  <sheetFormatPr defaultRowHeight="15" x14ac:dyDescent="0.25"/>
  <cols>
    <col min="1" max="1" width="15.85546875" customWidth="1"/>
    <col min="3" max="3" width="101.7109375" customWidth="1"/>
  </cols>
  <sheetData>
    <row r="1" spans="1:3" ht="70.5" customHeight="1" x14ac:dyDescent="0.25">
      <c r="A1" s="176"/>
      <c r="C1" s="176"/>
    </row>
    <row r="2" spans="1:3" ht="38.25" customHeight="1" x14ac:dyDescent="0.25">
      <c r="A2" s="176"/>
      <c r="C2" s="176"/>
    </row>
    <row r="3" spans="1:3" ht="38.25" customHeight="1" x14ac:dyDescent="0.25">
      <c r="A3" s="176"/>
    </row>
    <row r="4" spans="1:3" ht="38.25" customHeight="1" x14ac:dyDescent="0.25">
      <c r="C4" s="176"/>
    </row>
    <row r="5" spans="1:3" ht="38.25" customHeight="1" x14ac:dyDescent="0.25">
      <c r="C5" s="176"/>
    </row>
    <row r="6" spans="1:3" ht="38.25" customHeight="1" x14ac:dyDescent="0.25">
      <c r="C6" s="176"/>
    </row>
    <row r="9" spans="1:3" ht="38.25" customHeight="1" x14ac:dyDescent="0.25"/>
    <row r="14" spans="1:3" x14ac:dyDescent="0.25">
      <c r="C14" s="520"/>
    </row>
    <row r="16" spans="1:3" x14ac:dyDescent="0.25">
      <c r="C16" s="521"/>
    </row>
    <row r="17" spans="3:3" ht="38.25" customHeight="1" x14ac:dyDescent="0.25"/>
    <row r="18" spans="3:3" ht="38.25" customHeight="1" x14ac:dyDescent="0.25">
      <c r="C18" s="176"/>
    </row>
    <row r="19" spans="3:3" ht="38.25" customHeight="1" x14ac:dyDescent="0.25">
      <c r="C19" s="176"/>
    </row>
    <row r="20" spans="3:3" x14ac:dyDescent="0.25">
      <c r="C20" s="521"/>
    </row>
    <row r="21" spans="3:3" ht="38.25" customHeight="1" x14ac:dyDescent="0.25"/>
    <row r="22" spans="3:3" ht="38.25" customHeight="1" x14ac:dyDescent="0.25">
      <c r="C22" s="176"/>
    </row>
    <row r="23" spans="3:3" ht="38.25" customHeight="1" x14ac:dyDescent="0.25"/>
    <row r="24" spans="3:3" ht="38.25" customHeight="1" x14ac:dyDescent="0.25">
      <c r="C24" s="521"/>
    </row>
    <row r="25" spans="3:3" ht="38.25" customHeight="1" x14ac:dyDescent="0.25"/>
    <row r="26" spans="3:3" ht="38.25" customHeight="1" x14ac:dyDescent="0.25">
      <c r="C26" s="176"/>
    </row>
    <row r="27" spans="3:3" ht="38.25" customHeight="1" x14ac:dyDescent="0.25"/>
    <row r="28" spans="3:3" x14ac:dyDescent="0.25">
      <c r="C28" s="521"/>
    </row>
    <row r="30" spans="3:3" x14ac:dyDescent="0.25">
      <c r="C30" s="176"/>
    </row>
    <row r="35" spans="3:3" x14ac:dyDescent="0.25">
      <c r="C35" s="176"/>
    </row>
    <row r="37" spans="3:3" x14ac:dyDescent="0.25">
      <c r="C37" s="521"/>
    </row>
    <row r="40" spans="3:3" x14ac:dyDescent="0.25">
      <c r="C40" s="520"/>
    </row>
    <row r="44" spans="3:3" x14ac:dyDescent="0.25">
      <c r="C44" s="520"/>
    </row>
    <row r="46" spans="3:3" x14ac:dyDescent="0.25">
      <c r="C46" s="521"/>
    </row>
    <row r="49" spans="3:3" x14ac:dyDescent="0.25">
      <c r="C49" s="522"/>
    </row>
    <row r="51" spans="3:3" x14ac:dyDescent="0.25">
      <c r="C51" s="521"/>
    </row>
  </sheetData>
  <customSheetViews>
    <customSheetView guid="{46CCC2A8-61C4-4F21-94BB-8249E3858509}" topLeftCell="A38">
      <selection activeCell="C49" sqref="C49"/>
      <pageMargins left="0.7" right="0.7" top="0.75" bottom="0.75" header="0.3" footer="0.3"/>
      <pageSetup orientation="portrait" r:id="rId1"/>
    </customSheetView>
    <customSheetView guid="{6300BE0F-E9BB-486A-A23F-E07483971E77}" topLeftCell="A38">
      <selection activeCell="C49" sqref="C49"/>
      <pageMargins left="0.7" right="0.7" top="0.75" bottom="0.75" header="0.3" footer="0.3"/>
      <pageSetup orientation="portrait" r:id="rId2"/>
    </customSheetView>
    <customSheetView guid="{5679BCAC-750A-4C6F-BB01-FA4AB01B4DBC}" topLeftCell="A38">
      <selection activeCell="C49" sqref="C49"/>
      <pageMargins left="0.7" right="0.7" top="0.75" bottom="0.75" header="0.3" footer="0.3"/>
      <pageSetup orientation="portrait" r:id="rId3"/>
    </customSheetView>
    <customSheetView guid="{0FD2BC38-3FA8-44B4-8B18-C03888FDBC75}" topLeftCell="A38">
      <selection activeCell="C49" sqref="C49"/>
      <pageMargins left="0.7" right="0.7" top="0.75" bottom="0.75" header="0.3" footer="0.3"/>
      <pageSetup orientation="portrait" r:id="rId4"/>
    </customSheetView>
    <customSheetView guid="{83B41E9C-4D4B-4E64-AF6A-A2F882784B95}" topLeftCell="A38">
      <selection activeCell="C49" sqref="C49"/>
      <pageMargins left="0.7" right="0.7" top="0.75" bottom="0.75" header="0.3" footer="0.3"/>
      <pageSetup orientation="portrait" r:id="rId5"/>
    </customSheetView>
    <customSheetView guid="{CB6E70ED-C911-48BD-9403-D776A95649C9}" topLeftCell="A38">
      <selection activeCell="C49" sqref="C49"/>
      <pageMargins left="0.7" right="0.7" top="0.75" bottom="0.75" header="0.3" footer="0.3"/>
      <pageSetup orientation="portrait" r:id="rId6"/>
    </customSheetView>
    <customSheetView guid="{5D06DB67-68E1-4144-8C06-A0F20F35659B}" topLeftCell="A38">
      <selection activeCell="C49" sqref="C49"/>
      <pageMargins left="0.7" right="0.7" top="0.75" bottom="0.75" header="0.3" footer="0.3"/>
      <pageSetup orientation="portrait" r:id="rId7"/>
    </customSheetView>
    <customSheetView guid="{1378F465-E419-4093-882F-9820B4762B7E}" topLeftCell="A38">
      <selection activeCell="C49" sqref="C49"/>
      <pageMargins left="0.7" right="0.7" top="0.75" bottom="0.75" header="0.3" footer="0.3"/>
      <pageSetup orientation="portrait" r:id="rId8"/>
    </customSheetView>
    <customSheetView guid="{5DED195A-DA8D-4C23-9D7A-0243418C8BE4}" topLeftCell="A38">
      <selection activeCell="C49" sqref="C49"/>
      <pageMargins left="0.7" right="0.7" top="0.75" bottom="0.75" header="0.3" footer="0.3"/>
      <pageSetup orientation="portrait" r:id="rId9"/>
    </customSheetView>
    <customSheetView guid="{DAD5030A-F359-4F6C-B438-60019CE5C21D}" topLeftCell="A38">
      <selection activeCell="C49" sqref="C49"/>
      <pageMargins left="0.7" right="0.7" top="0.75" bottom="0.75" header="0.3" footer="0.3"/>
      <pageSetup orientation="portrait" r:id="rId10"/>
    </customSheetView>
    <customSheetView guid="{66B7FA8E-99CF-43EC-8A79-C865D10BA4C0}" topLeftCell="A38">
      <selection activeCell="C49" sqref="C49"/>
      <pageMargins left="0.7" right="0.7" top="0.75" bottom="0.75" header="0.3" footer="0.3"/>
      <pageSetup orientation="portrait" r:id="rId11"/>
    </customSheetView>
    <customSheetView guid="{28F38C72-10A9-427F-BFBF-B226545CB488}">
      <pageMargins left="0.7" right="0.7" top="0.75" bottom="0.75" header="0.3" footer="0.3"/>
      <pageSetup orientation="portrait" r:id="rId12"/>
    </customSheetView>
    <customSheetView guid="{D782DF0E-9D4A-4080-B65B-103035559967}">
      <pageMargins left="0.7" right="0.7" top="0.75" bottom="0.75" header="0.3" footer="0.3"/>
      <pageSetup orientation="portrait" r:id="rId13"/>
    </customSheetView>
    <customSheetView guid="{A4BDE9E2-830E-4485-B6E1-708190EC31A4}">
      <pageMargins left="0.7" right="0.7" top="0.75" bottom="0.75" header="0.3" footer="0.3"/>
      <pageSetup orientation="portrait" r:id="rId14"/>
    </customSheetView>
    <customSheetView guid="{C575216D-29FC-48BB-BD6A-1D81AE445EAC}">
      <pageMargins left="0.7" right="0.7" top="0.75" bottom="0.75" header="0.3" footer="0.3"/>
      <pageSetup orientation="portrait" r:id="rId15"/>
    </customSheetView>
    <customSheetView guid="{2301D7D6-570C-4899-83E5-79B284247839}">
      <selection activeCell="A16" sqref="A16"/>
      <pageMargins left="0.7" right="0.7" top="0.75" bottom="0.75" header="0.3" footer="0.3"/>
      <pageSetup orientation="portrait" r:id="rId16"/>
    </customSheetView>
    <customSheetView guid="{D6F50115-B703-4627-B205-DF80F7094FEB}">
      <selection activeCell="F14" sqref="F14"/>
      <pageMargins left="0.7" right="0.7" top="0.75" bottom="0.75" header="0.3" footer="0.3"/>
    </customSheetView>
    <customSheetView guid="{AE07C99D-7772-4982-BEBB-16B5D6FA0794}">
      <selection activeCell="F14" sqref="F14"/>
      <pageMargins left="0.7" right="0.7" top="0.75" bottom="0.75" header="0.3" footer="0.3"/>
    </customSheetView>
    <customSheetView guid="{B3BBEA5E-6D18-476E-B42D-04E1EF062EAE}">
      <selection activeCell="F14" sqref="F14"/>
      <pageMargins left="0.7" right="0.7" top="0.75" bottom="0.75" header="0.3" footer="0.3"/>
    </customSheetView>
    <customSheetView guid="{D971BCE8-FC55-4AAF-A7EE-527ED6899A9F}">
      <selection activeCell="F14" sqref="F14"/>
      <pageMargins left="0.7" right="0.7" top="0.75" bottom="0.75" header="0.3" footer="0.3"/>
    </customSheetView>
    <customSheetView guid="{2682D879-1CE1-4C49-A737-54F2881CBCB0}">
      <selection activeCell="F14" sqref="F14"/>
      <pageMargins left="0.7" right="0.7" top="0.75" bottom="0.75" header="0.3" footer="0.3"/>
    </customSheetView>
    <customSheetView guid="{F5C35185-B159-45F8-A16A-B3C09B6C0ED0}">
      <selection activeCell="F14" sqref="F14"/>
      <pageMargins left="0.7" right="0.7" top="0.75" bottom="0.75" header="0.3" footer="0.3"/>
    </customSheetView>
    <customSheetView guid="{DC4CE8AE-6A19-45A2-84AF-CB0860BE007A}">
      <pageMargins left="0.7" right="0.7" top="0.75" bottom="0.75" header="0.3" footer="0.3"/>
    </customSheetView>
    <customSheetView guid="{1D80CBB5-069A-412E-A566-C5B720F78854}">
      <selection activeCell="J11" sqref="J11"/>
      <pageMargins left="0.7" right="0.7" top="0.75" bottom="0.75" header="0.3" footer="0.3"/>
    </customSheetView>
    <customSheetView guid="{1C6A4DCF-944B-4E98-8B15-8896A3B072B0}">
      <selection activeCell="F14" sqref="F14"/>
      <pageMargins left="0.7" right="0.7" top="0.75" bottom="0.75" header="0.3" footer="0.3"/>
    </customSheetView>
    <customSheetView guid="{D958522E-10A0-4BA4-9955-3EB5F4C70362}">
      <selection activeCell="F14" sqref="F14"/>
      <pageMargins left="0.7" right="0.7" top="0.75" bottom="0.75" header="0.3" footer="0.3"/>
    </customSheetView>
    <customSheetView guid="{3BB41223-AB36-4FE3-8823-D288420F8842}">
      <selection activeCell="A13" sqref="A13"/>
      <pageMargins left="0.7" right="0.7" top="0.75" bottom="0.75" header="0.3" footer="0.3"/>
      <pageSetup orientation="portrait" r:id="rId17"/>
    </customSheetView>
    <customSheetView guid="{41F32FFD-755E-411C-9EBF-00C7F0C94089}">
      <pageMargins left="0.7" right="0.7" top="0.75" bottom="0.75" header="0.3" footer="0.3"/>
      <pageSetup orientation="portrait" r:id="rId18"/>
    </customSheetView>
    <customSheetView guid="{3C8EF251-F6BA-45DC-9203-2AF616E66369}" topLeftCell="A38">
      <selection activeCell="C49" sqref="C49"/>
      <pageMargins left="0.7" right="0.7" top="0.75" bottom="0.75" header="0.3" footer="0.3"/>
      <pageSetup orientation="portrait" r:id="rId19"/>
    </customSheetView>
    <customSheetView guid="{0609F2A9-A095-402C-B79E-06D415E59CAD}" topLeftCell="A38">
      <selection activeCell="C49" sqref="C49"/>
      <pageMargins left="0.7" right="0.7" top="0.75" bottom="0.75" header="0.3" footer="0.3"/>
      <pageSetup orientation="portrait" r:id="rId20"/>
    </customSheetView>
    <customSheetView guid="{82846491-0F0E-4B60-87A1-C01ED3FEC6A7}" topLeftCell="A38">
      <selection activeCell="C49" sqref="C49"/>
      <pageMargins left="0.7" right="0.7" top="0.75" bottom="0.75" header="0.3" footer="0.3"/>
      <pageSetup orientation="portrait" r:id="rId21"/>
    </customSheetView>
    <customSheetView guid="{5CC7F24E-5745-4750-83B2-EAEB0DED38A1}" topLeftCell="A38">
      <selection activeCell="C49" sqref="C49"/>
      <pageMargins left="0.7" right="0.7" top="0.75" bottom="0.75" header="0.3" footer="0.3"/>
      <pageSetup orientation="portrait" r:id="rId22"/>
    </customSheetView>
    <customSheetView guid="{11FB0069-AFDC-4803-9139-81358242151A}" topLeftCell="A38">
      <selection activeCell="C49" sqref="C49"/>
      <pageMargins left="0.7" right="0.7" top="0.75" bottom="0.75" header="0.3" footer="0.3"/>
      <pageSetup orientation="portrait" r:id="rId23"/>
    </customSheetView>
    <customSheetView guid="{DCDEF08E-9A10-4266-8775-11A704869E1A}" topLeftCell="A38">
      <selection activeCell="C49" sqref="C49"/>
      <pageMargins left="0.7" right="0.7" top="0.75" bottom="0.75" header="0.3" footer="0.3"/>
      <pageSetup orientation="portrait" r:id="rId24"/>
    </customSheetView>
    <customSheetView guid="{C1547F3C-C572-46BC-9435-4A6EF18185F5}" topLeftCell="A38">
      <selection activeCell="C49" sqref="C49"/>
      <pageMargins left="0.7" right="0.7" top="0.75" bottom="0.75" header="0.3" footer="0.3"/>
      <pageSetup orientation="portrait" r:id="rId25"/>
    </customSheetView>
    <customSheetView guid="{02365CEF-9EE4-4700-80AF-E708C0E9172C}" topLeftCell="A38">
      <selection activeCell="C49" sqref="C49"/>
      <pageMargins left="0.7" right="0.7" top="0.75" bottom="0.75" header="0.3" footer="0.3"/>
      <pageSetup orientation="portrait" r:id="rId26"/>
    </customSheetView>
    <customSheetView guid="{EB4290FA-6900-4BA3-9807-6777BDF95E77}" topLeftCell="A38">
      <selection activeCell="C49" sqref="C49"/>
      <pageMargins left="0.7" right="0.7" top="0.75" bottom="0.75" header="0.3" footer="0.3"/>
      <pageSetup orientation="portrait" r:id="rId27"/>
    </customSheetView>
    <customSheetView guid="{C8535C45-B99F-4B6C-9D98-5EB04DC32957}" topLeftCell="A38">
      <selection activeCell="C49" sqref="C49"/>
      <pageMargins left="0.7" right="0.7" top="0.75" bottom="0.75" header="0.3" footer="0.3"/>
      <pageSetup orientation="portrait" r:id="rId28"/>
    </customSheetView>
    <customSheetView guid="{3299CEC9-C1AA-4B4C-8A4F-7816F7DE2376}" topLeftCell="A38">
      <selection activeCell="C49" sqref="C49"/>
      <pageMargins left="0.7" right="0.7" top="0.75" bottom="0.75" header="0.3" footer="0.3"/>
      <pageSetup orientation="portrait" r:id="rId29"/>
    </customSheetView>
    <customSheetView guid="{63B7F284-CA58-4B1B-ACC3-DD6946843A23}" topLeftCell="A38">
      <selection activeCell="C49" sqref="C49"/>
      <pageMargins left="0.7" right="0.7" top="0.75" bottom="0.75" header="0.3" footer="0.3"/>
      <pageSetup orientation="portrait" r:id="rId30"/>
    </customSheetView>
    <customSheetView guid="{13C8D82B-9300-447F-8856-608FBD6FA6A1}" topLeftCell="A38">
      <selection activeCell="C49" sqref="C49"/>
      <pageMargins left="0.7" right="0.7" top="0.75" bottom="0.75" header="0.3" footer="0.3"/>
      <pageSetup orientation="portrait" r:id="rId31"/>
    </customSheetView>
    <customSheetView guid="{5EA6E6C0-0841-4F8A-8BCA-951E383BED28}" topLeftCell="A38">
      <selection activeCell="C49" sqref="C49"/>
      <pageMargins left="0.7" right="0.7" top="0.75" bottom="0.75" header="0.3" footer="0.3"/>
      <pageSetup orientation="portrait" r:id="rId32"/>
    </customSheetView>
    <customSheetView guid="{091B35B7-6B09-4364-8B4D-11A7F8E6FBD2}" topLeftCell="A38">
      <selection activeCell="C49" sqref="C49"/>
      <pageMargins left="0.7" right="0.7" top="0.75" bottom="0.75" header="0.3" footer="0.3"/>
      <pageSetup orientation="portrait" r:id="rId33"/>
    </customSheetView>
  </customSheetViews>
  <pageMargins left="0.7" right="0.7" top="0.75" bottom="0.75" header="0.3" footer="0.3"/>
  <pageSetup orientation="portrait" r:id="rId3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46CCC2A8-61C4-4F21-94BB-8249E3858509}">
      <pageMargins left="0.7" right="0.7" top="0.75" bottom="0.75" header="0.3" footer="0.3"/>
    </customSheetView>
    <customSheetView guid="{6300BE0F-E9BB-486A-A23F-E07483971E77}">
      <pageMargins left="0.7" right="0.7" top="0.75" bottom="0.75" header="0.3" footer="0.3"/>
    </customSheetView>
    <customSheetView guid="{5679BCAC-750A-4C6F-BB01-FA4AB01B4DBC}">
      <pageMargins left="0.7" right="0.7" top="0.75" bottom="0.75" header="0.3" footer="0.3"/>
    </customSheetView>
    <customSheetView guid="{0FD2BC38-3FA8-44B4-8B18-C03888FDBC75}">
      <pageMargins left="0.7" right="0.7" top="0.75" bottom="0.75" header="0.3" footer="0.3"/>
    </customSheetView>
    <customSheetView guid="{83B41E9C-4D4B-4E64-AF6A-A2F882784B95}">
      <pageMargins left="0.7" right="0.7" top="0.75" bottom="0.75" header="0.3" footer="0.3"/>
    </customSheetView>
    <customSheetView guid="{CB6E70ED-C911-48BD-9403-D776A95649C9}">
      <pageMargins left="0.7" right="0.7" top="0.75" bottom="0.75" header="0.3" footer="0.3"/>
    </customSheetView>
    <customSheetView guid="{5D06DB67-68E1-4144-8C06-A0F20F35659B}">
      <pageMargins left="0.7" right="0.7" top="0.75" bottom="0.75" header="0.3" footer="0.3"/>
    </customSheetView>
    <customSheetView guid="{1378F465-E419-4093-882F-9820B4762B7E}">
      <pageMargins left="0.7" right="0.7" top="0.75" bottom="0.75" header="0.3" footer="0.3"/>
    </customSheetView>
    <customSheetView guid="{5DED195A-DA8D-4C23-9D7A-0243418C8BE4}">
      <pageMargins left="0.7" right="0.7" top="0.75" bottom="0.75" header="0.3" footer="0.3"/>
    </customSheetView>
    <customSheetView guid="{DAD5030A-F359-4F6C-B438-60019CE5C21D}">
      <pageMargins left="0.7" right="0.7" top="0.75" bottom="0.75" header="0.3" footer="0.3"/>
    </customSheetView>
    <customSheetView guid="{66B7FA8E-99CF-43EC-8A79-C865D10BA4C0}">
      <pageMargins left="0.7" right="0.7" top="0.75" bottom="0.75" header="0.3" footer="0.3"/>
    </customSheetView>
    <customSheetView guid="{3C8EF251-F6BA-45DC-9203-2AF616E66369}">
      <pageMargins left="0.7" right="0.7" top="0.75" bottom="0.75" header="0.3" footer="0.3"/>
    </customSheetView>
    <customSheetView guid="{0609F2A9-A095-402C-B79E-06D415E59CAD}">
      <pageMargins left="0.7" right="0.7" top="0.75" bottom="0.75" header="0.3" footer="0.3"/>
    </customSheetView>
    <customSheetView guid="{82846491-0F0E-4B60-87A1-C01ED3FEC6A7}">
      <pageMargins left="0.7" right="0.7" top="0.75" bottom="0.75" header="0.3" footer="0.3"/>
    </customSheetView>
    <customSheetView guid="{5CC7F24E-5745-4750-83B2-EAEB0DED38A1}">
      <pageMargins left="0.7" right="0.7" top="0.75" bottom="0.75" header="0.3" footer="0.3"/>
    </customSheetView>
    <customSheetView guid="{11FB0069-AFDC-4803-9139-81358242151A}">
      <pageMargins left="0.7" right="0.7" top="0.75" bottom="0.75" header="0.3" footer="0.3"/>
    </customSheetView>
    <customSheetView guid="{DCDEF08E-9A10-4266-8775-11A704869E1A}">
      <pageMargins left="0.7" right="0.7" top="0.75" bottom="0.75" header="0.3" footer="0.3"/>
    </customSheetView>
    <customSheetView guid="{C1547F3C-C572-46BC-9435-4A6EF18185F5}">
      <pageMargins left="0.7" right="0.7" top="0.75" bottom="0.75" header="0.3" footer="0.3"/>
    </customSheetView>
    <customSheetView guid="{02365CEF-9EE4-4700-80AF-E708C0E9172C}">
      <pageMargins left="0.7" right="0.7" top="0.75" bottom="0.75" header="0.3" footer="0.3"/>
    </customSheetView>
    <customSheetView guid="{EB4290FA-6900-4BA3-9807-6777BDF95E77}">
      <pageMargins left="0.7" right="0.7" top="0.75" bottom="0.75" header="0.3" footer="0.3"/>
    </customSheetView>
    <customSheetView guid="{C8535C45-B99F-4B6C-9D98-5EB04DC32957}">
      <pageMargins left="0.7" right="0.7" top="0.75" bottom="0.75" header="0.3" footer="0.3"/>
    </customSheetView>
    <customSheetView guid="{3299CEC9-C1AA-4B4C-8A4F-7816F7DE2376}">
      <pageMargins left="0.7" right="0.7" top="0.75" bottom="0.75" header="0.3" footer="0.3"/>
    </customSheetView>
    <customSheetView guid="{63B7F284-CA58-4B1B-ACC3-DD6946843A23}">
      <pageMargins left="0.7" right="0.7" top="0.75" bottom="0.75" header="0.3" footer="0.3"/>
    </customSheetView>
    <customSheetView guid="{13C8D82B-9300-447F-8856-608FBD6FA6A1}">
      <pageMargins left="0.7" right="0.7" top="0.75" bottom="0.75" header="0.3" footer="0.3"/>
    </customSheetView>
    <customSheetView guid="{5EA6E6C0-0841-4F8A-8BCA-951E383BED28}">
      <pageMargins left="0.7" right="0.7" top="0.75" bottom="0.75" header="0.3" footer="0.3"/>
    </customSheetView>
    <customSheetView guid="{091B35B7-6B09-4364-8B4D-11A7F8E6FBD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Q262"/>
  <sheetViews>
    <sheetView zoomScale="89" zoomScaleNormal="110" workbookViewId="0">
      <selection activeCell="B34" sqref="B34"/>
    </sheetView>
  </sheetViews>
  <sheetFormatPr defaultColWidth="9.28515625" defaultRowHeight="15" x14ac:dyDescent="0.25"/>
  <cols>
    <col min="1" max="1" width="20.5703125" style="103" customWidth="1"/>
    <col min="2" max="2" width="24.7109375" style="103" customWidth="1"/>
    <col min="3" max="3" width="17.42578125" style="103" customWidth="1"/>
    <col min="4" max="4" width="14.7109375" style="103" bestFit="1" customWidth="1"/>
    <col min="5" max="5" width="18.42578125" style="103" bestFit="1" customWidth="1"/>
    <col min="6" max="6" width="34.7109375" style="103" customWidth="1"/>
    <col min="7" max="7" width="14.42578125" style="103" customWidth="1"/>
    <col min="8" max="8" width="10" style="103" customWidth="1"/>
    <col min="9" max="9" width="16.28515625" style="103" customWidth="1"/>
    <col min="10" max="12" width="9.28515625" style="103"/>
    <col min="13" max="13" width="13.28515625" style="103" customWidth="1"/>
    <col min="14" max="14" width="9.28515625" style="103"/>
    <col min="15" max="15" width="12.5703125" style="103" customWidth="1"/>
    <col min="16" max="19" width="11.7109375" style="103" customWidth="1"/>
    <col min="20" max="16384" width="9.28515625" style="103"/>
  </cols>
  <sheetData>
    <row r="1" spans="1:43" s="62" customFormat="1" ht="11.25" x14ac:dyDescent="0.25">
      <c r="A1" s="42"/>
      <c r="B1" s="42"/>
      <c r="C1" s="54"/>
      <c r="D1" s="54"/>
      <c r="E1" s="41"/>
      <c r="F1" s="41"/>
      <c r="G1" s="41"/>
      <c r="H1" s="41"/>
      <c r="I1" s="41"/>
      <c r="J1" s="41"/>
      <c r="K1" s="41"/>
      <c r="L1" s="41"/>
      <c r="M1" s="41"/>
      <c r="N1" s="41"/>
      <c r="O1" s="41"/>
      <c r="P1" s="41"/>
      <c r="Q1" s="41"/>
      <c r="R1" s="41"/>
      <c r="S1" s="41"/>
    </row>
    <row r="2" spans="1:43" s="62" customFormat="1" ht="11.25" x14ac:dyDescent="0.25">
      <c r="A2" s="37" t="s">
        <v>74</v>
      </c>
      <c r="B2" s="42"/>
      <c r="C2" s="41"/>
      <c r="D2" s="41"/>
      <c r="E2" s="41"/>
      <c r="F2" s="40">
        <f>SUM(E9:E84)</f>
        <v>2055777.1152499998</v>
      </c>
      <c r="G2" s="604" t="s">
        <v>104</v>
      </c>
      <c r="H2" s="604"/>
      <c r="I2" s="604"/>
      <c r="J2" s="604"/>
      <c r="K2" s="604"/>
      <c r="L2" s="41"/>
      <c r="M2" s="41"/>
      <c r="N2" s="41"/>
      <c r="O2" s="41"/>
      <c r="P2" s="41"/>
      <c r="Q2" s="41"/>
      <c r="R2" s="41"/>
      <c r="S2" s="41"/>
    </row>
    <row r="3" spans="1:43" s="63" customFormat="1" ht="11.25" x14ac:dyDescent="0.25">
      <c r="A3" s="16"/>
      <c r="B3" s="16"/>
      <c r="C3" s="16"/>
      <c r="D3" s="46"/>
      <c r="E3" s="46"/>
      <c r="F3" s="47"/>
      <c r="G3" s="48"/>
      <c r="H3" s="16"/>
      <c r="I3" s="16"/>
      <c r="J3" s="16"/>
      <c r="K3" s="16"/>
      <c r="L3" s="16"/>
      <c r="M3" s="16"/>
      <c r="N3" s="16"/>
      <c r="O3" s="16"/>
      <c r="P3" s="16"/>
      <c r="Q3" s="16"/>
      <c r="R3" s="16"/>
      <c r="S3" s="16"/>
    </row>
    <row r="4" spans="1:43" s="63" customFormat="1" ht="11.25" x14ac:dyDescent="0.25">
      <c r="A4" s="45" t="s">
        <v>88</v>
      </c>
      <c r="B4" s="16"/>
      <c r="C4" s="16"/>
      <c r="D4" s="46"/>
      <c r="E4" s="46"/>
      <c r="F4" s="47"/>
      <c r="G4" s="48"/>
      <c r="H4" s="16"/>
      <c r="I4" s="16"/>
      <c r="J4" s="16"/>
      <c r="K4" s="16"/>
      <c r="L4" s="16"/>
      <c r="M4" s="16"/>
      <c r="N4" s="16"/>
      <c r="O4" s="16"/>
      <c r="P4" s="16"/>
      <c r="Q4" s="16"/>
      <c r="R4" s="16"/>
      <c r="S4" s="16"/>
    </row>
    <row r="5" spans="1:43" s="63" customFormat="1" ht="11.25" x14ac:dyDescent="0.25">
      <c r="A5" s="44" t="s">
        <v>89</v>
      </c>
      <c r="B5" s="16"/>
      <c r="C5" s="16"/>
      <c r="D5" s="46"/>
      <c r="E5" s="46"/>
      <c r="F5" s="47"/>
      <c r="G5" s="48"/>
      <c r="H5" s="16"/>
      <c r="I5" s="16"/>
      <c r="J5" s="16"/>
      <c r="K5" s="16"/>
      <c r="L5" s="16"/>
      <c r="M5" s="16"/>
      <c r="N5" s="16"/>
      <c r="O5" s="16"/>
      <c r="P5" s="16"/>
      <c r="Q5" s="16"/>
      <c r="R5" s="16"/>
      <c r="S5" s="16"/>
    </row>
    <row r="6" spans="1:43" s="63" customFormat="1" ht="11.25" x14ac:dyDescent="0.25">
      <c r="A6" s="44"/>
      <c r="B6" s="16"/>
      <c r="C6" s="16"/>
      <c r="D6" s="46"/>
      <c r="E6" s="46"/>
      <c r="F6" s="47"/>
      <c r="G6" s="48"/>
      <c r="H6" s="16"/>
      <c r="I6" s="16"/>
      <c r="J6" s="16"/>
      <c r="K6" s="16"/>
      <c r="L6" s="16"/>
      <c r="M6" s="16"/>
      <c r="N6" s="16"/>
      <c r="O6" s="16"/>
      <c r="P6" s="16"/>
      <c r="Q6" s="16"/>
      <c r="R6" s="16"/>
      <c r="S6" s="16"/>
    </row>
    <row r="7" spans="1:43" s="64" customFormat="1" ht="11.25" customHeight="1" x14ac:dyDescent="0.25">
      <c r="A7" s="605" t="s">
        <v>90</v>
      </c>
      <c r="B7" s="605"/>
      <c r="C7" s="605"/>
      <c r="D7" s="605"/>
      <c r="E7" s="605"/>
      <c r="F7" s="605"/>
      <c r="G7" s="605"/>
      <c r="H7" s="605"/>
      <c r="I7" s="605"/>
      <c r="J7" s="605"/>
      <c r="K7" s="605"/>
      <c r="L7" s="605"/>
      <c r="M7" s="605"/>
      <c r="N7" s="605"/>
      <c r="O7" s="605"/>
      <c r="P7" s="49"/>
      <c r="Q7" s="49"/>
      <c r="R7" s="49"/>
      <c r="S7" s="49"/>
    </row>
    <row r="8" spans="1:43" s="65" customFormat="1" ht="22.5" x14ac:dyDescent="0.25">
      <c r="A8" s="59" t="s">
        <v>105</v>
      </c>
      <c r="B8" s="50" t="s">
        <v>6</v>
      </c>
      <c r="C8" s="50" t="s">
        <v>7</v>
      </c>
      <c r="D8" s="50" t="s">
        <v>91</v>
      </c>
      <c r="E8" s="51" t="s">
        <v>92</v>
      </c>
      <c r="F8" s="50" t="s">
        <v>93</v>
      </c>
      <c r="G8" s="50" t="s">
        <v>12</v>
      </c>
      <c r="H8" s="50" t="s">
        <v>36</v>
      </c>
      <c r="I8" s="50" t="s">
        <v>9</v>
      </c>
      <c r="J8" s="50" t="s">
        <v>94</v>
      </c>
      <c r="K8" s="52" t="s">
        <v>95</v>
      </c>
      <c r="L8" s="50" t="s">
        <v>96</v>
      </c>
      <c r="M8" s="50" t="s">
        <v>97</v>
      </c>
      <c r="N8" s="50" t="s">
        <v>98</v>
      </c>
      <c r="O8" s="53" t="s">
        <v>99</v>
      </c>
      <c r="P8" s="50" t="s">
        <v>100</v>
      </c>
      <c r="Q8" s="52" t="s">
        <v>18</v>
      </c>
      <c r="R8" s="52" t="s">
        <v>19</v>
      </c>
      <c r="S8" s="52" t="s">
        <v>20</v>
      </c>
      <c r="T8" s="52" t="s">
        <v>101</v>
      </c>
    </row>
    <row r="9" spans="1:43" s="106" customFormat="1" ht="24" customHeight="1" x14ac:dyDescent="0.25">
      <c r="A9" s="168" t="s">
        <v>110</v>
      </c>
      <c r="B9" s="191" t="s">
        <v>106</v>
      </c>
      <c r="C9" s="191" t="s">
        <v>107</v>
      </c>
      <c r="D9" s="192">
        <v>0</v>
      </c>
      <c r="E9" s="192">
        <v>0</v>
      </c>
      <c r="F9" s="191" t="s">
        <v>102</v>
      </c>
      <c r="G9" s="191" t="s">
        <v>108</v>
      </c>
      <c r="H9" s="191" t="s">
        <v>109</v>
      </c>
      <c r="I9" s="191">
        <v>824984</v>
      </c>
      <c r="J9" s="191">
        <v>2</v>
      </c>
      <c r="K9" s="191"/>
      <c r="L9" s="191" t="s">
        <v>29</v>
      </c>
      <c r="M9" s="191">
        <v>2019</v>
      </c>
      <c r="N9" s="191" t="s">
        <v>61</v>
      </c>
      <c r="O9" s="193">
        <v>43472</v>
      </c>
      <c r="P9" s="194"/>
      <c r="Q9" s="194"/>
      <c r="R9" s="194"/>
      <c r="S9" s="194"/>
      <c r="T9" s="194"/>
      <c r="U9" s="107"/>
      <c r="V9" s="107"/>
      <c r="W9" s="107"/>
      <c r="X9" s="107"/>
      <c r="Y9" s="107"/>
      <c r="Z9" s="107"/>
      <c r="AA9" s="107"/>
      <c r="AB9" s="107"/>
      <c r="AC9" s="107"/>
      <c r="AD9" s="107"/>
      <c r="AE9" s="107"/>
      <c r="AF9" s="107"/>
      <c r="AG9" s="107"/>
      <c r="AH9" s="107"/>
      <c r="AI9" s="107"/>
      <c r="AJ9" s="107"/>
      <c r="AK9" s="107"/>
      <c r="AL9" s="107"/>
      <c r="AM9" s="107"/>
      <c r="AN9" s="107"/>
      <c r="AO9" s="107"/>
      <c r="AP9" s="107"/>
      <c r="AQ9" s="107"/>
    </row>
    <row r="10" spans="1:43" s="326" customFormat="1" ht="15" customHeight="1" x14ac:dyDescent="0.25">
      <c r="A10" s="321" t="s">
        <v>783</v>
      </c>
      <c r="B10" s="321" t="s">
        <v>692</v>
      </c>
      <c r="C10" s="322" t="s">
        <v>694</v>
      </c>
      <c r="D10" s="327">
        <v>839540.64</v>
      </c>
      <c r="E10" s="327">
        <v>40688.93</v>
      </c>
      <c r="F10" s="323" t="s">
        <v>102</v>
      </c>
      <c r="G10" s="323" t="s">
        <v>695</v>
      </c>
      <c r="H10" s="320" t="s">
        <v>562</v>
      </c>
      <c r="I10" s="322" t="s">
        <v>696</v>
      </c>
      <c r="J10" s="322"/>
      <c r="K10" s="322"/>
      <c r="L10" s="324">
        <v>44623</v>
      </c>
      <c r="M10" s="322" t="s">
        <v>73</v>
      </c>
      <c r="N10" s="322">
        <v>2022</v>
      </c>
      <c r="O10" s="322" t="s">
        <v>145</v>
      </c>
      <c r="P10" s="325">
        <v>44623</v>
      </c>
      <c r="Q10" s="322"/>
      <c r="R10" s="322"/>
      <c r="S10" s="322"/>
      <c r="T10" s="322"/>
    </row>
    <row r="11" spans="1:43" s="326" customFormat="1" ht="15" customHeight="1" x14ac:dyDescent="0.25">
      <c r="A11" s="321" t="s">
        <v>784</v>
      </c>
      <c r="B11" s="321" t="s">
        <v>692</v>
      </c>
      <c r="C11" s="322" t="s">
        <v>694</v>
      </c>
      <c r="D11" s="327">
        <v>839540.64</v>
      </c>
      <c r="E11" s="327">
        <v>61033.39</v>
      </c>
      <c r="F11" s="323" t="s">
        <v>102</v>
      </c>
      <c r="G11" s="323" t="s">
        <v>695</v>
      </c>
      <c r="H11" s="320" t="s">
        <v>562</v>
      </c>
      <c r="I11" s="322" t="s">
        <v>696</v>
      </c>
      <c r="J11" s="322"/>
      <c r="K11" s="322"/>
      <c r="L11" s="324">
        <v>44623</v>
      </c>
      <c r="M11" s="322" t="s">
        <v>73</v>
      </c>
      <c r="N11" s="322">
        <v>2022</v>
      </c>
      <c r="O11" s="322" t="s">
        <v>145</v>
      </c>
      <c r="P11" s="325">
        <v>44623</v>
      </c>
      <c r="Q11" s="322"/>
      <c r="R11" s="322"/>
      <c r="S11" s="322"/>
      <c r="T11" s="322"/>
    </row>
    <row r="12" spans="1:43" s="326" customFormat="1" ht="15" customHeight="1" x14ac:dyDescent="0.25">
      <c r="A12" s="321" t="s">
        <v>784</v>
      </c>
      <c r="B12" s="321" t="s">
        <v>1017</v>
      </c>
      <c r="C12" s="321" t="s">
        <v>1018</v>
      </c>
      <c r="D12" s="322">
        <v>1115705.1200000001</v>
      </c>
      <c r="E12" s="327">
        <v>3509.1</v>
      </c>
      <c r="F12" s="327" t="s">
        <v>2</v>
      </c>
      <c r="G12" s="323" t="s">
        <v>1019</v>
      </c>
      <c r="H12" s="323" t="s">
        <v>299</v>
      </c>
      <c r="I12" s="320" t="s">
        <v>1020</v>
      </c>
      <c r="J12" s="322"/>
      <c r="K12" s="322"/>
      <c r="L12" s="322"/>
      <c r="M12" s="324"/>
      <c r="N12" s="322"/>
      <c r="O12" s="322" t="s">
        <v>139</v>
      </c>
      <c r="P12" s="322"/>
      <c r="Q12" s="325"/>
      <c r="R12" s="322"/>
      <c r="S12" s="322"/>
      <c r="T12" s="322"/>
      <c r="U12" s="322"/>
    </row>
    <row r="13" spans="1:43" s="326" customFormat="1" ht="15" customHeight="1" x14ac:dyDescent="0.25">
      <c r="A13" s="321" t="s">
        <v>783</v>
      </c>
      <c r="B13" s="321" t="s">
        <v>477</v>
      </c>
      <c r="C13" s="321" t="s">
        <v>1021</v>
      </c>
      <c r="D13" s="322">
        <v>5307484.2</v>
      </c>
      <c r="E13" s="327">
        <v>11872.08</v>
      </c>
      <c r="F13" s="327" t="s">
        <v>2</v>
      </c>
      <c r="G13" s="323" t="s">
        <v>1022</v>
      </c>
      <c r="H13" s="323" t="s">
        <v>304</v>
      </c>
      <c r="I13" s="320" t="s">
        <v>1023</v>
      </c>
      <c r="J13" s="322"/>
      <c r="K13" s="322"/>
      <c r="L13" s="322"/>
      <c r="M13" s="324"/>
      <c r="N13" s="322"/>
      <c r="O13" s="322" t="s">
        <v>139</v>
      </c>
      <c r="P13" s="322"/>
      <c r="Q13" s="325"/>
      <c r="R13" s="322"/>
      <c r="S13" s="322"/>
      <c r="T13" s="322"/>
      <c r="U13" s="322"/>
    </row>
    <row r="14" spans="1:43" s="326" customFormat="1" ht="15" customHeight="1" x14ac:dyDescent="0.25">
      <c r="A14" s="321" t="s">
        <v>784</v>
      </c>
      <c r="B14" s="321" t="s">
        <v>942</v>
      </c>
      <c r="C14" s="321" t="s">
        <v>556</v>
      </c>
      <c r="D14" s="322">
        <v>7750000</v>
      </c>
      <c r="E14" s="327">
        <v>541209.59999999998</v>
      </c>
      <c r="F14" s="327" t="s">
        <v>102</v>
      </c>
      <c r="G14" s="323" t="s">
        <v>1052</v>
      </c>
      <c r="H14" s="323" t="s">
        <v>299</v>
      </c>
      <c r="I14" s="320" t="s">
        <v>557</v>
      </c>
      <c r="J14" s="322"/>
      <c r="K14" s="322"/>
      <c r="L14" s="322"/>
      <c r="M14" s="324" t="s">
        <v>76</v>
      </c>
      <c r="N14" s="322">
        <v>2022</v>
      </c>
      <c r="O14" s="322" t="s">
        <v>170</v>
      </c>
      <c r="P14" s="322">
        <v>44678</v>
      </c>
      <c r="Q14" s="325"/>
      <c r="R14" s="322"/>
      <c r="S14" s="322"/>
      <c r="T14" s="322"/>
      <c r="U14" s="322"/>
    </row>
    <row r="15" spans="1:43" s="326" customFormat="1" ht="15" customHeight="1" x14ac:dyDescent="0.25">
      <c r="A15" s="321" t="s">
        <v>784</v>
      </c>
      <c r="B15" s="321" t="s">
        <v>942</v>
      </c>
      <c r="C15" s="321" t="s">
        <v>556</v>
      </c>
      <c r="D15" s="322">
        <v>7750000</v>
      </c>
      <c r="E15" s="327">
        <v>234908.9</v>
      </c>
      <c r="F15" s="327" t="s">
        <v>102</v>
      </c>
      <c r="G15" s="323" t="s">
        <v>1053</v>
      </c>
      <c r="H15" s="323" t="s">
        <v>299</v>
      </c>
      <c r="I15" s="320" t="s">
        <v>557</v>
      </c>
      <c r="J15" s="322"/>
      <c r="K15" s="322"/>
      <c r="L15" s="322"/>
      <c r="M15" s="324" t="s">
        <v>76</v>
      </c>
      <c r="N15" s="322">
        <v>2022</v>
      </c>
      <c r="O15" s="322" t="s">
        <v>170</v>
      </c>
      <c r="P15" s="322">
        <v>44678</v>
      </c>
      <c r="Q15" s="325"/>
      <c r="R15" s="322"/>
      <c r="S15" s="322"/>
      <c r="T15" s="322"/>
      <c r="U15" s="322"/>
    </row>
    <row r="16" spans="1:43" s="326" customFormat="1" ht="15" customHeight="1" x14ac:dyDescent="0.25">
      <c r="A16" s="321" t="s">
        <v>783</v>
      </c>
      <c r="B16" s="321" t="s">
        <v>1011</v>
      </c>
      <c r="C16" s="321" t="s">
        <v>1012</v>
      </c>
      <c r="D16" s="322">
        <v>1866000</v>
      </c>
      <c r="E16" s="327">
        <v>393822</v>
      </c>
      <c r="F16" s="327" t="s">
        <v>2</v>
      </c>
      <c r="G16" s="323" t="s">
        <v>1013</v>
      </c>
      <c r="H16" s="323" t="s">
        <v>304</v>
      </c>
      <c r="I16" s="320" t="s">
        <v>553</v>
      </c>
      <c r="J16" s="322"/>
      <c r="K16" s="322"/>
      <c r="L16" s="322"/>
      <c r="M16" s="324" t="s">
        <v>76</v>
      </c>
      <c r="N16" s="322">
        <v>2022</v>
      </c>
      <c r="O16" s="322" t="s">
        <v>170</v>
      </c>
      <c r="P16" s="322">
        <v>44678</v>
      </c>
      <c r="Q16" s="325"/>
      <c r="R16" s="322"/>
      <c r="S16" s="322"/>
      <c r="T16" s="322"/>
      <c r="U16" s="322"/>
    </row>
    <row r="17" spans="1:21" s="326" customFormat="1" ht="15" customHeight="1" x14ac:dyDescent="0.25">
      <c r="A17" s="321" t="s">
        <v>784</v>
      </c>
      <c r="B17" s="321" t="s">
        <v>1011</v>
      </c>
      <c r="C17" s="321" t="s">
        <v>1012</v>
      </c>
      <c r="D17" s="322">
        <v>1152000</v>
      </c>
      <c r="E17" s="327">
        <v>170748</v>
      </c>
      <c r="F17" s="327" t="s">
        <v>2</v>
      </c>
      <c r="G17" s="323" t="s">
        <v>1014</v>
      </c>
      <c r="H17" s="323" t="s">
        <v>299</v>
      </c>
      <c r="I17" s="320" t="s">
        <v>555</v>
      </c>
      <c r="J17" s="322"/>
      <c r="K17" s="322"/>
      <c r="L17" s="322"/>
      <c r="M17" s="324" t="s">
        <v>76</v>
      </c>
      <c r="N17" s="322">
        <v>2022</v>
      </c>
      <c r="O17" s="322" t="s">
        <v>170</v>
      </c>
      <c r="P17" s="322">
        <v>44678</v>
      </c>
      <c r="Q17" s="325"/>
      <c r="R17" s="322"/>
      <c r="S17" s="322"/>
      <c r="T17" s="322"/>
      <c r="U17" s="322"/>
    </row>
    <row r="18" spans="1:21" s="326" customFormat="1" ht="15" customHeight="1" x14ac:dyDescent="0.25">
      <c r="A18" s="321" t="s">
        <v>783</v>
      </c>
      <c r="B18" s="321" t="s">
        <v>1272</v>
      </c>
      <c r="C18" s="321" t="s">
        <v>1270</v>
      </c>
      <c r="D18" s="322">
        <v>2800000</v>
      </c>
      <c r="E18" s="327">
        <v>86800</v>
      </c>
      <c r="F18" s="327" t="s">
        <v>2</v>
      </c>
      <c r="G18" s="323" t="s">
        <v>1321</v>
      </c>
      <c r="H18" s="323" t="s">
        <v>304</v>
      </c>
      <c r="I18" s="320" t="s">
        <v>1271</v>
      </c>
      <c r="J18" s="322"/>
      <c r="K18" s="322">
        <v>44711</v>
      </c>
      <c r="L18" s="322"/>
      <c r="M18" s="324" t="s">
        <v>77</v>
      </c>
      <c r="N18" s="322">
        <v>2022</v>
      </c>
      <c r="O18" s="322" t="s">
        <v>170</v>
      </c>
      <c r="P18" s="322">
        <v>44711</v>
      </c>
      <c r="Q18" s="325"/>
      <c r="R18" s="322"/>
      <c r="S18" s="322"/>
      <c r="T18" s="322"/>
      <c r="U18" s="322"/>
    </row>
    <row r="19" spans="1:21" s="326" customFormat="1" ht="15" customHeight="1" x14ac:dyDescent="0.25">
      <c r="A19" s="321" t="s">
        <v>784</v>
      </c>
      <c r="B19" s="321" t="s">
        <v>1272</v>
      </c>
      <c r="C19" s="321" t="s">
        <v>1270</v>
      </c>
      <c r="D19" s="322">
        <v>4000000</v>
      </c>
      <c r="E19" s="327">
        <v>124000</v>
      </c>
      <c r="F19" s="327" t="s">
        <v>2</v>
      </c>
      <c r="G19" s="323" t="s">
        <v>1322</v>
      </c>
      <c r="H19" s="323" t="s">
        <v>299</v>
      </c>
      <c r="I19" s="320" t="s">
        <v>1273</v>
      </c>
      <c r="J19" s="322"/>
      <c r="K19" s="322">
        <v>44711</v>
      </c>
      <c r="L19" s="322"/>
      <c r="M19" s="324" t="s">
        <v>77</v>
      </c>
      <c r="N19" s="322">
        <v>2022</v>
      </c>
      <c r="O19" s="322" t="s">
        <v>170</v>
      </c>
      <c r="P19" s="322">
        <v>44711</v>
      </c>
      <c r="Q19" s="325"/>
      <c r="R19" s="322"/>
      <c r="S19" s="322"/>
      <c r="T19" s="322"/>
      <c r="U19" s="322"/>
    </row>
    <row r="20" spans="1:21" s="326" customFormat="1" ht="15" customHeight="1" x14ac:dyDescent="0.25">
      <c r="A20" s="321" t="s">
        <v>783</v>
      </c>
      <c r="B20" s="321" t="s">
        <v>1327</v>
      </c>
      <c r="C20" s="321"/>
      <c r="D20" s="322"/>
      <c r="E20" s="327">
        <v>73475.7</v>
      </c>
      <c r="F20" s="327" t="s">
        <v>102</v>
      </c>
      <c r="G20" s="323" t="s">
        <v>1328</v>
      </c>
      <c r="H20" s="323"/>
      <c r="I20" s="320"/>
      <c r="J20" s="322"/>
      <c r="K20" s="322"/>
      <c r="L20" s="322"/>
      <c r="M20" s="324"/>
      <c r="N20" s="322"/>
      <c r="O20" s="322" t="s">
        <v>137</v>
      </c>
      <c r="P20" s="322">
        <v>44718</v>
      </c>
      <c r="Q20" s="325"/>
      <c r="R20" s="322"/>
      <c r="S20" s="322"/>
      <c r="T20" s="322"/>
      <c r="U20" s="322"/>
    </row>
    <row r="21" spans="1:21" s="326" customFormat="1" ht="15" customHeight="1" x14ac:dyDescent="0.25">
      <c r="A21" s="321" t="s">
        <v>1333</v>
      </c>
      <c r="B21" s="321" t="s">
        <v>1332</v>
      </c>
      <c r="C21" s="321" t="s">
        <v>1257</v>
      </c>
      <c r="D21" s="322"/>
      <c r="E21" s="327">
        <v>229529.77525000001</v>
      </c>
      <c r="F21" s="327" t="s">
        <v>2</v>
      </c>
      <c r="G21" s="323" t="s">
        <v>1258</v>
      </c>
      <c r="H21" s="323" t="s">
        <v>304</v>
      </c>
      <c r="I21" s="320"/>
      <c r="J21" s="322"/>
      <c r="K21" s="322">
        <v>44712</v>
      </c>
      <c r="L21" s="322"/>
      <c r="M21" s="324" t="s">
        <v>78</v>
      </c>
      <c r="N21" s="322">
        <v>2022</v>
      </c>
      <c r="O21" s="322" t="s">
        <v>302</v>
      </c>
      <c r="P21" s="322">
        <v>44712</v>
      </c>
      <c r="Q21" s="325"/>
      <c r="R21" s="322"/>
      <c r="S21" s="322"/>
      <c r="T21" s="322"/>
      <c r="U21" s="322"/>
    </row>
    <row r="22" spans="1:21" s="326" customFormat="1" ht="15" customHeight="1" x14ac:dyDescent="0.25">
      <c r="A22" s="458" t="s">
        <v>1333</v>
      </c>
      <c r="B22" s="458" t="s">
        <v>1332</v>
      </c>
      <c r="C22" s="458" t="s">
        <v>1257</v>
      </c>
      <c r="D22" s="459"/>
      <c r="E22" s="460">
        <v>1271.32</v>
      </c>
      <c r="F22" s="460" t="s">
        <v>2</v>
      </c>
      <c r="G22" s="461" t="s">
        <v>1259</v>
      </c>
      <c r="H22" s="461" t="s">
        <v>304</v>
      </c>
      <c r="I22" s="462"/>
      <c r="J22" s="459"/>
      <c r="K22" s="459">
        <v>44713</v>
      </c>
      <c r="L22" s="459"/>
      <c r="M22" s="463" t="s">
        <v>78</v>
      </c>
      <c r="N22" s="459">
        <v>2022</v>
      </c>
      <c r="O22" s="459" t="s">
        <v>302</v>
      </c>
      <c r="P22" s="459">
        <v>44713</v>
      </c>
      <c r="Q22" s="464"/>
      <c r="R22" s="459"/>
      <c r="S22" s="459"/>
      <c r="T22" s="459"/>
      <c r="U22" s="322"/>
    </row>
    <row r="23" spans="1:21" s="326" customFormat="1" ht="15" customHeight="1" x14ac:dyDescent="0.25">
      <c r="A23" s="458" t="s">
        <v>783</v>
      </c>
      <c r="B23" s="458" t="s">
        <v>1268</v>
      </c>
      <c r="C23" s="458" t="s">
        <v>1269</v>
      </c>
      <c r="D23" s="459">
        <v>978506</v>
      </c>
      <c r="E23" s="460">
        <v>34247.71</v>
      </c>
      <c r="F23" s="460" t="s">
        <v>2</v>
      </c>
      <c r="G23" s="461" t="s">
        <v>1362</v>
      </c>
      <c r="H23" s="461" t="s">
        <v>304</v>
      </c>
      <c r="I23" s="462" t="s">
        <v>1265</v>
      </c>
      <c r="J23" s="459"/>
      <c r="K23" s="459">
        <v>44711</v>
      </c>
      <c r="L23" s="459"/>
      <c r="M23" s="463" t="s">
        <v>77</v>
      </c>
      <c r="N23" s="459">
        <v>2022</v>
      </c>
      <c r="O23" s="459" t="s">
        <v>170</v>
      </c>
      <c r="P23" s="459">
        <v>44711</v>
      </c>
      <c r="Q23" s="464"/>
      <c r="R23" s="459"/>
      <c r="S23" s="459"/>
      <c r="T23" s="459"/>
      <c r="U23" s="322"/>
    </row>
    <row r="24" spans="1:21" s="326" customFormat="1" ht="15" customHeight="1" x14ac:dyDescent="0.25">
      <c r="A24" s="458" t="s">
        <v>784</v>
      </c>
      <c r="B24" s="458" t="s">
        <v>1268</v>
      </c>
      <c r="C24" s="458" t="s">
        <v>1269</v>
      </c>
      <c r="D24" s="459">
        <v>495141.8</v>
      </c>
      <c r="E24" s="460">
        <v>17329.97</v>
      </c>
      <c r="F24" s="460" t="s">
        <v>2</v>
      </c>
      <c r="G24" s="461" t="s">
        <v>1361</v>
      </c>
      <c r="H24" s="461" t="s">
        <v>299</v>
      </c>
      <c r="I24" s="462" t="s">
        <v>1267</v>
      </c>
      <c r="J24" s="459"/>
      <c r="K24" s="459">
        <v>44711</v>
      </c>
      <c r="L24" s="459"/>
      <c r="M24" s="463" t="s">
        <v>77</v>
      </c>
      <c r="N24" s="459">
        <v>2022</v>
      </c>
      <c r="O24" s="459" t="s">
        <v>170</v>
      </c>
      <c r="P24" s="459">
        <v>44711</v>
      </c>
      <c r="Q24" s="464"/>
      <c r="R24" s="459"/>
      <c r="S24" s="459"/>
      <c r="T24" s="459"/>
      <c r="U24" s="322"/>
    </row>
    <row r="25" spans="1:21" s="326" customFormat="1" ht="15" customHeight="1" x14ac:dyDescent="0.25">
      <c r="A25" s="458" t="s">
        <v>1333</v>
      </c>
      <c r="B25" s="458" t="s">
        <v>1332</v>
      </c>
      <c r="C25" s="458" t="s">
        <v>1257</v>
      </c>
      <c r="D25" s="459"/>
      <c r="E25" s="460">
        <v>2750</v>
      </c>
      <c r="F25" s="460" t="s">
        <v>2</v>
      </c>
      <c r="G25" s="461" t="s">
        <v>1259</v>
      </c>
      <c r="H25" s="461" t="s">
        <v>304</v>
      </c>
      <c r="I25" s="462"/>
      <c r="J25" s="459"/>
      <c r="K25" s="459"/>
      <c r="L25" s="459"/>
      <c r="M25" s="463" t="s">
        <v>78</v>
      </c>
      <c r="N25" s="459">
        <v>2022</v>
      </c>
      <c r="O25" s="459" t="s">
        <v>302</v>
      </c>
      <c r="P25" s="459"/>
      <c r="Q25" s="464"/>
      <c r="R25" s="459"/>
      <c r="S25" s="459"/>
      <c r="T25" s="459"/>
      <c r="U25" s="322"/>
    </row>
    <row r="26" spans="1:21" s="326" customFormat="1" ht="15" customHeight="1" x14ac:dyDescent="0.25">
      <c r="A26" s="458" t="s">
        <v>1333</v>
      </c>
      <c r="B26" s="458" t="s">
        <v>1592</v>
      </c>
      <c r="C26" s="458" t="s">
        <v>1593</v>
      </c>
      <c r="D26" s="459"/>
      <c r="E26" s="460">
        <v>7805</v>
      </c>
      <c r="F26" s="460" t="s">
        <v>2</v>
      </c>
      <c r="G26" s="461" t="s">
        <v>1641</v>
      </c>
      <c r="H26" s="461" t="s">
        <v>304</v>
      </c>
      <c r="I26" s="462"/>
      <c r="J26" s="459"/>
      <c r="K26" s="459"/>
      <c r="L26" s="459"/>
      <c r="M26" s="463"/>
      <c r="N26" s="459"/>
      <c r="O26" s="459" t="s">
        <v>302</v>
      </c>
      <c r="P26" s="459">
        <v>44754</v>
      </c>
      <c r="Q26" s="464"/>
      <c r="R26" s="459"/>
      <c r="S26" s="459"/>
      <c r="T26" s="459"/>
      <c r="U26" s="322"/>
    </row>
    <row r="27" spans="1:21" s="326" customFormat="1" ht="15" customHeight="1" x14ac:dyDescent="0.25">
      <c r="A27" s="458" t="s">
        <v>784</v>
      </c>
      <c r="B27" s="458" t="s">
        <v>1596</v>
      </c>
      <c r="C27" s="458" t="s">
        <v>1597</v>
      </c>
      <c r="D27" s="459">
        <v>303450</v>
      </c>
      <c r="E27" s="460">
        <v>6150</v>
      </c>
      <c r="F27" s="460" t="s">
        <v>2</v>
      </c>
      <c r="G27" s="461" t="s">
        <v>1599</v>
      </c>
      <c r="H27" s="461" t="s">
        <v>299</v>
      </c>
      <c r="I27" s="462" t="s">
        <v>1600</v>
      </c>
      <c r="J27" s="459" t="s">
        <v>1595</v>
      </c>
      <c r="K27" s="459"/>
      <c r="L27" s="459">
        <v>44754</v>
      </c>
      <c r="M27" s="463" t="s">
        <v>79</v>
      </c>
      <c r="N27" s="459">
        <v>2022</v>
      </c>
      <c r="O27" s="459" t="s">
        <v>1598</v>
      </c>
      <c r="P27" s="459">
        <v>44754</v>
      </c>
      <c r="Q27" s="464"/>
      <c r="R27" s="459"/>
      <c r="S27" s="459"/>
      <c r="T27" s="459"/>
      <c r="U27" s="322"/>
    </row>
    <row r="28" spans="1:21" s="599" customFormat="1" ht="13.5" customHeight="1" x14ac:dyDescent="0.25">
      <c r="A28" s="593" t="s">
        <v>1795</v>
      </c>
      <c r="B28" s="515" t="s">
        <v>1592</v>
      </c>
      <c r="C28" s="594" t="s">
        <v>1755</v>
      </c>
      <c r="D28" s="595"/>
      <c r="E28" s="516">
        <v>14625.64</v>
      </c>
      <c r="F28" s="596" t="s">
        <v>2</v>
      </c>
      <c r="G28" s="596" t="s">
        <v>1847</v>
      </c>
      <c r="H28" s="515" t="s">
        <v>304</v>
      </c>
      <c r="I28" s="515" t="s">
        <v>132</v>
      </c>
      <c r="J28" s="594"/>
      <c r="K28" s="597"/>
      <c r="L28" s="598">
        <v>44777</v>
      </c>
      <c r="M28" s="515" t="s">
        <v>80</v>
      </c>
      <c r="N28" s="515">
        <v>2022</v>
      </c>
      <c r="O28" s="594" t="s">
        <v>1756</v>
      </c>
      <c r="P28" s="597">
        <v>44777</v>
      </c>
      <c r="Q28" s="515"/>
      <c r="R28" s="515"/>
      <c r="S28" s="515"/>
      <c r="T28" s="515"/>
      <c r="U28" s="515"/>
    </row>
    <row r="29" spans="1:21" s="190" customFormat="1" x14ac:dyDescent="0.25">
      <c r="A29" s="188"/>
      <c r="B29" s="188"/>
      <c r="C29" s="189"/>
      <c r="D29" s="189"/>
      <c r="E29" s="188"/>
      <c r="F29" s="188"/>
      <c r="G29" s="188"/>
      <c r="H29" s="188"/>
      <c r="I29" s="188"/>
      <c r="J29" s="188"/>
      <c r="K29" s="188"/>
      <c r="L29" s="188"/>
      <c r="M29" s="188"/>
      <c r="N29" s="188"/>
      <c r="O29" s="188"/>
      <c r="P29" s="188"/>
      <c r="Q29" s="188"/>
      <c r="R29" s="188"/>
      <c r="S29" s="188"/>
      <c r="T29" s="188"/>
    </row>
    <row r="30" spans="1:21" s="190" customFormat="1" x14ac:dyDescent="0.25">
      <c r="A30" s="188"/>
      <c r="B30" s="188"/>
      <c r="C30" s="189"/>
      <c r="D30" s="189"/>
      <c r="E30" s="188"/>
      <c r="F30" s="188"/>
      <c r="G30" s="188"/>
      <c r="H30" s="188"/>
      <c r="I30" s="188"/>
      <c r="J30" s="188"/>
      <c r="K30" s="188"/>
      <c r="L30" s="188"/>
      <c r="M30" s="188"/>
      <c r="N30" s="188"/>
      <c r="O30" s="188"/>
      <c r="P30" s="188"/>
      <c r="Q30" s="188"/>
      <c r="R30" s="188"/>
      <c r="S30" s="188"/>
      <c r="T30" s="188"/>
    </row>
    <row r="31" spans="1:21" s="190" customFormat="1" x14ac:dyDescent="0.25">
      <c r="A31" s="188"/>
      <c r="B31" s="188"/>
      <c r="C31" s="189"/>
      <c r="D31" s="189"/>
      <c r="E31" s="188"/>
      <c r="F31" s="188"/>
      <c r="G31" s="188"/>
      <c r="H31" s="188"/>
      <c r="I31" s="188"/>
      <c r="J31" s="188"/>
      <c r="K31" s="188"/>
      <c r="L31" s="188"/>
      <c r="M31" s="188"/>
      <c r="N31" s="188"/>
      <c r="O31" s="188"/>
      <c r="P31" s="188"/>
      <c r="Q31" s="188"/>
      <c r="R31" s="188"/>
      <c r="S31" s="188"/>
      <c r="T31" s="188"/>
    </row>
    <row r="32" spans="1:21" s="190" customFormat="1" x14ac:dyDescent="0.25">
      <c r="A32" s="188"/>
      <c r="B32" s="188"/>
      <c r="C32" s="189"/>
      <c r="D32" s="189"/>
      <c r="E32" s="188"/>
      <c r="F32" s="188"/>
      <c r="G32" s="188"/>
      <c r="H32" s="188"/>
      <c r="I32" s="188"/>
      <c r="J32" s="188"/>
      <c r="K32" s="188"/>
      <c r="L32" s="188"/>
      <c r="M32" s="188"/>
      <c r="N32" s="188"/>
      <c r="O32" s="188"/>
      <c r="P32" s="188"/>
      <c r="Q32" s="188"/>
      <c r="R32" s="188"/>
      <c r="S32" s="188"/>
      <c r="T32" s="188"/>
    </row>
    <row r="33" spans="1:20" s="190" customFormat="1" x14ac:dyDescent="0.25">
      <c r="A33" s="188"/>
      <c r="B33" s="188"/>
      <c r="C33" s="189"/>
      <c r="D33" s="189"/>
      <c r="E33" s="188"/>
      <c r="F33" s="188"/>
      <c r="G33" s="188"/>
      <c r="H33" s="188"/>
      <c r="I33" s="188"/>
      <c r="J33" s="188"/>
      <c r="K33" s="188"/>
      <c r="L33" s="188"/>
      <c r="M33" s="188"/>
      <c r="N33" s="188"/>
      <c r="O33" s="188"/>
      <c r="P33" s="188"/>
      <c r="Q33" s="188"/>
      <c r="R33" s="188"/>
      <c r="S33" s="188"/>
      <c r="T33" s="188"/>
    </row>
    <row r="34" spans="1:20" s="190" customFormat="1" x14ac:dyDescent="0.25">
      <c r="A34" s="188"/>
      <c r="B34" s="188"/>
      <c r="C34" s="189"/>
      <c r="D34" s="189"/>
      <c r="E34" s="188"/>
      <c r="F34" s="188"/>
      <c r="G34" s="188"/>
      <c r="H34" s="188"/>
      <c r="I34" s="188"/>
      <c r="J34" s="188"/>
      <c r="K34" s="188"/>
      <c r="L34" s="188"/>
      <c r="M34" s="188"/>
      <c r="N34" s="188"/>
      <c r="O34" s="188"/>
      <c r="P34" s="188"/>
      <c r="Q34" s="188"/>
      <c r="R34" s="188"/>
      <c r="S34" s="188"/>
      <c r="T34" s="188"/>
    </row>
    <row r="35" spans="1:20" s="190" customFormat="1" x14ac:dyDescent="0.25">
      <c r="A35" s="188"/>
      <c r="B35" s="188"/>
      <c r="C35" s="189"/>
      <c r="D35" s="189"/>
      <c r="E35" s="188"/>
      <c r="F35" s="188"/>
      <c r="G35" s="188"/>
      <c r="H35" s="188"/>
      <c r="I35" s="188"/>
      <c r="J35" s="188"/>
      <c r="K35" s="188"/>
      <c r="L35" s="188"/>
      <c r="M35" s="188"/>
      <c r="N35" s="188"/>
      <c r="O35" s="188"/>
      <c r="P35" s="188"/>
      <c r="Q35" s="188"/>
      <c r="R35" s="188"/>
      <c r="S35" s="188"/>
      <c r="T35" s="188"/>
    </row>
    <row r="36" spans="1:20" s="190" customFormat="1" x14ac:dyDescent="0.25">
      <c r="A36" s="188"/>
      <c r="B36" s="188"/>
      <c r="C36" s="189"/>
      <c r="D36" s="189"/>
      <c r="E36" s="188"/>
      <c r="F36" s="188"/>
      <c r="G36" s="188"/>
      <c r="H36" s="188"/>
      <c r="I36" s="188"/>
      <c r="J36" s="188"/>
      <c r="K36" s="188"/>
      <c r="L36" s="188"/>
      <c r="M36" s="188"/>
      <c r="N36" s="188"/>
      <c r="O36" s="188"/>
      <c r="P36" s="188"/>
      <c r="Q36" s="188"/>
      <c r="R36" s="188"/>
      <c r="S36" s="188"/>
      <c r="T36" s="188"/>
    </row>
    <row r="37" spans="1:20" x14ac:dyDescent="0.25">
      <c r="A37" s="104"/>
      <c r="B37" s="104"/>
      <c r="C37" s="105"/>
      <c r="D37" s="105"/>
      <c r="E37" s="104"/>
      <c r="F37" s="104"/>
      <c r="G37" s="104"/>
      <c r="H37" s="104"/>
      <c r="I37" s="104"/>
      <c r="J37" s="104"/>
      <c r="K37" s="104"/>
      <c r="L37" s="104"/>
      <c r="M37" s="104"/>
      <c r="N37" s="104"/>
      <c r="O37" s="104"/>
      <c r="P37" s="104"/>
      <c r="Q37" s="104"/>
      <c r="R37" s="104"/>
      <c r="S37" s="104"/>
      <c r="T37" s="104"/>
    </row>
    <row r="38" spans="1:20" x14ac:dyDescent="0.25">
      <c r="A38" s="104"/>
      <c r="B38" s="104"/>
      <c r="C38" s="105"/>
      <c r="D38" s="105"/>
      <c r="E38" s="104"/>
      <c r="F38" s="104"/>
      <c r="G38" s="104"/>
      <c r="H38" s="104"/>
      <c r="I38" s="104"/>
      <c r="J38" s="104"/>
      <c r="K38" s="104"/>
      <c r="L38" s="104"/>
      <c r="M38" s="104"/>
      <c r="N38" s="104"/>
      <c r="O38" s="104"/>
      <c r="P38" s="104"/>
      <c r="Q38" s="104"/>
      <c r="R38" s="104"/>
      <c r="S38" s="104"/>
      <c r="T38" s="104"/>
    </row>
    <row r="39" spans="1:20" x14ac:dyDescent="0.25">
      <c r="A39" s="104"/>
      <c r="B39" s="104"/>
      <c r="C39" s="105"/>
      <c r="D39" s="105"/>
      <c r="E39" s="104"/>
      <c r="F39" s="104"/>
      <c r="G39" s="104"/>
      <c r="H39" s="104"/>
      <c r="I39" s="104"/>
      <c r="J39" s="104"/>
      <c r="K39" s="104"/>
      <c r="L39" s="104"/>
      <c r="M39" s="104"/>
      <c r="N39" s="104"/>
      <c r="O39" s="104"/>
      <c r="P39" s="104"/>
      <c r="Q39" s="104"/>
      <c r="R39" s="104"/>
      <c r="S39" s="104"/>
      <c r="T39" s="104"/>
    </row>
    <row r="40" spans="1:20" x14ac:dyDescent="0.25">
      <c r="A40" s="104"/>
      <c r="B40" s="104"/>
      <c r="C40" s="105"/>
      <c r="D40" s="105"/>
      <c r="E40" s="104"/>
      <c r="F40" s="104"/>
      <c r="G40" s="104"/>
      <c r="H40" s="104"/>
      <c r="I40" s="104"/>
      <c r="J40" s="104"/>
      <c r="K40" s="104"/>
      <c r="L40" s="104"/>
      <c r="M40" s="104"/>
      <c r="N40" s="104"/>
      <c r="O40" s="104"/>
      <c r="P40" s="104"/>
      <c r="Q40" s="104"/>
      <c r="R40" s="104"/>
      <c r="S40" s="104"/>
      <c r="T40" s="104"/>
    </row>
    <row r="41" spans="1:20" x14ac:dyDescent="0.25">
      <c r="A41" s="104"/>
      <c r="B41" s="104"/>
      <c r="C41" s="105"/>
      <c r="D41" s="105"/>
      <c r="E41" s="104"/>
      <c r="F41" s="104"/>
      <c r="G41" s="104"/>
      <c r="H41" s="104"/>
      <c r="I41" s="104"/>
      <c r="J41" s="104"/>
      <c r="K41" s="104"/>
      <c r="L41" s="104"/>
      <c r="M41" s="104"/>
      <c r="N41" s="104"/>
      <c r="O41" s="104"/>
      <c r="P41" s="104"/>
      <c r="Q41" s="104"/>
      <c r="R41" s="104"/>
      <c r="S41" s="104"/>
      <c r="T41" s="104"/>
    </row>
    <row r="42" spans="1:20" x14ac:dyDescent="0.25">
      <c r="A42" s="104"/>
      <c r="B42" s="104"/>
      <c r="C42" s="105"/>
      <c r="D42" s="105"/>
      <c r="E42" s="104"/>
      <c r="F42" s="104"/>
      <c r="G42" s="104"/>
      <c r="H42" s="104"/>
      <c r="I42" s="104"/>
      <c r="J42" s="104"/>
      <c r="K42" s="104"/>
      <c r="L42" s="104"/>
      <c r="M42" s="104"/>
      <c r="N42" s="104"/>
      <c r="O42" s="104"/>
      <c r="P42" s="104"/>
      <c r="Q42" s="104"/>
      <c r="R42" s="104"/>
      <c r="S42" s="104"/>
      <c r="T42" s="104"/>
    </row>
    <row r="43" spans="1:20" x14ac:dyDescent="0.25">
      <c r="A43" s="104"/>
      <c r="B43" s="104"/>
      <c r="C43" s="105"/>
      <c r="D43" s="105"/>
      <c r="E43" s="104"/>
      <c r="F43" s="104"/>
      <c r="G43" s="104"/>
      <c r="H43" s="104"/>
      <c r="I43" s="104"/>
      <c r="J43" s="104"/>
      <c r="K43" s="104"/>
      <c r="L43" s="104"/>
      <c r="M43" s="104"/>
      <c r="N43" s="104"/>
      <c r="O43" s="104"/>
      <c r="P43" s="104"/>
      <c r="Q43" s="104"/>
      <c r="R43" s="104"/>
      <c r="S43" s="104"/>
      <c r="T43" s="104"/>
    </row>
    <row r="44" spans="1:20" x14ac:dyDescent="0.25">
      <c r="A44" s="104"/>
      <c r="B44" s="104"/>
      <c r="C44" s="105"/>
      <c r="D44" s="105"/>
      <c r="E44" s="104"/>
      <c r="F44" s="104"/>
      <c r="G44" s="104"/>
      <c r="H44" s="104"/>
      <c r="I44" s="104"/>
      <c r="J44" s="104"/>
      <c r="K44" s="104"/>
      <c r="L44" s="104"/>
      <c r="M44" s="104"/>
      <c r="N44" s="104"/>
      <c r="O44" s="104"/>
      <c r="P44" s="104"/>
      <c r="Q44" s="104"/>
      <c r="R44" s="104"/>
      <c r="S44" s="104"/>
      <c r="T44" s="104"/>
    </row>
    <row r="45" spans="1:20" x14ac:dyDescent="0.25">
      <c r="A45" s="104"/>
      <c r="B45" s="104"/>
      <c r="C45" s="105"/>
      <c r="D45" s="105"/>
      <c r="E45" s="104"/>
      <c r="F45" s="104"/>
      <c r="G45" s="104"/>
      <c r="H45" s="104"/>
      <c r="I45" s="104"/>
      <c r="J45" s="104"/>
      <c r="K45" s="104"/>
      <c r="L45" s="104"/>
      <c r="M45" s="104"/>
      <c r="N45" s="104"/>
      <c r="O45" s="104"/>
      <c r="P45" s="104"/>
      <c r="Q45" s="104"/>
      <c r="R45" s="104"/>
      <c r="S45" s="104"/>
      <c r="T45" s="104"/>
    </row>
    <row r="46" spans="1:20" x14ac:dyDescent="0.25">
      <c r="A46" s="104"/>
      <c r="B46" s="104"/>
      <c r="C46" s="105"/>
      <c r="D46" s="105"/>
      <c r="E46" s="104"/>
      <c r="F46" s="104"/>
      <c r="G46" s="104"/>
      <c r="H46" s="104"/>
      <c r="I46" s="104"/>
      <c r="J46" s="104"/>
      <c r="K46" s="104"/>
      <c r="L46" s="104"/>
      <c r="M46" s="104"/>
      <c r="N46" s="104"/>
      <c r="O46" s="104"/>
      <c r="P46" s="104"/>
      <c r="Q46" s="104"/>
      <c r="R46" s="104"/>
      <c r="S46" s="104"/>
      <c r="T46" s="104"/>
    </row>
    <row r="47" spans="1:20" x14ac:dyDescent="0.25">
      <c r="A47" s="104"/>
      <c r="B47" s="104"/>
      <c r="C47" s="105"/>
      <c r="D47" s="105"/>
      <c r="E47" s="104"/>
      <c r="F47" s="104"/>
      <c r="G47" s="104"/>
      <c r="H47" s="104"/>
      <c r="I47" s="104"/>
      <c r="J47" s="104"/>
      <c r="K47" s="104"/>
      <c r="L47" s="104"/>
      <c r="M47" s="104"/>
      <c r="N47" s="104"/>
      <c r="O47" s="104"/>
      <c r="P47" s="104"/>
      <c r="Q47" s="104"/>
      <c r="R47" s="104"/>
      <c r="S47" s="104"/>
      <c r="T47" s="104"/>
    </row>
    <row r="48" spans="1:20" x14ac:dyDescent="0.25">
      <c r="A48" s="104"/>
      <c r="B48" s="104"/>
      <c r="C48" s="105"/>
      <c r="D48" s="105"/>
      <c r="E48" s="104"/>
      <c r="F48" s="104"/>
      <c r="G48" s="104"/>
      <c r="H48" s="104"/>
      <c r="I48" s="104"/>
      <c r="J48" s="104"/>
      <c r="K48" s="104"/>
      <c r="L48" s="104"/>
      <c r="M48" s="104"/>
      <c r="N48" s="104"/>
      <c r="O48" s="104"/>
      <c r="P48" s="104"/>
      <c r="Q48" s="104"/>
      <c r="R48" s="104"/>
      <c r="S48" s="104"/>
      <c r="T48" s="104"/>
    </row>
    <row r="49" spans="1:20" x14ac:dyDescent="0.25">
      <c r="A49" s="104"/>
      <c r="B49" s="104"/>
      <c r="C49" s="105"/>
      <c r="D49" s="105"/>
      <c r="E49" s="104"/>
      <c r="F49" s="104"/>
      <c r="G49" s="104"/>
      <c r="H49" s="104"/>
      <c r="I49" s="104"/>
      <c r="J49" s="104"/>
      <c r="K49" s="104"/>
      <c r="L49" s="104"/>
      <c r="M49" s="104"/>
      <c r="N49" s="104"/>
      <c r="O49" s="104"/>
      <c r="P49" s="104"/>
      <c r="Q49" s="104"/>
      <c r="R49" s="104"/>
      <c r="S49" s="104"/>
      <c r="T49" s="104"/>
    </row>
    <row r="50" spans="1:20" x14ac:dyDescent="0.25">
      <c r="A50" s="104"/>
      <c r="B50" s="104"/>
      <c r="C50" s="105"/>
      <c r="D50" s="105"/>
      <c r="E50" s="104"/>
      <c r="F50" s="104"/>
      <c r="G50" s="104"/>
      <c r="H50" s="104"/>
      <c r="I50" s="104"/>
      <c r="J50" s="104"/>
      <c r="K50" s="104"/>
      <c r="L50" s="104"/>
      <c r="M50" s="104"/>
      <c r="N50" s="104"/>
      <c r="O50" s="104"/>
      <c r="P50" s="104"/>
      <c r="Q50" s="104"/>
      <c r="R50" s="104"/>
      <c r="S50" s="104"/>
      <c r="T50" s="104"/>
    </row>
    <row r="51" spans="1:20" x14ac:dyDescent="0.25">
      <c r="A51" s="104"/>
      <c r="B51" s="104"/>
      <c r="C51" s="105"/>
      <c r="D51" s="105"/>
      <c r="E51" s="104"/>
      <c r="F51" s="104"/>
      <c r="G51" s="104"/>
      <c r="H51" s="104"/>
      <c r="I51" s="104"/>
      <c r="J51" s="104"/>
      <c r="K51" s="104"/>
      <c r="L51" s="104"/>
      <c r="M51" s="104"/>
      <c r="N51" s="104"/>
      <c r="O51" s="104"/>
      <c r="P51" s="104"/>
      <c r="Q51" s="104"/>
      <c r="R51" s="104"/>
      <c r="S51" s="104"/>
      <c r="T51" s="104"/>
    </row>
    <row r="52" spans="1:20" x14ac:dyDescent="0.25">
      <c r="A52" s="104"/>
      <c r="B52" s="104"/>
      <c r="C52" s="105"/>
      <c r="D52" s="105"/>
      <c r="E52" s="104"/>
      <c r="F52" s="104"/>
      <c r="G52" s="104"/>
      <c r="H52" s="104"/>
      <c r="I52" s="104"/>
      <c r="J52" s="104"/>
      <c r="K52" s="104"/>
      <c r="L52" s="104"/>
      <c r="M52" s="104"/>
      <c r="N52" s="104"/>
      <c r="O52" s="104"/>
      <c r="P52" s="104"/>
      <c r="Q52" s="104"/>
      <c r="R52" s="104"/>
      <c r="S52" s="104"/>
      <c r="T52" s="104"/>
    </row>
    <row r="53" spans="1:20" x14ac:dyDescent="0.25">
      <c r="A53" s="104"/>
      <c r="B53" s="104"/>
      <c r="C53" s="105"/>
      <c r="D53" s="105"/>
      <c r="E53" s="104"/>
      <c r="F53" s="104"/>
      <c r="G53" s="104"/>
      <c r="H53" s="104"/>
      <c r="I53" s="104"/>
      <c r="J53" s="104"/>
      <c r="K53" s="104"/>
      <c r="L53" s="104"/>
      <c r="M53" s="104"/>
      <c r="N53" s="104"/>
      <c r="O53" s="104"/>
      <c r="P53" s="104"/>
      <c r="Q53" s="104"/>
      <c r="R53" s="104"/>
      <c r="S53" s="104"/>
      <c r="T53" s="104"/>
    </row>
    <row r="54" spans="1:20" x14ac:dyDescent="0.25">
      <c r="A54" s="104"/>
      <c r="B54" s="104"/>
      <c r="C54" s="105"/>
      <c r="D54" s="105"/>
      <c r="E54" s="104"/>
      <c r="F54" s="104"/>
      <c r="G54" s="104"/>
      <c r="H54" s="104"/>
      <c r="I54" s="104"/>
      <c r="J54" s="104"/>
      <c r="K54" s="104"/>
      <c r="L54" s="104"/>
      <c r="M54" s="104"/>
      <c r="N54" s="104"/>
      <c r="O54" s="104"/>
      <c r="P54" s="104"/>
      <c r="Q54" s="104"/>
      <c r="R54" s="104"/>
      <c r="S54" s="104"/>
      <c r="T54" s="104"/>
    </row>
    <row r="55" spans="1:20" x14ac:dyDescent="0.25">
      <c r="A55" s="104"/>
      <c r="B55" s="104"/>
      <c r="C55" s="105"/>
      <c r="D55" s="105"/>
      <c r="E55" s="104"/>
      <c r="F55" s="104"/>
      <c r="G55" s="104"/>
      <c r="H55" s="104"/>
      <c r="I55" s="104"/>
      <c r="J55" s="104"/>
      <c r="K55" s="104"/>
      <c r="L55" s="104"/>
      <c r="M55" s="104"/>
      <c r="N55" s="104"/>
      <c r="O55" s="104"/>
      <c r="P55" s="104"/>
      <c r="Q55" s="104"/>
      <c r="R55" s="104"/>
      <c r="S55" s="104"/>
      <c r="T55" s="104"/>
    </row>
    <row r="56" spans="1:20" x14ac:dyDescent="0.25">
      <c r="A56" s="104"/>
      <c r="B56" s="104"/>
      <c r="C56" s="105"/>
      <c r="D56" s="105"/>
      <c r="E56" s="104"/>
      <c r="F56" s="104"/>
      <c r="G56" s="104"/>
      <c r="H56" s="104"/>
      <c r="I56" s="104"/>
      <c r="J56" s="104"/>
      <c r="K56" s="104"/>
      <c r="L56" s="104"/>
      <c r="M56" s="104"/>
      <c r="N56" s="104"/>
      <c r="O56" s="104"/>
      <c r="P56" s="104"/>
      <c r="Q56" s="104"/>
      <c r="R56" s="104"/>
      <c r="S56" s="104"/>
      <c r="T56" s="104"/>
    </row>
    <row r="57" spans="1:20" x14ac:dyDescent="0.25">
      <c r="A57" s="104"/>
      <c r="B57" s="104"/>
      <c r="C57" s="105"/>
      <c r="D57" s="105"/>
      <c r="E57" s="104"/>
      <c r="F57" s="104"/>
      <c r="G57" s="104"/>
      <c r="H57" s="104"/>
      <c r="I57" s="104"/>
      <c r="J57" s="104"/>
      <c r="K57" s="104"/>
      <c r="L57" s="104"/>
      <c r="M57" s="104"/>
      <c r="N57" s="104"/>
      <c r="O57" s="104"/>
      <c r="P57" s="104"/>
      <c r="Q57" s="104"/>
      <c r="R57" s="104"/>
      <c r="S57" s="104"/>
      <c r="T57" s="104"/>
    </row>
    <row r="58" spans="1:20" x14ac:dyDescent="0.25">
      <c r="A58" s="104"/>
      <c r="B58" s="104"/>
      <c r="C58" s="105"/>
      <c r="D58" s="105"/>
      <c r="E58" s="104"/>
      <c r="F58" s="104"/>
      <c r="G58" s="104"/>
      <c r="H58" s="104"/>
      <c r="I58" s="104"/>
      <c r="J58" s="104"/>
      <c r="K58" s="104"/>
      <c r="L58" s="104"/>
      <c r="M58" s="104"/>
      <c r="N58" s="104"/>
      <c r="O58" s="104"/>
      <c r="P58" s="104"/>
      <c r="Q58" s="104"/>
      <c r="R58" s="104"/>
      <c r="S58" s="104"/>
      <c r="T58" s="104"/>
    </row>
    <row r="59" spans="1:20" x14ac:dyDescent="0.25">
      <c r="A59" s="104"/>
      <c r="B59" s="104"/>
      <c r="C59" s="105"/>
      <c r="D59" s="105"/>
      <c r="E59" s="104"/>
      <c r="F59" s="104"/>
      <c r="G59" s="104"/>
      <c r="H59" s="104"/>
      <c r="I59" s="104"/>
      <c r="J59" s="104"/>
      <c r="K59" s="104"/>
      <c r="L59" s="104"/>
      <c r="M59" s="104"/>
      <c r="N59" s="104"/>
      <c r="O59" s="104"/>
      <c r="P59" s="104"/>
      <c r="Q59" s="104"/>
      <c r="R59" s="104"/>
      <c r="S59" s="104"/>
      <c r="T59" s="104"/>
    </row>
    <row r="60" spans="1:20" x14ac:dyDescent="0.25">
      <c r="A60" s="104"/>
      <c r="B60" s="104"/>
      <c r="C60" s="105"/>
      <c r="D60" s="105"/>
      <c r="E60" s="104"/>
      <c r="F60" s="104"/>
      <c r="G60" s="104"/>
      <c r="H60" s="104"/>
      <c r="I60" s="104"/>
      <c r="J60" s="104"/>
      <c r="K60" s="104"/>
      <c r="L60" s="104"/>
      <c r="M60" s="104"/>
      <c r="N60" s="104"/>
      <c r="O60" s="104"/>
      <c r="P60" s="104"/>
      <c r="Q60" s="104"/>
      <c r="R60" s="104"/>
      <c r="S60" s="104"/>
      <c r="T60" s="104"/>
    </row>
    <row r="61" spans="1:20" x14ac:dyDescent="0.25">
      <c r="A61" s="104"/>
      <c r="B61" s="104"/>
      <c r="C61" s="105"/>
      <c r="D61" s="105"/>
      <c r="E61" s="104"/>
      <c r="F61" s="104"/>
      <c r="G61" s="104"/>
      <c r="H61" s="104"/>
      <c r="I61" s="104"/>
      <c r="J61" s="104"/>
      <c r="K61" s="104"/>
      <c r="L61" s="104"/>
      <c r="M61" s="104"/>
      <c r="N61" s="104"/>
      <c r="O61" s="104"/>
      <c r="P61" s="104"/>
      <c r="Q61" s="104"/>
      <c r="R61" s="104"/>
      <c r="S61" s="104"/>
      <c r="T61" s="104"/>
    </row>
    <row r="62" spans="1:20" x14ac:dyDescent="0.25">
      <c r="A62" s="104"/>
      <c r="B62" s="104"/>
      <c r="C62" s="105"/>
      <c r="D62" s="105"/>
      <c r="E62" s="104"/>
      <c r="F62" s="104"/>
      <c r="G62" s="104"/>
      <c r="H62" s="104"/>
      <c r="I62" s="104"/>
      <c r="J62" s="104"/>
      <c r="K62" s="104"/>
      <c r="L62" s="104"/>
      <c r="M62" s="104"/>
      <c r="N62" s="104"/>
      <c r="O62" s="104"/>
      <c r="P62" s="104"/>
      <c r="Q62" s="104"/>
      <c r="R62" s="104"/>
      <c r="S62" s="104"/>
      <c r="T62" s="104"/>
    </row>
    <row r="63" spans="1:20" x14ac:dyDescent="0.25">
      <c r="A63" s="104"/>
      <c r="B63" s="104"/>
      <c r="C63" s="105"/>
      <c r="D63" s="105"/>
      <c r="E63" s="104"/>
      <c r="F63" s="104"/>
      <c r="G63" s="104"/>
      <c r="H63" s="104"/>
      <c r="I63" s="104"/>
      <c r="J63" s="104"/>
      <c r="K63" s="104"/>
      <c r="L63" s="104"/>
      <c r="M63" s="104"/>
      <c r="N63" s="104"/>
      <c r="O63" s="104"/>
      <c r="P63" s="104"/>
      <c r="Q63" s="104"/>
      <c r="R63" s="104"/>
      <c r="S63" s="104"/>
      <c r="T63" s="104"/>
    </row>
    <row r="64" spans="1:20" x14ac:dyDescent="0.25">
      <c r="A64" s="104"/>
      <c r="B64" s="104"/>
      <c r="C64" s="105"/>
      <c r="D64" s="105"/>
      <c r="E64" s="104"/>
      <c r="F64" s="104"/>
      <c r="G64" s="104"/>
      <c r="H64" s="104"/>
      <c r="I64" s="104"/>
      <c r="J64" s="104"/>
      <c r="K64" s="104"/>
      <c r="L64" s="104"/>
      <c r="M64" s="104"/>
      <c r="N64" s="104"/>
      <c r="O64" s="104"/>
      <c r="P64" s="104"/>
      <c r="Q64" s="104"/>
      <c r="R64" s="104"/>
      <c r="S64" s="104"/>
      <c r="T64" s="104"/>
    </row>
    <row r="65" spans="1:20" x14ac:dyDescent="0.25">
      <c r="A65" s="104"/>
      <c r="B65" s="104"/>
      <c r="C65" s="105"/>
      <c r="D65" s="105"/>
      <c r="E65" s="104"/>
      <c r="F65" s="104"/>
      <c r="G65" s="104"/>
      <c r="H65" s="104"/>
      <c r="I65" s="104"/>
      <c r="J65" s="104"/>
      <c r="K65" s="104"/>
      <c r="L65" s="104"/>
      <c r="M65" s="104"/>
      <c r="N65" s="104"/>
      <c r="O65" s="104"/>
      <c r="P65" s="104"/>
      <c r="Q65" s="104"/>
      <c r="R65" s="104"/>
      <c r="S65" s="104"/>
      <c r="T65" s="104"/>
    </row>
    <row r="66" spans="1:20" x14ac:dyDescent="0.25">
      <c r="A66" s="104"/>
      <c r="B66" s="104"/>
      <c r="C66" s="105"/>
      <c r="D66" s="105"/>
      <c r="E66" s="104"/>
      <c r="F66" s="104"/>
      <c r="G66" s="104"/>
      <c r="H66" s="104"/>
      <c r="I66" s="104"/>
      <c r="J66" s="104"/>
      <c r="K66" s="104"/>
      <c r="L66" s="104"/>
      <c r="M66" s="104"/>
      <c r="N66" s="104"/>
      <c r="O66" s="104"/>
      <c r="P66" s="104"/>
      <c r="Q66" s="104"/>
      <c r="R66" s="104"/>
      <c r="S66" s="104"/>
      <c r="T66" s="104"/>
    </row>
    <row r="67" spans="1:20" x14ac:dyDescent="0.25">
      <c r="A67" s="104"/>
      <c r="B67" s="104"/>
      <c r="C67" s="105"/>
      <c r="D67" s="105"/>
      <c r="E67" s="104"/>
      <c r="F67" s="104"/>
      <c r="G67" s="104"/>
      <c r="H67" s="104"/>
      <c r="I67" s="104"/>
      <c r="J67" s="104"/>
      <c r="K67" s="104"/>
      <c r="L67" s="104"/>
      <c r="M67" s="104"/>
      <c r="N67" s="104"/>
      <c r="O67" s="104"/>
      <c r="P67" s="104"/>
      <c r="Q67" s="104"/>
      <c r="R67" s="104"/>
      <c r="S67" s="104"/>
      <c r="T67" s="104"/>
    </row>
    <row r="68" spans="1:20" x14ac:dyDescent="0.25">
      <c r="A68" s="104"/>
      <c r="B68" s="104"/>
      <c r="C68" s="105"/>
      <c r="D68" s="105"/>
      <c r="E68" s="104"/>
      <c r="F68" s="104"/>
      <c r="G68" s="104"/>
      <c r="H68" s="104"/>
      <c r="I68" s="104"/>
      <c r="J68" s="104"/>
      <c r="K68" s="104"/>
      <c r="L68" s="104"/>
      <c r="M68" s="104"/>
      <c r="N68" s="104"/>
      <c r="O68" s="104"/>
      <c r="P68" s="104"/>
      <c r="Q68" s="104"/>
      <c r="R68" s="104"/>
      <c r="S68" s="104"/>
      <c r="T68" s="104"/>
    </row>
    <row r="69" spans="1:20" x14ac:dyDescent="0.25">
      <c r="A69" s="104"/>
      <c r="B69" s="104"/>
      <c r="C69" s="105"/>
      <c r="D69" s="105"/>
      <c r="E69" s="104"/>
      <c r="F69" s="104"/>
      <c r="G69" s="104"/>
      <c r="H69" s="104"/>
      <c r="I69" s="104"/>
      <c r="J69" s="104"/>
      <c r="K69" s="104"/>
      <c r="L69" s="104"/>
      <c r="M69" s="104"/>
      <c r="N69" s="104"/>
      <c r="O69" s="104"/>
      <c r="P69" s="104"/>
      <c r="Q69" s="104"/>
      <c r="R69" s="104"/>
      <c r="S69" s="104"/>
      <c r="T69" s="104"/>
    </row>
    <row r="70" spans="1:20" x14ac:dyDescent="0.25">
      <c r="A70" s="104"/>
      <c r="B70" s="104"/>
      <c r="C70" s="105"/>
      <c r="D70" s="105"/>
      <c r="E70" s="104"/>
      <c r="F70" s="104"/>
      <c r="G70" s="104"/>
      <c r="H70" s="104"/>
      <c r="I70" s="104"/>
      <c r="J70" s="104"/>
      <c r="K70" s="104"/>
      <c r="L70" s="104"/>
      <c r="M70" s="104"/>
      <c r="N70" s="104"/>
      <c r="O70" s="104"/>
      <c r="P70" s="104"/>
      <c r="Q70" s="104"/>
      <c r="R70" s="104"/>
      <c r="S70" s="104"/>
      <c r="T70" s="104"/>
    </row>
    <row r="71" spans="1:20" x14ac:dyDescent="0.25">
      <c r="A71" s="104"/>
      <c r="B71" s="104"/>
      <c r="C71" s="105"/>
      <c r="D71" s="105"/>
      <c r="E71" s="104"/>
      <c r="F71" s="104"/>
      <c r="G71" s="104"/>
      <c r="H71" s="104"/>
      <c r="I71" s="104"/>
      <c r="J71" s="104"/>
      <c r="K71" s="104"/>
      <c r="L71" s="104"/>
      <c r="M71" s="104"/>
      <c r="N71" s="104"/>
      <c r="O71" s="104"/>
      <c r="P71" s="104"/>
      <c r="Q71" s="104"/>
      <c r="R71" s="104"/>
      <c r="S71" s="104"/>
      <c r="T71" s="104"/>
    </row>
    <row r="72" spans="1:20" x14ac:dyDescent="0.25">
      <c r="A72" s="104"/>
      <c r="B72" s="104"/>
      <c r="C72" s="105"/>
      <c r="D72" s="105"/>
      <c r="E72" s="104"/>
      <c r="F72" s="104"/>
      <c r="G72" s="104"/>
      <c r="H72" s="104"/>
      <c r="I72" s="104"/>
      <c r="J72" s="104"/>
      <c r="K72" s="104"/>
      <c r="L72" s="104"/>
      <c r="M72" s="104"/>
      <c r="N72" s="104"/>
      <c r="O72" s="104"/>
      <c r="P72" s="104"/>
      <c r="Q72" s="104"/>
      <c r="R72" s="104"/>
      <c r="S72" s="104"/>
      <c r="T72" s="104"/>
    </row>
    <row r="73" spans="1:20" x14ac:dyDescent="0.25">
      <c r="A73" s="104"/>
      <c r="B73" s="104"/>
      <c r="C73" s="105"/>
      <c r="D73" s="105"/>
      <c r="E73" s="104"/>
      <c r="F73" s="104"/>
      <c r="G73" s="104"/>
      <c r="H73" s="104"/>
      <c r="I73" s="104"/>
      <c r="J73" s="104"/>
      <c r="K73" s="104"/>
      <c r="L73" s="104"/>
      <c r="M73" s="104"/>
      <c r="N73" s="104"/>
      <c r="O73" s="104"/>
      <c r="P73" s="104"/>
      <c r="Q73" s="104"/>
      <c r="R73" s="104"/>
      <c r="S73" s="104"/>
      <c r="T73" s="104"/>
    </row>
    <row r="74" spans="1:20" x14ac:dyDescent="0.25">
      <c r="A74" s="104"/>
      <c r="B74" s="104"/>
      <c r="C74" s="105"/>
      <c r="D74" s="105"/>
      <c r="E74" s="104"/>
      <c r="F74" s="104"/>
      <c r="G74" s="104"/>
      <c r="H74" s="104"/>
      <c r="I74" s="104"/>
      <c r="J74" s="104"/>
      <c r="K74" s="104"/>
      <c r="L74" s="104"/>
      <c r="M74" s="104"/>
      <c r="N74" s="104"/>
      <c r="O74" s="104"/>
      <c r="P74" s="104"/>
      <c r="Q74" s="104"/>
      <c r="R74" s="104"/>
      <c r="S74" s="104"/>
      <c r="T74" s="104"/>
    </row>
    <row r="75" spans="1:20" x14ac:dyDescent="0.25">
      <c r="A75" s="104"/>
      <c r="B75" s="104"/>
      <c r="C75" s="105"/>
      <c r="D75" s="105"/>
      <c r="E75" s="104"/>
      <c r="F75" s="104"/>
      <c r="G75" s="104"/>
      <c r="H75" s="104"/>
      <c r="I75" s="104"/>
      <c r="J75" s="104"/>
      <c r="K75" s="104"/>
      <c r="L75" s="104"/>
      <c r="M75" s="104"/>
      <c r="N75" s="104"/>
      <c r="O75" s="104"/>
      <c r="P75" s="104"/>
      <c r="Q75" s="104"/>
      <c r="R75" s="104"/>
      <c r="S75" s="104"/>
      <c r="T75" s="104"/>
    </row>
    <row r="76" spans="1:20" x14ac:dyDescent="0.25">
      <c r="A76" s="104"/>
      <c r="B76" s="104"/>
      <c r="C76" s="105"/>
      <c r="D76" s="105"/>
      <c r="E76" s="104"/>
      <c r="F76" s="104"/>
      <c r="G76" s="104"/>
      <c r="H76" s="104"/>
      <c r="I76" s="104"/>
      <c r="J76" s="104"/>
      <c r="K76" s="104"/>
      <c r="L76" s="104"/>
      <c r="M76" s="104"/>
      <c r="N76" s="104"/>
      <c r="O76" s="104"/>
      <c r="P76" s="104"/>
      <c r="Q76" s="104"/>
      <c r="R76" s="104"/>
      <c r="S76" s="104"/>
      <c r="T76" s="104"/>
    </row>
    <row r="77" spans="1:20" x14ac:dyDescent="0.25">
      <c r="A77" s="104"/>
      <c r="B77" s="104"/>
      <c r="C77" s="105"/>
      <c r="D77" s="105"/>
      <c r="E77" s="104"/>
      <c r="F77" s="104"/>
      <c r="G77" s="104"/>
      <c r="H77" s="104"/>
      <c r="I77" s="104"/>
      <c r="J77" s="104"/>
      <c r="K77" s="104"/>
      <c r="L77" s="104"/>
      <c r="M77" s="104"/>
      <c r="N77" s="104"/>
      <c r="O77" s="104"/>
      <c r="P77" s="104"/>
      <c r="Q77" s="104"/>
      <c r="R77" s="104"/>
      <c r="S77" s="104"/>
      <c r="T77" s="104"/>
    </row>
    <row r="78" spans="1:20" x14ac:dyDescent="0.25">
      <c r="A78" s="104"/>
      <c r="B78" s="104"/>
      <c r="C78" s="105"/>
      <c r="D78" s="105"/>
      <c r="E78" s="104"/>
      <c r="F78" s="104"/>
      <c r="G78" s="104"/>
      <c r="H78" s="104"/>
      <c r="I78" s="104"/>
      <c r="J78" s="104"/>
      <c r="K78" s="104"/>
      <c r="L78" s="104"/>
      <c r="M78" s="104"/>
      <c r="N78" s="104"/>
      <c r="O78" s="104"/>
      <c r="P78" s="104"/>
      <c r="Q78" s="104"/>
      <c r="R78" s="104"/>
      <c r="S78" s="104"/>
      <c r="T78" s="104"/>
    </row>
    <row r="79" spans="1:20" x14ac:dyDescent="0.25">
      <c r="A79" s="104"/>
      <c r="B79" s="104"/>
      <c r="C79" s="105"/>
      <c r="D79" s="105"/>
      <c r="E79" s="104"/>
      <c r="F79" s="104"/>
      <c r="G79" s="104"/>
      <c r="H79" s="104"/>
      <c r="I79" s="104"/>
      <c r="J79" s="104"/>
      <c r="K79" s="104"/>
      <c r="L79" s="104"/>
      <c r="M79" s="104"/>
      <c r="N79" s="104"/>
      <c r="O79" s="104"/>
      <c r="P79" s="104"/>
      <c r="Q79" s="104"/>
      <c r="R79" s="104"/>
      <c r="S79" s="104"/>
      <c r="T79" s="104"/>
    </row>
    <row r="80" spans="1:20" x14ac:dyDescent="0.25">
      <c r="A80" s="104"/>
      <c r="B80" s="104"/>
      <c r="C80" s="105"/>
      <c r="D80" s="105"/>
      <c r="E80" s="104"/>
      <c r="F80" s="104"/>
      <c r="G80" s="104"/>
      <c r="H80" s="104"/>
      <c r="I80" s="104"/>
      <c r="J80" s="104"/>
      <c r="K80" s="104"/>
      <c r="L80" s="104"/>
      <c r="M80" s="104"/>
      <c r="N80" s="104"/>
      <c r="O80" s="104"/>
      <c r="P80" s="104"/>
      <c r="Q80" s="104"/>
      <c r="R80" s="104"/>
      <c r="S80" s="104"/>
      <c r="T80" s="104"/>
    </row>
    <row r="81" spans="1:20" x14ac:dyDescent="0.25">
      <c r="A81" s="104"/>
      <c r="B81" s="104"/>
      <c r="C81" s="105"/>
      <c r="D81" s="105"/>
      <c r="E81" s="104"/>
      <c r="F81" s="104"/>
      <c r="G81" s="104"/>
      <c r="H81" s="104"/>
      <c r="I81" s="104"/>
      <c r="J81" s="104"/>
      <c r="K81" s="104"/>
      <c r="L81" s="104"/>
      <c r="M81" s="104"/>
      <c r="N81" s="104"/>
      <c r="O81" s="104"/>
      <c r="P81" s="104"/>
      <c r="Q81" s="104"/>
      <c r="R81" s="104"/>
      <c r="S81" s="104"/>
      <c r="T81" s="104"/>
    </row>
    <row r="82" spans="1:20" x14ac:dyDescent="0.25">
      <c r="A82" s="104"/>
      <c r="B82" s="104"/>
      <c r="C82" s="105"/>
      <c r="D82" s="105"/>
      <c r="E82" s="104"/>
      <c r="F82" s="104"/>
      <c r="G82" s="104"/>
      <c r="H82" s="104"/>
      <c r="I82" s="104"/>
      <c r="J82" s="104"/>
      <c r="K82" s="104"/>
      <c r="L82" s="104"/>
      <c r="M82" s="104"/>
      <c r="N82" s="104"/>
      <c r="O82" s="104"/>
      <c r="P82" s="104"/>
      <c r="Q82" s="104"/>
      <c r="R82" s="104"/>
      <c r="S82" s="104"/>
      <c r="T82" s="104"/>
    </row>
    <row r="83" spans="1:20" x14ac:dyDescent="0.25">
      <c r="A83" s="104"/>
      <c r="B83" s="104"/>
      <c r="C83" s="105"/>
      <c r="D83" s="105"/>
      <c r="E83" s="104"/>
      <c r="F83" s="104"/>
      <c r="G83" s="104"/>
      <c r="H83" s="104"/>
      <c r="I83" s="104"/>
      <c r="J83" s="104"/>
      <c r="K83" s="104"/>
      <c r="L83" s="104"/>
      <c r="M83" s="104"/>
      <c r="N83" s="104"/>
      <c r="O83" s="104"/>
      <c r="P83" s="104"/>
      <c r="Q83" s="104"/>
      <c r="R83" s="104"/>
      <c r="S83" s="104"/>
      <c r="T83" s="104"/>
    </row>
    <row r="84" spans="1:20" x14ac:dyDescent="0.25">
      <c r="A84" s="104"/>
      <c r="B84" s="104"/>
      <c r="C84" s="105"/>
      <c r="D84" s="105"/>
      <c r="E84" s="104"/>
      <c r="F84" s="104"/>
      <c r="G84" s="104"/>
      <c r="H84" s="104"/>
      <c r="I84" s="104"/>
      <c r="J84" s="104"/>
      <c r="K84" s="104"/>
      <c r="L84" s="104"/>
      <c r="M84" s="104"/>
      <c r="N84" s="104"/>
      <c r="O84" s="104"/>
      <c r="P84" s="104"/>
      <c r="Q84" s="104"/>
      <c r="R84" s="104"/>
      <c r="S84" s="104"/>
      <c r="T84" s="104"/>
    </row>
    <row r="85" spans="1:20" x14ac:dyDescent="0.25">
      <c r="A85" s="104"/>
      <c r="B85" s="104"/>
      <c r="C85" s="105"/>
      <c r="D85" s="105"/>
      <c r="E85" s="104"/>
      <c r="F85" s="104"/>
      <c r="G85" s="104"/>
      <c r="H85" s="104"/>
      <c r="I85" s="104"/>
      <c r="J85" s="104"/>
      <c r="K85" s="104"/>
      <c r="L85" s="104"/>
      <c r="M85" s="104"/>
      <c r="N85" s="104"/>
      <c r="O85" s="104"/>
      <c r="P85" s="104"/>
      <c r="Q85" s="104"/>
      <c r="R85" s="104"/>
      <c r="S85" s="104"/>
      <c r="T85" s="104"/>
    </row>
    <row r="86" spans="1:20" x14ac:dyDescent="0.25">
      <c r="A86" s="104"/>
      <c r="B86" s="104"/>
      <c r="C86" s="105"/>
      <c r="D86" s="105"/>
      <c r="E86" s="104"/>
      <c r="F86" s="104"/>
      <c r="G86" s="104"/>
      <c r="H86" s="104"/>
      <c r="I86" s="104"/>
      <c r="J86" s="104"/>
      <c r="K86" s="104"/>
      <c r="L86" s="104"/>
      <c r="M86" s="104"/>
      <c r="N86" s="104"/>
      <c r="O86" s="104"/>
      <c r="P86" s="104"/>
      <c r="Q86" s="104"/>
      <c r="R86" s="104"/>
      <c r="S86" s="104"/>
      <c r="T86" s="104"/>
    </row>
    <row r="87" spans="1:20" x14ac:dyDescent="0.25">
      <c r="A87" s="104"/>
      <c r="B87" s="104"/>
      <c r="C87" s="105"/>
      <c r="D87" s="105"/>
      <c r="E87" s="104"/>
      <c r="F87" s="104"/>
      <c r="G87" s="104"/>
      <c r="H87" s="104"/>
      <c r="I87" s="104"/>
      <c r="J87" s="104"/>
      <c r="K87" s="104"/>
      <c r="L87" s="104"/>
      <c r="M87" s="104"/>
      <c r="N87" s="104"/>
      <c r="O87" s="104"/>
      <c r="P87" s="104"/>
      <c r="Q87" s="104"/>
      <c r="R87" s="104"/>
      <c r="S87" s="104"/>
      <c r="T87" s="104"/>
    </row>
    <row r="88" spans="1:20" x14ac:dyDescent="0.25">
      <c r="A88" s="104"/>
      <c r="B88" s="104"/>
      <c r="C88" s="105"/>
      <c r="D88" s="105"/>
      <c r="E88" s="104"/>
      <c r="F88" s="104"/>
      <c r="G88" s="104"/>
      <c r="H88" s="104"/>
      <c r="I88" s="104"/>
      <c r="J88" s="104"/>
      <c r="K88" s="104"/>
      <c r="L88" s="104"/>
      <c r="M88" s="104"/>
      <c r="N88" s="104"/>
      <c r="O88" s="104"/>
      <c r="P88" s="104"/>
      <c r="Q88" s="104"/>
      <c r="R88" s="104"/>
      <c r="S88" s="104"/>
      <c r="T88" s="104"/>
    </row>
    <row r="89" spans="1:20" x14ac:dyDescent="0.25">
      <c r="A89" s="104"/>
      <c r="B89" s="104"/>
      <c r="C89" s="105"/>
      <c r="D89" s="105"/>
      <c r="E89" s="104"/>
      <c r="F89" s="104"/>
      <c r="G89" s="104"/>
      <c r="H89" s="104"/>
      <c r="I89" s="104"/>
      <c r="J89" s="104"/>
      <c r="K89" s="104"/>
      <c r="L89" s="104"/>
      <c r="M89" s="104"/>
      <c r="N89" s="104"/>
      <c r="O89" s="104"/>
      <c r="P89" s="104"/>
      <c r="Q89" s="104"/>
      <c r="R89" s="104"/>
      <c r="S89" s="104"/>
      <c r="T89" s="104"/>
    </row>
    <row r="90" spans="1:20" x14ac:dyDescent="0.25">
      <c r="A90" s="104"/>
      <c r="B90" s="104"/>
      <c r="C90" s="105"/>
      <c r="D90" s="105"/>
      <c r="E90" s="104"/>
      <c r="F90" s="104"/>
      <c r="G90" s="104"/>
      <c r="H90" s="104"/>
      <c r="I90" s="104"/>
      <c r="J90" s="104"/>
      <c r="K90" s="104"/>
      <c r="L90" s="104"/>
      <c r="M90" s="104"/>
      <c r="N90" s="104"/>
      <c r="O90" s="104"/>
      <c r="P90" s="104"/>
      <c r="Q90" s="104"/>
      <c r="R90" s="104"/>
      <c r="S90" s="104"/>
      <c r="T90" s="104"/>
    </row>
    <row r="91" spans="1:20" x14ac:dyDescent="0.25">
      <c r="A91" s="104"/>
      <c r="B91" s="104"/>
      <c r="C91" s="105"/>
      <c r="D91" s="105"/>
      <c r="E91" s="104"/>
      <c r="F91" s="104"/>
      <c r="G91" s="104"/>
      <c r="H91" s="104"/>
      <c r="I91" s="104"/>
      <c r="J91" s="104"/>
      <c r="K91" s="104"/>
      <c r="L91" s="104"/>
      <c r="M91" s="104"/>
      <c r="N91" s="104"/>
      <c r="O91" s="104"/>
      <c r="P91" s="104"/>
      <c r="Q91" s="104"/>
      <c r="R91" s="104"/>
      <c r="S91" s="104"/>
      <c r="T91" s="104"/>
    </row>
    <row r="92" spans="1:20" x14ac:dyDescent="0.25">
      <c r="A92" s="104"/>
      <c r="B92" s="104"/>
      <c r="C92" s="105"/>
      <c r="D92" s="105"/>
      <c r="E92" s="104"/>
      <c r="F92" s="104"/>
      <c r="G92" s="104"/>
      <c r="H92" s="104"/>
      <c r="I92" s="104"/>
      <c r="J92" s="104"/>
      <c r="K92" s="104"/>
      <c r="L92" s="104"/>
      <c r="M92" s="104"/>
      <c r="N92" s="104"/>
      <c r="O92" s="104"/>
      <c r="P92" s="104"/>
      <c r="Q92" s="104"/>
      <c r="R92" s="104"/>
      <c r="S92" s="104"/>
      <c r="T92" s="104"/>
    </row>
    <row r="93" spans="1:20" x14ac:dyDescent="0.25">
      <c r="A93" s="104"/>
      <c r="B93" s="104"/>
      <c r="C93" s="105"/>
      <c r="D93" s="105"/>
      <c r="E93" s="104"/>
      <c r="F93" s="104"/>
      <c r="G93" s="104"/>
      <c r="H93" s="104"/>
      <c r="I93" s="104"/>
      <c r="J93" s="104"/>
      <c r="K93" s="104"/>
      <c r="L93" s="104"/>
      <c r="M93" s="104"/>
      <c r="N93" s="104"/>
      <c r="O93" s="104"/>
      <c r="P93" s="104"/>
      <c r="Q93" s="104"/>
      <c r="R93" s="104"/>
      <c r="S93" s="104"/>
      <c r="T93" s="104"/>
    </row>
    <row r="94" spans="1:20" x14ac:dyDescent="0.25">
      <c r="A94" s="104"/>
      <c r="B94" s="104"/>
      <c r="C94" s="105"/>
      <c r="D94" s="105"/>
      <c r="E94" s="104"/>
      <c r="F94" s="104"/>
      <c r="G94" s="104"/>
      <c r="H94" s="104"/>
      <c r="I94" s="104"/>
      <c r="J94" s="104"/>
      <c r="K94" s="104"/>
      <c r="L94" s="104"/>
      <c r="M94" s="104"/>
      <c r="N94" s="104"/>
      <c r="O94" s="104"/>
      <c r="P94" s="104"/>
      <c r="Q94" s="104"/>
      <c r="R94" s="104"/>
      <c r="S94" s="104"/>
      <c r="T94" s="104"/>
    </row>
    <row r="95" spans="1:20" x14ac:dyDescent="0.25">
      <c r="A95" s="104"/>
      <c r="B95" s="104"/>
      <c r="C95" s="105"/>
      <c r="D95" s="105"/>
      <c r="E95" s="104"/>
      <c r="F95" s="104"/>
      <c r="G95" s="104"/>
      <c r="H95" s="104"/>
      <c r="I95" s="104"/>
      <c r="J95" s="104"/>
      <c r="K95" s="104"/>
      <c r="L95" s="104"/>
      <c r="M95" s="104"/>
      <c r="N95" s="104"/>
      <c r="O95" s="104"/>
      <c r="P95" s="104"/>
      <c r="Q95" s="104"/>
      <c r="R95" s="104"/>
      <c r="S95" s="104"/>
      <c r="T95" s="104"/>
    </row>
    <row r="96" spans="1:20" x14ac:dyDescent="0.25">
      <c r="A96" s="104"/>
      <c r="B96" s="104"/>
      <c r="C96" s="105"/>
      <c r="D96" s="105"/>
      <c r="E96" s="104"/>
      <c r="F96" s="104"/>
      <c r="G96" s="104"/>
      <c r="H96" s="104"/>
      <c r="I96" s="104"/>
      <c r="J96" s="104"/>
      <c r="K96" s="104"/>
      <c r="L96" s="104"/>
      <c r="M96" s="104"/>
      <c r="N96" s="104"/>
      <c r="O96" s="104"/>
      <c r="P96" s="104"/>
      <c r="Q96" s="104"/>
      <c r="R96" s="104"/>
      <c r="S96" s="104"/>
      <c r="T96" s="104"/>
    </row>
    <row r="97" spans="1:20" x14ac:dyDescent="0.25">
      <c r="A97" s="104"/>
      <c r="B97" s="104"/>
      <c r="C97" s="105"/>
      <c r="D97" s="105"/>
      <c r="E97" s="104"/>
      <c r="F97" s="104"/>
      <c r="G97" s="104"/>
      <c r="H97" s="104"/>
      <c r="I97" s="104"/>
      <c r="J97" s="104"/>
      <c r="K97" s="104"/>
      <c r="L97" s="104"/>
      <c r="M97" s="104"/>
      <c r="N97" s="104"/>
      <c r="O97" s="104"/>
      <c r="P97" s="104"/>
      <c r="Q97" s="104"/>
      <c r="R97" s="104"/>
      <c r="S97" s="104"/>
      <c r="T97" s="104"/>
    </row>
    <row r="98" spans="1:20" x14ac:dyDescent="0.25">
      <c r="A98" s="104"/>
      <c r="B98" s="104"/>
      <c r="C98" s="105"/>
      <c r="D98" s="105"/>
      <c r="E98" s="104"/>
      <c r="F98" s="104"/>
      <c r="G98" s="104"/>
      <c r="H98" s="104"/>
      <c r="I98" s="104"/>
      <c r="J98" s="104"/>
      <c r="K98" s="104"/>
      <c r="L98" s="104"/>
      <c r="M98" s="104"/>
      <c r="N98" s="104"/>
      <c r="O98" s="104"/>
      <c r="P98" s="104"/>
      <c r="Q98" s="104"/>
      <c r="R98" s="104"/>
      <c r="S98" s="104"/>
      <c r="T98" s="104"/>
    </row>
    <row r="99" spans="1:20" x14ac:dyDescent="0.25">
      <c r="A99" s="104"/>
      <c r="B99" s="104"/>
      <c r="C99" s="105"/>
      <c r="D99" s="105"/>
      <c r="E99" s="104"/>
      <c r="F99" s="104"/>
      <c r="G99" s="104"/>
      <c r="H99" s="104"/>
      <c r="I99" s="104"/>
      <c r="J99" s="104"/>
      <c r="K99" s="104"/>
      <c r="L99" s="104"/>
      <c r="M99" s="104"/>
      <c r="N99" s="104"/>
      <c r="O99" s="104"/>
      <c r="P99" s="104"/>
      <c r="Q99" s="104"/>
      <c r="R99" s="104"/>
      <c r="S99" s="104"/>
      <c r="T99" s="104"/>
    </row>
    <row r="100" spans="1:20" x14ac:dyDescent="0.25">
      <c r="A100" s="104"/>
      <c r="B100" s="104"/>
      <c r="C100" s="105"/>
      <c r="D100" s="105"/>
      <c r="E100" s="104"/>
      <c r="F100" s="104"/>
      <c r="G100" s="104"/>
      <c r="H100" s="104"/>
      <c r="I100" s="104"/>
      <c r="J100" s="104"/>
      <c r="K100" s="104"/>
      <c r="L100" s="104"/>
      <c r="M100" s="104"/>
      <c r="N100" s="104"/>
      <c r="O100" s="104"/>
      <c r="P100" s="104"/>
      <c r="Q100" s="104"/>
      <c r="R100" s="104"/>
      <c r="S100" s="104"/>
      <c r="T100" s="104"/>
    </row>
    <row r="101" spans="1:20" x14ac:dyDescent="0.25">
      <c r="A101" s="104"/>
      <c r="B101" s="104"/>
      <c r="C101" s="105"/>
      <c r="D101" s="105"/>
      <c r="E101" s="104"/>
      <c r="F101" s="104"/>
      <c r="G101" s="104"/>
      <c r="H101" s="104"/>
      <c r="I101" s="104"/>
      <c r="J101" s="104"/>
      <c r="K101" s="104"/>
      <c r="L101" s="104"/>
      <c r="M101" s="104"/>
      <c r="N101" s="104"/>
      <c r="O101" s="104"/>
      <c r="P101" s="104"/>
      <c r="Q101" s="104"/>
      <c r="R101" s="104"/>
      <c r="S101" s="104"/>
      <c r="T101" s="104"/>
    </row>
    <row r="102" spans="1:20" x14ac:dyDescent="0.25">
      <c r="A102" s="104"/>
      <c r="B102" s="104"/>
      <c r="C102" s="105"/>
      <c r="D102" s="105"/>
      <c r="E102" s="104"/>
      <c r="F102" s="104"/>
      <c r="G102" s="104"/>
      <c r="H102" s="104"/>
      <c r="I102" s="104"/>
      <c r="J102" s="104"/>
      <c r="K102" s="104"/>
      <c r="L102" s="104"/>
      <c r="M102" s="104"/>
      <c r="N102" s="104"/>
      <c r="O102" s="104"/>
      <c r="P102" s="104"/>
      <c r="Q102" s="104"/>
      <c r="R102" s="104"/>
      <c r="S102" s="104"/>
      <c r="T102" s="104"/>
    </row>
    <row r="103" spans="1:20" x14ac:dyDescent="0.25">
      <c r="A103" s="104"/>
      <c r="B103" s="104"/>
      <c r="C103" s="105"/>
      <c r="D103" s="105"/>
      <c r="E103" s="104"/>
      <c r="F103" s="104"/>
      <c r="G103" s="104"/>
      <c r="H103" s="104"/>
      <c r="I103" s="104"/>
      <c r="J103" s="104"/>
      <c r="K103" s="104"/>
      <c r="L103" s="104"/>
      <c r="M103" s="104"/>
      <c r="N103" s="104"/>
      <c r="O103" s="104"/>
      <c r="P103" s="104"/>
      <c r="Q103" s="104"/>
      <c r="R103" s="104"/>
      <c r="S103" s="104"/>
      <c r="T103" s="104"/>
    </row>
    <row r="104" spans="1:20" x14ac:dyDescent="0.25">
      <c r="A104" s="104"/>
      <c r="B104" s="104"/>
      <c r="C104" s="105"/>
      <c r="D104" s="105"/>
      <c r="E104" s="104"/>
      <c r="F104" s="104"/>
      <c r="G104" s="104"/>
      <c r="H104" s="104"/>
      <c r="I104" s="104"/>
      <c r="J104" s="104"/>
      <c r="K104" s="104"/>
      <c r="L104" s="104"/>
      <c r="M104" s="104"/>
      <c r="N104" s="104"/>
      <c r="O104" s="104"/>
      <c r="P104" s="104"/>
      <c r="Q104" s="104"/>
      <c r="R104" s="104"/>
      <c r="S104" s="104"/>
      <c r="T104" s="104"/>
    </row>
    <row r="105" spans="1:20" x14ac:dyDescent="0.25">
      <c r="A105" s="104"/>
      <c r="B105" s="104"/>
      <c r="C105" s="105"/>
      <c r="D105" s="105"/>
      <c r="E105" s="104"/>
      <c r="F105" s="104"/>
      <c r="G105" s="104"/>
      <c r="H105" s="104"/>
      <c r="I105" s="104"/>
      <c r="J105" s="104"/>
      <c r="K105" s="104"/>
      <c r="L105" s="104"/>
      <c r="M105" s="104"/>
      <c r="N105" s="104"/>
      <c r="O105" s="104"/>
      <c r="P105" s="104"/>
      <c r="Q105" s="104"/>
      <c r="R105" s="104"/>
      <c r="S105" s="104"/>
      <c r="T105" s="104"/>
    </row>
    <row r="106" spans="1:20" x14ac:dyDescent="0.25">
      <c r="A106" s="104"/>
      <c r="B106" s="104"/>
      <c r="C106" s="105"/>
      <c r="D106" s="105"/>
      <c r="E106" s="104"/>
      <c r="F106" s="104"/>
      <c r="G106" s="104"/>
      <c r="H106" s="104"/>
      <c r="I106" s="104"/>
      <c r="J106" s="104"/>
      <c r="K106" s="104"/>
      <c r="L106" s="104"/>
      <c r="M106" s="104"/>
      <c r="N106" s="104"/>
      <c r="O106" s="104"/>
      <c r="P106" s="104"/>
      <c r="Q106" s="104"/>
      <c r="R106" s="104"/>
      <c r="S106" s="104"/>
      <c r="T106" s="104"/>
    </row>
    <row r="107" spans="1:20" x14ac:dyDescent="0.25">
      <c r="A107" s="104"/>
      <c r="B107" s="104"/>
      <c r="C107" s="105"/>
      <c r="D107" s="105"/>
      <c r="E107" s="104"/>
      <c r="F107" s="104"/>
      <c r="G107" s="104"/>
      <c r="H107" s="104"/>
      <c r="I107" s="104"/>
      <c r="J107" s="104"/>
      <c r="K107" s="104"/>
      <c r="L107" s="104"/>
      <c r="M107" s="104"/>
      <c r="N107" s="104"/>
      <c r="O107" s="104"/>
      <c r="P107" s="104"/>
      <c r="Q107" s="104"/>
      <c r="R107" s="104"/>
      <c r="S107" s="104"/>
      <c r="T107" s="104"/>
    </row>
    <row r="108" spans="1:20" x14ac:dyDescent="0.25">
      <c r="A108" s="104"/>
      <c r="B108" s="104"/>
      <c r="C108" s="105"/>
      <c r="D108" s="105"/>
      <c r="E108" s="104"/>
      <c r="F108" s="104"/>
      <c r="G108" s="104"/>
      <c r="H108" s="104"/>
      <c r="I108" s="104"/>
      <c r="J108" s="104"/>
      <c r="K108" s="104"/>
      <c r="L108" s="104"/>
      <c r="M108" s="104"/>
      <c r="N108" s="104"/>
      <c r="O108" s="104"/>
      <c r="P108" s="104"/>
      <c r="Q108" s="104"/>
      <c r="R108" s="104"/>
      <c r="S108" s="104"/>
      <c r="T108" s="104"/>
    </row>
    <row r="109" spans="1:20" x14ac:dyDescent="0.25">
      <c r="A109" s="104"/>
      <c r="B109" s="104"/>
      <c r="C109" s="105"/>
      <c r="D109" s="105"/>
      <c r="E109" s="104"/>
      <c r="F109" s="104"/>
      <c r="G109" s="104"/>
      <c r="H109" s="104"/>
      <c r="I109" s="104"/>
      <c r="J109" s="104"/>
      <c r="K109" s="104"/>
      <c r="L109" s="104"/>
      <c r="M109" s="104"/>
      <c r="N109" s="104"/>
      <c r="O109" s="104"/>
      <c r="P109" s="104"/>
      <c r="Q109" s="104"/>
      <c r="R109" s="104"/>
      <c r="S109" s="104"/>
      <c r="T109" s="104"/>
    </row>
    <row r="110" spans="1:20" x14ac:dyDescent="0.25">
      <c r="A110" s="104"/>
      <c r="B110" s="104"/>
      <c r="C110" s="105"/>
      <c r="D110" s="105"/>
      <c r="E110" s="104"/>
      <c r="F110" s="104"/>
      <c r="G110" s="104"/>
      <c r="H110" s="104"/>
      <c r="I110" s="104"/>
      <c r="J110" s="104"/>
      <c r="K110" s="104"/>
      <c r="L110" s="104"/>
      <c r="M110" s="104"/>
      <c r="N110" s="104"/>
      <c r="O110" s="104"/>
      <c r="P110" s="104"/>
      <c r="Q110" s="104"/>
      <c r="R110" s="104"/>
      <c r="S110" s="104"/>
      <c r="T110" s="104"/>
    </row>
    <row r="111" spans="1:20" x14ac:dyDescent="0.25">
      <c r="A111" s="104"/>
      <c r="B111" s="104"/>
      <c r="C111" s="105"/>
      <c r="D111" s="105"/>
      <c r="E111" s="104"/>
      <c r="F111" s="104"/>
      <c r="G111" s="104"/>
      <c r="H111" s="104"/>
      <c r="I111" s="104"/>
      <c r="J111" s="104"/>
      <c r="K111" s="104"/>
      <c r="L111" s="104"/>
      <c r="M111" s="104"/>
      <c r="N111" s="104"/>
      <c r="O111" s="104"/>
      <c r="P111" s="104"/>
      <c r="Q111" s="104"/>
      <c r="R111" s="104"/>
      <c r="S111" s="104"/>
      <c r="T111" s="104"/>
    </row>
    <row r="112" spans="1:20" x14ac:dyDescent="0.25">
      <c r="A112" s="104"/>
      <c r="B112" s="104"/>
      <c r="C112" s="105"/>
      <c r="D112" s="105"/>
      <c r="E112" s="104"/>
      <c r="F112" s="104"/>
      <c r="G112" s="104"/>
      <c r="H112" s="104"/>
      <c r="I112" s="104"/>
      <c r="J112" s="104"/>
      <c r="K112" s="104"/>
      <c r="L112" s="104"/>
      <c r="M112" s="104"/>
      <c r="N112" s="104"/>
      <c r="O112" s="104"/>
      <c r="P112" s="104"/>
      <c r="Q112" s="104"/>
      <c r="R112" s="104"/>
      <c r="S112" s="104"/>
      <c r="T112" s="104"/>
    </row>
    <row r="113" spans="1:20" x14ac:dyDescent="0.25">
      <c r="A113" s="104"/>
      <c r="B113" s="104"/>
      <c r="C113" s="105"/>
      <c r="D113" s="105"/>
      <c r="E113" s="104"/>
      <c r="F113" s="104"/>
      <c r="G113" s="104"/>
      <c r="H113" s="104"/>
      <c r="I113" s="104"/>
      <c r="J113" s="104"/>
      <c r="K113" s="104"/>
      <c r="L113" s="104"/>
      <c r="M113" s="104"/>
      <c r="N113" s="104"/>
      <c r="O113" s="104"/>
      <c r="P113" s="104"/>
      <c r="Q113" s="104"/>
      <c r="R113" s="104"/>
      <c r="S113" s="104"/>
      <c r="T113" s="104"/>
    </row>
    <row r="114" spans="1:20" x14ac:dyDescent="0.25">
      <c r="A114" s="104"/>
      <c r="B114" s="104"/>
      <c r="C114" s="105"/>
      <c r="D114" s="105"/>
      <c r="E114" s="104"/>
      <c r="F114" s="104"/>
      <c r="G114" s="104"/>
      <c r="H114" s="104"/>
      <c r="I114" s="104"/>
      <c r="J114" s="104"/>
      <c r="K114" s="104"/>
      <c r="L114" s="104"/>
      <c r="M114" s="104"/>
      <c r="N114" s="104"/>
      <c r="O114" s="104"/>
      <c r="P114" s="104"/>
      <c r="Q114" s="104"/>
      <c r="R114" s="104"/>
      <c r="S114" s="104"/>
      <c r="T114" s="104"/>
    </row>
    <row r="115" spans="1:20" x14ac:dyDescent="0.25">
      <c r="A115" s="104"/>
      <c r="B115" s="104"/>
      <c r="C115" s="105"/>
      <c r="D115" s="105"/>
      <c r="E115" s="104"/>
      <c r="F115" s="104"/>
      <c r="G115" s="104"/>
      <c r="H115" s="104"/>
      <c r="I115" s="104"/>
      <c r="J115" s="104"/>
      <c r="K115" s="104"/>
      <c r="L115" s="104"/>
      <c r="M115" s="104"/>
      <c r="N115" s="104"/>
      <c r="O115" s="104"/>
      <c r="P115" s="104"/>
      <c r="Q115" s="104"/>
      <c r="R115" s="104"/>
      <c r="S115" s="104"/>
      <c r="T115" s="104"/>
    </row>
    <row r="116" spans="1:20" x14ac:dyDescent="0.25">
      <c r="A116" s="104"/>
      <c r="B116" s="104"/>
      <c r="C116" s="105"/>
      <c r="D116" s="105"/>
      <c r="E116" s="104"/>
      <c r="F116" s="104"/>
      <c r="G116" s="104"/>
      <c r="H116" s="104"/>
      <c r="I116" s="104"/>
      <c r="J116" s="104"/>
      <c r="K116" s="104"/>
      <c r="L116" s="104"/>
      <c r="M116" s="104"/>
      <c r="N116" s="104"/>
      <c r="O116" s="104"/>
      <c r="P116" s="104"/>
      <c r="Q116" s="104"/>
      <c r="R116" s="104"/>
      <c r="S116" s="104"/>
      <c r="T116" s="104"/>
    </row>
    <row r="117" spans="1:20" x14ac:dyDescent="0.25">
      <c r="A117" s="104"/>
      <c r="B117" s="104"/>
      <c r="C117" s="105"/>
      <c r="D117" s="105"/>
      <c r="E117" s="104"/>
      <c r="F117" s="104"/>
      <c r="G117" s="104"/>
      <c r="H117" s="104"/>
      <c r="I117" s="104"/>
      <c r="J117" s="104"/>
      <c r="K117" s="104"/>
      <c r="L117" s="104"/>
      <c r="M117" s="104"/>
      <c r="N117" s="104"/>
      <c r="O117" s="104"/>
      <c r="P117" s="104"/>
      <c r="Q117" s="104"/>
      <c r="R117" s="104"/>
      <c r="S117" s="104"/>
      <c r="T117" s="104"/>
    </row>
    <row r="118" spans="1:20" x14ac:dyDescent="0.25">
      <c r="A118" s="104"/>
      <c r="B118" s="104"/>
      <c r="C118" s="105"/>
      <c r="D118" s="105"/>
      <c r="E118" s="104"/>
      <c r="F118" s="104"/>
      <c r="G118" s="104"/>
      <c r="H118" s="104"/>
      <c r="I118" s="104"/>
      <c r="J118" s="104"/>
      <c r="K118" s="104"/>
      <c r="L118" s="104"/>
      <c r="M118" s="104"/>
      <c r="N118" s="104"/>
      <c r="O118" s="104"/>
      <c r="P118" s="104"/>
      <c r="Q118" s="104"/>
      <c r="R118" s="104"/>
      <c r="S118" s="104"/>
      <c r="T118" s="104"/>
    </row>
    <row r="119" spans="1:20" x14ac:dyDescent="0.25">
      <c r="A119" s="104"/>
      <c r="B119" s="104"/>
      <c r="C119" s="105"/>
      <c r="D119" s="105"/>
      <c r="E119" s="104"/>
      <c r="F119" s="104"/>
      <c r="G119" s="104"/>
      <c r="H119" s="104"/>
      <c r="I119" s="104"/>
      <c r="J119" s="104"/>
      <c r="K119" s="104"/>
      <c r="L119" s="104"/>
      <c r="M119" s="104"/>
      <c r="N119" s="104"/>
      <c r="O119" s="104"/>
      <c r="P119" s="104"/>
      <c r="Q119" s="104"/>
      <c r="R119" s="104"/>
      <c r="S119" s="104"/>
      <c r="T119" s="104"/>
    </row>
    <row r="120" spans="1:20" x14ac:dyDescent="0.25">
      <c r="A120" s="104"/>
      <c r="B120" s="104"/>
      <c r="C120" s="105"/>
      <c r="D120" s="105"/>
      <c r="E120" s="104"/>
      <c r="F120" s="104"/>
      <c r="G120" s="104"/>
      <c r="H120" s="104"/>
      <c r="I120" s="104"/>
      <c r="J120" s="104"/>
      <c r="K120" s="104"/>
      <c r="L120" s="104"/>
      <c r="M120" s="104"/>
      <c r="N120" s="104"/>
      <c r="O120" s="104"/>
      <c r="P120" s="104"/>
      <c r="Q120" s="104"/>
      <c r="R120" s="104"/>
      <c r="S120" s="104"/>
      <c r="T120" s="104"/>
    </row>
    <row r="121" spans="1:20" x14ac:dyDescent="0.25">
      <c r="A121" s="104"/>
      <c r="B121" s="104"/>
      <c r="C121" s="105"/>
      <c r="D121" s="105"/>
      <c r="E121" s="104"/>
      <c r="F121" s="104"/>
      <c r="G121" s="104"/>
      <c r="H121" s="104"/>
      <c r="I121" s="104"/>
      <c r="J121" s="104"/>
      <c r="K121" s="104"/>
      <c r="L121" s="104"/>
      <c r="M121" s="104"/>
      <c r="N121" s="104"/>
      <c r="O121" s="104"/>
      <c r="P121" s="104"/>
      <c r="Q121" s="104"/>
      <c r="R121" s="104"/>
      <c r="S121" s="104"/>
      <c r="T121" s="104"/>
    </row>
    <row r="122" spans="1:20" x14ac:dyDescent="0.25">
      <c r="A122" s="104"/>
      <c r="B122" s="104"/>
      <c r="C122" s="105"/>
      <c r="D122" s="105"/>
      <c r="E122" s="104"/>
      <c r="F122" s="104"/>
      <c r="G122" s="104"/>
      <c r="H122" s="104"/>
      <c r="I122" s="104"/>
      <c r="J122" s="104"/>
      <c r="K122" s="104"/>
      <c r="L122" s="104"/>
      <c r="M122" s="104"/>
      <c r="N122" s="104"/>
      <c r="O122" s="104"/>
      <c r="P122" s="104"/>
      <c r="Q122" s="104"/>
      <c r="R122" s="104"/>
      <c r="S122" s="104"/>
      <c r="T122" s="104"/>
    </row>
    <row r="123" spans="1:20" x14ac:dyDescent="0.25">
      <c r="A123" s="104"/>
      <c r="B123" s="104"/>
      <c r="C123" s="105"/>
      <c r="D123" s="105"/>
      <c r="E123" s="104"/>
      <c r="F123" s="104"/>
      <c r="G123" s="104"/>
      <c r="H123" s="104"/>
      <c r="I123" s="104"/>
      <c r="J123" s="104"/>
      <c r="K123" s="104"/>
      <c r="L123" s="104"/>
      <c r="M123" s="104"/>
      <c r="N123" s="104"/>
      <c r="O123" s="104"/>
      <c r="P123" s="104"/>
      <c r="Q123" s="104"/>
      <c r="R123" s="104"/>
      <c r="S123" s="104"/>
      <c r="T123" s="104"/>
    </row>
    <row r="124" spans="1:20" x14ac:dyDescent="0.25">
      <c r="A124" s="104"/>
      <c r="B124" s="104"/>
      <c r="C124" s="105"/>
      <c r="D124" s="105"/>
      <c r="E124" s="104"/>
      <c r="F124" s="104"/>
      <c r="G124" s="104"/>
      <c r="H124" s="104"/>
      <c r="I124" s="104"/>
      <c r="J124" s="104"/>
      <c r="K124" s="104"/>
      <c r="L124" s="104"/>
      <c r="M124" s="104"/>
      <c r="N124" s="104"/>
      <c r="O124" s="104"/>
      <c r="P124" s="104"/>
      <c r="Q124" s="104"/>
      <c r="R124" s="104"/>
      <c r="S124" s="104"/>
      <c r="T124" s="104"/>
    </row>
    <row r="125" spans="1:20" x14ac:dyDescent="0.25">
      <c r="A125" s="104"/>
      <c r="B125" s="104"/>
      <c r="C125" s="105"/>
      <c r="D125" s="105"/>
      <c r="E125" s="104"/>
      <c r="F125" s="104"/>
      <c r="G125" s="104"/>
      <c r="H125" s="104"/>
      <c r="I125" s="104"/>
      <c r="J125" s="104"/>
      <c r="K125" s="104"/>
      <c r="L125" s="104"/>
      <c r="M125" s="104"/>
      <c r="N125" s="104"/>
      <c r="O125" s="104"/>
      <c r="P125" s="104"/>
      <c r="Q125" s="104"/>
      <c r="R125" s="104"/>
      <c r="S125" s="104"/>
      <c r="T125" s="104"/>
    </row>
    <row r="126" spans="1:20" x14ac:dyDescent="0.25">
      <c r="A126" s="104"/>
      <c r="B126" s="104"/>
      <c r="C126" s="105"/>
      <c r="D126" s="105"/>
      <c r="E126" s="104"/>
      <c r="F126" s="104"/>
      <c r="G126" s="104"/>
      <c r="H126" s="104"/>
      <c r="I126" s="104"/>
      <c r="J126" s="104"/>
      <c r="K126" s="104"/>
      <c r="L126" s="104"/>
      <c r="M126" s="104"/>
      <c r="N126" s="104"/>
      <c r="O126" s="104"/>
      <c r="P126" s="104"/>
      <c r="Q126" s="104"/>
      <c r="R126" s="104"/>
      <c r="S126" s="104"/>
      <c r="T126" s="104"/>
    </row>
    <row r="127" spans="1:20" x14ac:dyDescent="0.25">
      <c r="A127" s="104"/>
      <c r="B127" s="104"/>
      <c r="C127" s="105"/>
      <c r="D127" s="105"/>
      <c r="E127" s="104"/>
      <c r="F127" s="104"/>
      <c r="G127" s="104"/>
      <c r="H127" s="104"/>
      <c r="I127" s="104"/>
      <c r="J127" s="104"/>
      <c r="K127" s="104"/>
      <c r="L127" s="104"/>
      <c r="M127" s="104"/>
      <c r="N127" s="104"/>
      <c r="O127" s="104"/>
      <c r="P127" s="104"/>
      <c r="Q127" s="104"/>
      <c r="R127" s="104"/>
      <c r="S127" s="104"/>
      <c r="T127" s="104"/>
    </row>
    <row r="128" spans="1:20" x14ac:dyDescent="0.25">
      <c r="A128" s="104"/>
      <c r="B128" s="104"/>
      <c r="C128" s="105"/>
      <c r="D128" s="105"/>
      <c r="E128" s="104"/>
      <c r="F128" s="104"/>
      <c r="G128" s="104"/>
      <c r="H128" s="104"/>
      <c r="I128" s="104"/>
      <c r="J128" s="104"/>
      <c r="K128" s="104"/>
      <c r="L128" s="104"/>
      <c r="M128" s="104"/>
      <c r="N128" s="104"/>
      <c r="O128" s="104"/>
      <c r="P128" s="104"/>
      <c r="Q128" s="104"/>
      <c r="R128" s="104"/>
      <c r="S128" s="104"/>
      <c r="T128" s="104"/>
    </row>
    <row r="129" spans="1:20" x14ac:dyDescent="0.25">
      <c r="A129" s="104"/>
      <c r="B129" s="104"/>
      <c r="C129" s="105"/>
      <c r="D129" s="105"/>
      <c r="E129" s="104"/>
      <c r="F129" s="104"/>
      <c r="G129" s="104"/>
      <c r="H129" s="104"/>
      <c r="I129" s="104"/>
      <c r="J129" s="104"/>
      <c r="K129" s="104"/>
      <c r="L129" s="104"/>
      <c r="M129" s="104"/>
      <c r="N129" s="104"/>
      <c r="O129" s="104"/>
      <c r="P129" s="104"/>
      <c r="Q129" s="104"/>
      <c r="R129" s="104"/>
      <c r="S129" s="104"/>
      <c r="T129" s="104"/>
    </row>
    <row r="130" spans="1:20" x14ac:dyDescent="0.25">
      <c r="A130" s="104"/>
      <c r="B130" s="104"/>
      <c r="C130" s="105"/>
      <c r="D130" s="105"/>
      <c r="E130" s="104"/>
      <c r="F130" s="104"/>
      <c r="G130" s="104"/>
      <c r="H130" s="104"/>
      <c r="I130" s="104"/>
      <c r="J130" s="104"/>
      <c r="K130" s="104"/>
      <c r="L130" s="104"/>
      <c r="M130" s="104"/>
      <c r="N130" s="104"/>
      <c r="O130" s="104"/>
      <c r="P130" s="104"/>
      <c r="Q130" s="104"/>
      <c r="R130" s="104"/>
      <c r="S130" s="104"/>
      <c r="T130" s="104"/>
    </row>
    <row r="131" spans="1:20" x14ac:dyDescent="0.25">
      <c r="A131" s="104"/>
      <c r="B131" s="104"/>
      <c r="C131" s="105"/>
      <c r="D131" s="105"/>
      <c r="E131" s="104"/>
      <c r="F131" s="104"/>
      <c r="G131" s="104"/>
      <c r="H131" s="104"/>
      <c r="I131" s="104"/>
      <c r="J131" s="104"/>
      <c r="K131" s="104"/>
      <c r="L131" s="104"/>
      <c r="M131" s="104"/>
      <c r="N131" s="104"/>
      <c r="O131" s="104"/>
      <c r="P131" s="104"/>
      <c r="Q131" s="104"/>
      <c r="R131" s="104"/>
      <c r="S131" s="104"/>
      <c r="T131" s="104"/>
    </row>
    <row r="132" spans="1:20" x14ac:dyDescent="0.25">
      <c r="A132" s="104"/>
      <c r="B132" s="104"/>
      <c r="C132" s="105"/>
      <c r="D132" s="105"/>
      <c r="E132" s="104"/>
      <c r="F132" s="104"/>
      <c r="G132" s="104"/>
      <c r="H132" s="104"/>
      <c r="I132" s="104"/>
      <c r="J132" s="104"/>
      <c r="K132" s="104"/>
      <c r="L132" s="104"/>
      <c r="M132" s="104"/>
      <c r="N132" s="104"/>
      <c r="O132" s="104"/>
      <c r="P132" s="104"/>
      <c r="Q132" s="104"/>
      <c r="R132" s="104"/>
      <c r="S132" s="104"/>
      <c r="T132" s="104"/>
    </row>
    <row r="133" spans="1:20" x14ac:dyDescent="0.25">
      <c r="A133" s="104"/>
      <c r="B133" s="104"/>
      <c r="C133" s="105"/>
      <c r="D133" s="105"/>
      <c r="E133" s="104"/>
      <c r="F133" s="104"/>
      <c r="G133" s="104"/>
      <c r="H133" s="104"/>
      <c r="I133" s="104"/>
      <c r="J133" s="104"/>
      <c r="K133" s="104"/>
      <c r="L133" s="104"/>
      <c r="M133" s="104"/>
      <c r="N133" s="104"/>
      <c r="O133" s="104"/>
      <c r="P133" s="104"/>
      <c r="Q133" s="104"/>
      <c r="R133" s="104"/>
      <c r="S133" s="104"/>
      <c r="T133" s="104"/>
    </row>
    <row r="134" spans="1:20" x14ac:dyDescent="0.25">
      <c r="A134" s="104"/>
      <c r="B134" s="104"/>
      <c r="C134" s="105"/>
      <c r="D134" s="105"/>
      <c r="E134" s="104"/>
      <c r="F134" s="104"/>
      <c r="G134" s="104"/>
      <c r="H134" s="104"/>
      <c r="I134" s="104"/>
      <c r="J134" s="104"/>
      <c r="K134" s="104"/>
      <c r="L134" s="104"/>
      <c r="M134" s="104"/>
      <c r="N134" s="104"/>
      <c r="O134" s="104"/>
      <c r="P134" s="104"/>
      <c r="Q134" s="104"/>
      <c r="R134" s="104"/>
      <c r="S134" s="104"/>
      <c r="T134" s="104"/>
    </row>
    <row r="135" spans="1:20" x14ac:dyDescent="0.25">
      <c r="A135" s="104"/>
      <c r="B135" s="104"/>
      <c r="C135" s="105"/>
      <c r="D135" s="105"/>
      <c r="E135" s="104"/>
      <c r="F135" s="104"/>
      <c r="G135" s="104"/>
      <c r="H135" s="104"/>
      <c r="I135" s="104"/>
      <c r="J135" s="104"/>
      <c r="K135" s="104"/>
      <c r="L135" s="104"/>
      <c r="M135" s="104"/>
      <c r="N135" s="104"/>
      <c r="O135" s="104"/>
      <c r="P135" s="104"/>
      <c r="Q135" s="104"/>
      <c r="R135" s="104"/>
      <c r="S135" s="104"/>
      <c r="T135" s="104"/>
    </row>
    <row r="136" spans="1:20" x14ac:dyDescent="0.25">
      <c r="A136" s="104"/>
      <c r="B136" s="104"/>
      <c r="C136" s="105"/>
      <c r="D136" s="105"/>
      <c r="E136" s="104"/>
      <c r="F136" s="104"/>
      <c r="G136" s="104"/>
      <c r="H136" s="104"/>
      <c r="I136" s="104"/>
      <c r="J136" s="104"/>
      <c r="K136" s="104"/>
      <c r="L136" s="104"/>
      <c r="M136" s="104"/>
      <c r="N136" s="104"/>
      <c r="O136" s="104"/>
      <c r="P136" s="104"/>
      <c r="Q136" s="104"/>
      <c r="R136" s="104"/>
      <c r="S136" s="104"/>
      <c r="T136" s="104"/>
    </row>
    <row r="137" spans="1:20" x14ac:dyDescent="0.25">
      <c r="A137" s="104"/>
      <c r="B137" s="104"/>
      <c r="C137" s="105"/>
      <c r="D137" s="105"/>
      <c r="E137" s="104"/>
      <c r="F137" s="104"/>
      <c r="G137" s="104"/>
      <c r="H137" s="104"/>
      <c r="I137" s="104"/>
      <c r="J137" s="104"/>
      <c r="K137" s="104"/>
      <c r="L137" s="104"/>
      <c r="M137" s="104"/>
      <c r="N137" s="104"/>
      <c r="O137" s="104"/>
      <c r="P137" s="104"/>
      <c r="Q137" s="104"/>
      <c r="R137" s="104"/>
      <c r="S137" s="104"/>
      <c r="T137" s="104"/>
    </row>
    <row r="138" spans="1:20" x14ac:dyDescent="0.25">
      <c r="A138" s="104"/>
      <c r="B138" s="104"/>
      <c r="C138" s="105"/>
      <c r="D138" s="105"/>
      <c r="E138" s="104"/>
      <c r="F138" s="104"/>
      <c r="G138" s="104"/>
      <c r="H138" s="104"/>
      <c r="I138" s="104"/>
      <c r="J138" s="104"/>
      <c r="K138" s="104"/>
      <c r="L138" s="104"/>
      <c r="M138" s="104"/>
      <c r="N138" s="104"/>
      <c r="O138" s="104"/>
      <c r="P138" s="104"/>
      <c r="Q138" s="104"/>
      <c r="R138" s="104"/>
      <c r="S138" s="104"/>
      <c r="T138" s="104"/>
    </row>
    <row r="139" spans="1:20" x14ac:dyDescent="0.25">
      <c r="A139" s="104"/>
      <c r="B139" s="104"/>
      <c r="C139" s="105"/>
      <c r="D139" s="105"/>
      <c r="E139" s="104"/>
      <c r="F139" s="104"/>
      <c r="G139" s="104"/>
      <c r="H139" s="104"/>
      <c r="I139" s="104"/>
      <c r="J139" s="104"/>
      <c r="K139" s="104"/>
      <c r="L139" s="104"/>
      <c r="M139" s="104"/>
      <c r="N139" s="104"/>
      <c r="O139" s="104"/>
      <c r="P139" s="104"/>
      <c r="Q139" s="104"/>
      <c r="R139" s="104"/>
      <c r="S139" s="104"/>
      <c r="T139" s="104"/>
    </row>
    <row r="140" spans="1:20" x14ac:dyDescent="0.25">
      <c r="A140" s="104"/>
      <c r="B140" s="104"/>
      <c r="C140" s="105"/>
      <c r="D140" s="105"/>
      <c r="E140" s="104"/>
      <c r="F140" s="104"/>
      <c r="G140" s="104"/>
      <c r="H140" s="104"/>
      <c r="I140" s="104"/>
      <c r="J140" s="104"/>
      <c r="K140" s="104"/>
      <c r="L140" s="104"/>
      <c r="M140" s="104"/>
      <c r="N140" s="104"/>
      <c r="O140" s="104"/>
      <c r="P140" s="104"/>
      <c r="Q140" s="104"/>
      <c r="R140" s="104"/>
      <c r="S140" s="104"/>
      <c r="T140" s="104"/>
    </row>
    <row r="141" spans="1:20" x14ac:dyDescent="0.25">
      <c r="A141" s="104"/>
      <c r="B141" s="104"/>
      <c r="C141" s="105"/>
      <c r="D141" s="105"/>
      <c r="E141" s="104"/>
      <c r="F141" s="104"/>
      <c r="G141" s="104"/>
      <c r="H141" s="104"/>
      <c r="I141" s="104"/>
      <c r="J141" s="104"/>
      <c r="K141" s="104"/>
      <c r="L141" s="104"/>
      <c r="M141" s="104"/>
      <c r="N141" s="104"/>
      <c r="O141" s="104"/>
      <c r="P141" s="104"/>
      <c r="Q141" s="104"/>
      <c r="R141" s="104"/>
      <c r="S141" s="104"/>
      <c r="T141" s="104"/>
    </row>
    <row r="142" spans="1:20" x14ac:dyDescent="0.25">
      <c r="A142" s="104"/>
      <c r="B142" s="104"/>
      <c r="C142" s="105"/>
      <c r="D142" s="105"/>
      <c r="E142" s="104"/>
      <c r="F142" s="104"/>
      <c r="G142" s="104"/>
      <c r="H142" s="104"/>
      <c r="I142" s="104"/>
      <c r="J142" s="104"/>
      <c r="K142" s="104"/>
      <c r="L142" s="104"/>
      <c r="M142" s="104"/>
      <c r="N142" s="104"/>
      <c r="O142" s="104"/>
      <c r="P142" s="104"/>
      <c r="Q142" s="104"/>
      <c r="R142" s="104"/>
      <c r="S142" s="104"/>
      <c r="T142" s="104"/>
    </row>
    <row r="143" spans="1:20" x14ac:dyDescent="0.25">
      <c r="A143" s="104"/>
      <c r="B143" s="104"/>
      <c r="C143" s="105"/>
      <c r="D143" s="105"/>
      <c r="E143" s="104"/>
      <c r="F143" s="104"/>
      <c r="G143" s="104"/>
      <c r="H143" s="104"/>
      <c r="I143" s="104"/>
      <c r="J143" s="104"/>
      <c r="K143" s="104"/>
      <c r="L143" s="104"/>
      <c r="M143" s="104"/>
      <c r="N143" s="104"/>
      <c r="O143" s="104"/>
      <c r="P143" s="104"/>
      <c r="Q143" s="104"/>
      <c r="R143" s="104"/>
      <c r="S143" s="104"/>
      <c r="T143" s="104"/>
    </row>
    <row r="144" spans="1:20" x14ac:dyDescent="0.25">
      <c r="A144" s="104"/>
      <c r="B144" s="104"/>
      <c r="C144" s="105"/>
      <c r="D144" s="105"/>
      <c r="E144" s="104"/>
      <c r="F144" s="104"/>
      <c r="G144" s="104"/>
      <c r="H144" s="104"/>
      <c r="I144" s="104"/>
      <c r="J144" s="104"/>
      <c r="K144" s="104"/>
      <c r="L144" s="104"/>
      <c r="M144" s="104"/>
      <c r="N144" s="104"/>
      <c r="O144" s="104"/>
      <c r="P144" s="104"/>
      <c r="Q144" s="104"/>
      <c r="R144" s="104"/>
      <c r="S144" s="104"/>
      <c r="T144" s="104"/>
    </row>
    <row r="145" spans="1:20" x14ac:dyDescent="0.25">
      <c r="A145" s="104"/>
      <c r="B145" s="104"/>
      <c r="C145" s="105"/>
      <c r="D145" s="105"/>
      <c r="E145" s="104"/>
      <c r="F145" s="104"/>
      <c r="G145" s="104"/>
      <c r="H145" s="104"/>
      <c r="I145" s="104"/>
      <c r="J145" s="104"/>
      <c r="K145" s="104"/>
      <c r="L145" s="104"/>
      <c r="M145" s="104"/>
      <c r="N145" s="104"/>
      <c r="O145" s="104"/>
      <c r="P145" s="104"/>
      <c r="Q145" s="104"/>
      <c r="R145" s="104"/>
      <c r="S145" s="104"/>
      <c r="T145" s="104"/>
    </row>
    <row r="146" spans="1:20" x14ac:dyDescent="0.25">
      <c r="A146" s="104"/>
      <c r="B146" s="104"/>
      <c r="C146" s="105"/>
      <c r="D146" s="105"/>
      <c r="E146" s="104"/>
      <c r="F146" s="104"/>
      <c r="G146" s="104"/>
      <c r="H146" s="104"/>
      <c r="I146" s="104"/>
      <c r="J146" s="104"/>
      <c r="K146" s="104"/>
      <c r="L146" s="104"/>
      <c r="M146" s="104"/>
      <c r="N146" s="104"/>
      <c r="O146" s="104"/>
      <c r="P146" s="104"/>
      <c r="Q146" s="104"/>
      <c r="R146" s="104"/>
      <c r="S146" s="104"/>
      <c r="T146" s="104"/>
    </row>
    <row r="147" spans="1:20" x14ac:dyDescent="0.25">
      <c r="A147" s="104"/>
      <c r="B147" s="104"/>
      <c r="C147" s="105"/>
      <c r="D147" s="105"/>
      <c r="E147" s="104"/>
      <c r="F147" s="104"/>
      <c r="G147" s="104"/>
      <c r="H147" s="104"/>
      <c r="I147" s="104"/>
      <c r="J147" s="104"/>
      <c r="K147" s="104"/>
      <c r="L147" s="104"/>
      <c r="M147" s="104"/>
      <c r="N147" s="104"/>
      <c r="O147" s="104"/>
      <c r="P147" s="104"/>
      <c r="Q147" s="104"/>
      <c r="R147" s="104"/>
      <c r="S147" s="104"/>
      <c r="T147" s="104"/>
    </row>
    <row r="148" spans="1:20" x14ac:dyDescent="0.25">
      <c r="A148" s="104"/>
      <c r="B148" s="104"/>
      <c r="C148" s="105"/>
      <c r="D148" s="105"/>
      <c r="E148" s="104"/>
      <c r="F148" s="104"/>
      <c r="G148" s="104"/>
      <c r="H148" s="104"/>
      <c r="I148" s="104"/>
      <c r="J148" s="104"/>
      <c r="K148" s="104"/>
      <c r="L148" s="104"/>
      <c r="M148" s="104"/>
      <c r="N148" s="104"/>
      <c r="O148" s="104"/>
      <c r="P148" s="104"/>
      <c r="Q148" s="104"/>
      <c r="R148" s="104"/>
      <c r="S148" s="104"/>
      <c r="T148" s="104"/>
    </row>
    <row r="149" spans="1:20" x14ac:dyDescent="0.25">
      <c r="A149" s="104"/>
      <c r="B149" s="104"/>
      <c r="C149" s="105"/>
      <c r="D149" s="105"/>
      <c r="E149" s="104"/>
      <c r="F149" s="104"/>
      <c r="G149" s="104"/>
      <c r="H149" s="104"/>
      <c r="I149" s="104"/>
      <c r="J149" s="104"/>
      <c r="K149" s="104"/>
      <c r="L149" s="104"/>
      <c r="M149" s="104"/>
      <c r="N149" s="104"/>
      <c r="O149" s="104"/>
      <c r="P149" s="104"/>
      <c r="Q149" s="104"/>
      <c r="R149" s="104"/>
      <c r="S149" s="104"/>
      <c r="T149" s="104"/>
    </row>
    <row r="150" spans="1:20" x14ac:dyDescent="0.25">
      <c r="A150" s="104"/>
      <c r="B150" s="104"/>
      <c r="C150" s="105"/>
      <c r="D150" s="105"/>
      <c r="E150" s="104"/>
      <c r="F150" s="104"/>
      <c r="G150" s="104"/>
      <c r="H150" s="104"/>
      <c r="I150" s="104"/>
      <c r="J150" s="104"/>
      <c r="K150" s="104"/>
      <c r="L150" s="104"/>
      <c r="M150" s="104"/>
      <c r="N150" s="104"/>
      <c r="O150" s="104"/>
      <c r="P150" s="104"/>
      <c r="Q150" s="104"/>
      <c r="R150" s="104"/>
      <c r="S150" s="104"/>
      <c r="T150" s="104"/>
    </row>
    <row r="151" spans="1:20" x14ac:dyDescent="0.25">
      <c r="A151" s="104"/>
      <c r="B151" s="104"/>
      <c r="C151" s="105"/>
      <c r="D151" s="105"/>
      <c r="E151" s="104"/>
      <c r="F151" s="104"/>
      <c r="G151" s="104"/>
      <c r="H151" s="104"/>
      <c r="I151" s="104"/>
      <c r="J151" s="104"/>
      <c r="K151" s="104"/>
      <c r="L151" s="104"/>
      <c r="M151" s="104"/>
      <c r="N151" s="104"/>
      <c r="O151" s="104"/>
      <c r="P151" s="104"/>
      <c r="Q151" s="104"/>
      <c r="R151" s="104"/>
      <c r="S151" s="104"/>
      <c r="T151" s="104"/>
    </row>
    <row r="152" spans="1:20" x14ac:dyDescent="0.25">
      <c r="A152" s="104"/>
      <c r="B152" s="104"/>
      <c r="C152" s="105"/>
      <c r="D152" s="105"/>
      <c r="E152" s="104"/>
      <c r="F152" s="104"/>
      <c r="G152" s="104"/>
      <c r="H152" s="104"/>
      <c r="I152" s="104"/>
      <c r="J152" s="104"/>
      <c r="K152" s="104"/>
      <c r="L152" s="104"/>
      <c r="M152" s="104"/>
      <c r="N152" s="104"/>
      <c r="O152" s="104"/>
      <c r="P152" s="104"/>
      <c r="Q152" s="104"/>
      <c r="R152" s="104"/>
      <c r="S152" s="104"/>
      <c r="T152" s="104"/>
    </row>
    <row r="153" spans="1:20" x14ac:dyDescent="0.25">
      <c r="A153" s="104"/>
      <c r="B153" s="104"/>
      <c r="C153" s="105"/>
      <c r="D153" s="105"/>
      <c r="E153" s="104"/>
      <c r="F153" s="104"/>
      <c r="G153" s="104"/>
      <c r="H153" s="104"/>
      <c r="I153" s="104"/>
      <c r="J153" s="104"/>
      <c r="K153" s="104"/>
      <c r="L153" s="104"/>
      <c r="M153" s="104"/>
      <c r="N153" s="104"/>
      <c r="O153" s="104"/>
      <c r="P153" s="104"/>
      <c r="Q153" s="104"/>
      <c r="R153" s="104"/>
      <c r="S153" s="104"/>
      <c r="T153" s="104"/>
    </row>
    <row r="154" spans="1:20" x14ac:dyDescent="0.25">
      <c r="A154" s="104"/>
      <c r="B154" s="104"/>
      <c r="C154" s="105"/>
      <c r="D154" s="105"/>
      <c r="E154" s="104"/>
      <c r="F154" s="104"/>
      <c r="G154" s="104"/>
      <c r="H154" s="104"/>
      <c r="I154" s="104"/>
      <c r="J154" s="104"/>
      <c r="K154" s="104"/>
      <c r="L154" s="104"/>
      <c r="M154" s="104"/>
      <c r="N154" s="104"/>
      <c r="O154" s="104"/>
      <c r="P154" s="104"/>
      <c r="Q154" s="104"/>
      <c r="R154" s="104"/>
      <c r="S154" s="104"/>
      <c r="T154" s="104"/>
    </row>
    <row r="155" spans="1:20" x14ac:dyDescent="0.25">
      <c r="A155" s="104"/>
      <c r="B155" s="104"/>
      <c r="C155" s="105"/>
      <c r="D155" s="105"/>
      <c r="E155" s="104"/>
      <c r="F155" s="104"/>
      <c r="G155" s="104"/>
      <c r="H155" s="104"/>
      <c r="I155" s="104"/>
      <c r="J155" s="104"/>
      <c r="K155" s="104"/>
      <c r="L155" s="104"/>
      <c r="M155" s="104"/>
      <c r="N155" s="104"/>
      <c r="O155" s="104"/>
      <c r="P155" s="104"/>
      <c r="Q155" s="104"/>
      <c r="R155" s="104"/>
      <c r="S155" s="104"/>
      <c r="T155" s="104"/>
    </row>
    <row r="156" spans="1:20" x14ac:dyDescent="0.25">
      <c r="A156" s="104"/>
      <c r="B156" s="104"/>
      <c r="C156" s="105"/>
      <c r="D156" s="105"/>
      <c r="E156" s="104"/>
      <c r="F156" s="104"/>
      <c r="G156" s="104"/>
      <c r="H156" s="104"/>
      <c r="I156" s="104"/>
      <c r="J156" s="104"/>
      <c r="K156" s="104"/>
      <c r="L156" s="104"/>
      <c r="M156" s="104"/>
      <c r="N156" s="104"/>
      <c r="O156" s="104"/>
      <c r="P156" s="104"/>
      <c r="Q156" s="104"/>
      <c r="R156" s="104"/>
      <c r="S156" s="104"/>
      <c r="T156" s="104"/>
    </row>
    <row r="157" spans="1:20" x14ac:dyDescent="0.25">
      <c r="A157" s="104"/>
      <c r="B157" s="104"/>
      <c r="C157" s="105"/>
      <c r="D157" s="105"/>
      <c r="E157" s="104"/>
      <c r="F157" s="104"/>
      <c r="G157" s="104"/>
      <c r="H157" s="104"/>
      <c r="I157" s="104"/>
      <c r="J157" s="104"/>
      <c r="K157" s="104"/>
      <c r="L157" s="104"/>
      <c r="M157" s="104"/>
      <c r="N157" s="104"/>
      <c r="O157" s="104"/>
      <c r="P157" s="104"/>
      <c r="Q157" s="104"/>
      <c r="R157" s="104"/>
      <c r="S157" s="104"/>
      <c r="T157" s="104"/>
    </row>
    <row r="158" spans="1:20" x14ac:dyDescent="0.25">
      <c r="A158" s="104"/>
      <c r="B158" s="104"/>
      <c r="C158" s="105"/>
      <c r="D158" s="105"/>
      <c r="E158" s="104"/>
      <c r="F158" s="104"/>
      <c r="G158" s="104"/>
      <c r="H158" s="104"/>
      <c r="I158" s="104"/>
      <c r="J158" s="104"/>
      <c r="K158" s="104"/>
      <c r="L158" s="104"/>
      <c r="M158" s="104"/>
      <c r="N158" s="104"/>
      <c r="O158" s="104"/>
      <c r="P158" s="104"/>
      <c r="Q158" s="104"/>
      <c r="R158" s="104"/>
      <c r="S158" s="104"/>
      <c r="T158" s="104"/>
    </row>
    <row r="159" spans="1:20" x14ac:dyDescent="0.25">
      <c r="A159" s="104"/>
      <c r="B159" s="104"/>
      <c r="C159" s="105"/>
      <c r="D159" s="105"/>
      <c r="E159" s="104"/>
      <c r="F159" s="104"/>
      <c r="G159" s="104"/>
      <c r="H159" s="104"/>
      <c r="I159" s="104"/>
      <c r="J159" s="104"/>
      <c r="K159" s="104"/>
      <c r="L159" s="104"/>
      <c r="M159" s="104"/>
      <c r="N159" s="104"/>
      <c r="O159" s="104"/>
      <c r="P159" s="104"/>
      <c r="Q159" s="104"/>
      <c r="R159" s="104"/>
      <c r="S159" s="104"/>
      <c r="T159" s="104"/>
    </row>
    <row r="160" spans="1:20" x14ac:dyDescent="0.25">
      <c r="A160" s="104"/>
      <c r="B160" s="104"/>
      <c r="C160" s="105"/>
      <c r="D160" s="105"/>
      <c r="E160" s="104"/>
      <c r="F160" s="104"/>
      <c r="G160" s="104"/>
      <c r="H160" s="104"/>
      <c r="I160" s="104"/>
      <c r="J160" s="104"/>
      <c r="K160" s="104"/>
      <c r="L160" s="104"/>
      <c r="M160" s="104"/>
      <c r="N160" s="104"/>
      <c r="O160" s="104"/>
      <c r="P160" s="104"/>
      <c r="Q160" s="104"/>
      <c r="R160" s="104"/>
      <c r="S160" s="104"/>
      <c r="T160" s="104"/>
    </row>
    <row r="161" spans="1:20" x14ac:dyDescent="0.25">
      <c r="A161" s="104"/>
      <c r="B161" s="104"/>
      <c r="C161" s="105"/>
      <c r="D161" s="105"/>
      <c r="E161" s="104"/>
      <c r="F161" s="104"/>
      <c r="G161" s="104"/>
      <c r="H161" s="104"/>
      <c r="I161" s="104"/>
      <c r="J161" s="104"/>
      <c r="K161" s="104"/>
      <c r="L161" s="104"/>
      <c r="M161" s="104"/>
      <c r="N161" s="104"/>
      <c r="O161" s="104"/>
      <c r="P161" s="104"/>
      <c r="Q161" s="104"/>
      <c r="R161" s="104"/>
      <c r="S161" s="104"/>
      <c r="T161" s="104"/>
    </row>
    <row r="162" spans="1:20" x14ac:dyDescent="0.25">
      <c r="A162" s="104"/>
      <c r="B162" s="104"/>
      <c r="C162" s="105"/>
      <c r="D162" s="105"/>
      <c r="E162" s="104"/>
      <c r="F162" s="104"/>
      <c r="G162" s="104"/>
      <c r="H162" s="104"/>
      <c r="I162" s="104"/>
      <c r="J162" s="104"/>
      <c r="K162" s="104"/>
      <c r="L162" s="104"/>
      <c r="M162" s="104"/>
      <c r="N162" s="104"/>
      <c r="O162" s="104"/>
      <c r="P162" s="104"/>
      <c r="Q162" s="104"/>
      <c r="R162" s="104"/>
      <c r="S162" s="104"/>
      <c r="T162" s="104"/>
    </row>
    <row r="163" spans="1:20" x14ac:dyDescent="0.25">
      <c r="A163" s="104"/>
      <c r="B163" s="104"/>
      <c r="C163" s="105"/>
      <c r="D163" s="105"/>
      <c r="E163" s="104"/>
      <c r="F163" s="104"/>
      <c r="G163" s="104"/>
      <c r="H163" s="104"/>
      <c r="I163" s="104"/>
      <c r="J163" s="104"/>
      <c r="K163" s="104"/>
      <c r="L163" s="104"/>
      <c r="M163" s="104"/>
      <c r="N163" s="104"/>
      <c r="O163" s="104"/>
      <c r="P163" s="104"/>
      <c r="Q163" s="104"/>
      <c r="R163" s="104"/>
      <c r="S163" s="104"/>
      <c r="T163" s="104"/>
    </row>
    <row r="164" spans="1:20" x14ac:dyDescent="0.25">
      <c r="A164" s="104"/>
      <c r="B164" s="104"/>
      <c r="C164" s="105"/>
      <c r="D164" s="105"/>
      <c r="E164" s="104"/>
      <c r="F164" s="104"/>
      <c r="G164" s="104"/>
      <c r="H164" s="104"/>
      <c r="I164" s="104"/>
      <c r="J164" s="104"/>
      <c r="K164" s="104"/>
      <c r="L164" s="104"/>
      <c r="M164" s="104"/>
      <c r="N164" s="104"/>
      <c r="O164" s="104"/>
      <c r="P164" s="104"/>
      <c r="Q164" s="104"/>
      <c r="R164" s="104"/>
      <c r="S164" s="104"/>
      <c r="T164" s="104"/>
    </row>
    <row r="165" spans="1:20" x14ac:dyDescent="0.25">
      <c r="A165" s="104"/>
      <c r="B165" s="104"/>
      <c r="C165" s="105"/>
      <c r="D165" s="105"/>
      <c r="E165" s="104"/>
      <c r="F165" s="104"/>
      <c r="G165" s="104"/>
      <c r="H165" s="104"/>
      <c r="I165" s="104"/>
      <c r="J165" s="104"/>
      <c r="K165" s="104"/>
      <c r="L165" s="104"/>
      <c r="M165" s="104"/>
      <c r="N165" s="104"/>
      <c r="O165" s="104"/>
      <c r="P165" s="104"/>
      <c r="Q165" s="104"/>
      <c r="R165" s="104"/>
      <c r="S165" s="104"/>
      <c r="T165" s="104"/>
    </row>
    <row r="166" spans="1:20" x14ac:dyDescent="0.25">
      <c r="A166" s="104"/>
      <c r="B166" s="104"/>
      <c r="C166" s="105"/>
      <c r="D166" s="105"/>
      <c r="E166" s="104"/>
      <c r="F166" s="104"/>
      <c r="G166" s="104"/>
      <c r="H166" s="104"/>
      <c r="I166" s="104"/>
      <c r="J166" s="104"/>
      <c r="K166" s="104"/>
      <c r="L166" s="104"/>
      <c r="M166" s="104"/>
      <c r="N166" s="104"/>
      <c r="O166" s="104"/>
      <c r="P166" s="104"/>
      <c r="Q166" s="104"/>
      <c r="R166" s="104"/>
      <c r="S166" s="104"/>
      <c r="T166" s="104"/>
    </row>
    <row r="167" spans="1:20" x14ac:dyDescent="0.25">
      <c r="A167" s="104"/>
      <c r="B167" s="104"/>
      <c r="C167" s="105"/>
      <c r="D167" s="105"/>
      <c r="E167" s="104"/>
      <c r="F167" s="104"/>
      <c r="G167" s="104"/>
      <c r="H167" s="104"/>
      <c r="I167" s="104"/>
      <c r="J167" s="104"/>
      <c r="K167" s="104"/>
      <c r="L167" s="104"/>
      <c r="M167" s="104"/>
      <c r="N167" s="104"/>
      <c r="O167" s="104"/>
      <c r="P167" s="104"/>
      <c r="Q167" s="104"/>
      <c r="R167" s="104"/>
      <c r="S167" s="104"/>
      <c r="T167" s="104"/>
    </row>
    <row r="168" spans="1:20" x14ac:dyDescent="0.25">
      <c r="A168" s="104"/>
      <c r="B168" s="104"/>
      <c r="C168" s="105"/>
      <c r="D168" s="105"/>
      <c r="E168" s="104"/>
      <c r="F168" s="104"/>
      <c r="G168" s="104"/>
      <c r="H168" s="104"/>
      <c r="I168" s="104"/>
      <c r="J168" s="104"/>
      <c r="K168" s="104"/>
      <c r="L168" s="104"/>
      <c r="M168" s="104"/>
      <c r="N168" s="104"/>
      <c r="O168" s="104"/>
      <c r="P168" s="104"/>
      <c r="Q168" s="104"/>
      <c r="R168" s="104"/>
      <c r="S168" s="104"/>
      <c r="T168" s="104"/>
    </row>
    <row r="169" spans="1:20" x14ac:dyDescent="0.25">
      <c r="A169" s="104"/>
      <c r="B169" s="104"/>
      <c r="C169" s="105"/>
      <c r="D169" s="105"/>
      <c r="E169" s="104"/>
      <c r="F169" s="104"/>
      <c r="G169" s="104"/>
      <c r="H169" s="104"/>
      <c r="I169" s="104"/>
      <c r="J169" s="104"/>
      <c r="K169" s="104"/>
      <c r="L169" s="104"/>
      <c r="M169" s="104"/>
      <c r="N169" s="104"/>
      <c r="O169" s="104"/>
      <c r="P169" s="104"/>
      <c r="Q169" s="104"/>
      <c r="R169" s="104"/>
      <c r="S169" s="104"/>
      <c r="T169" s="104"/>
    </row>
    <row r="170" spans="1:20" x14ac:dyDescent="0.25">
      <c r="A170" s="104"/>
      <c r="B170" s="104"/>
      <c r="C170" s="105"/>
      <c r="D170" s="105"/>
      <c r="E170" s="104"/>
      <c r="F170" s="104"/>
      <c r="G170" s="104"/>
      <c r="H170" s="104"/>
      <c r="I170" s="104"/>
      <c r="J170" s="104"/>
      <c r="K170" s="104"/>
      <c r="L170" s="104"/>
      <c r="M170" s="104"/>
      <c r="N170" s="104"/>
      <c r="O170" s="104"/>
      <c r="P170" s="104"/>
      <c r="Q170" s="104"/>
      <c r="R170" s="104"/>
      <c r="S170" s="104"/>
      <c r="T170" s="104"/>
    </row>
    <row r="171" spans="1:20" x14ac:dyDescent="0.25">
      <c r="A171" s="104"/>
      <c r="B171" s="104"/>
      <c r="C171" s="105"/>
      <c r="D171" s="105"/>
      <c r="E171" s="104"/>
      <c r="F171" s="104"/>
      <c r="G171" s="104"/>
      <c r="H171" s="104"/>
      <c r="I171" s="104"/>
      <c r="J171" s="104"/>
      <c r="K171" s="104"/>
      <c r="L171" s="104"/>
      <c r="M171" s="104"/>
      <c r="N171" s="104"/>
      <c r="O171" s="104"/>
      <c r="P171" s="104"/>
      <c r="Q171" s="104"/>
      <c r="R171" s="104"/>
      <c r="S171" s="104"/>
      <c r="T171" s="104"/>
    </row>
    <row r="172" spans="1:20" x14ac:dyDescent="0.25">
      <c r="A172" s="104"/>
      <c r="B172" s="104"/>
      <c r="C172" s="105"/>
      <c r="D172" s="105"/>
      <c r="E172" s="104"/>
      <c r="F172" s="104"/>
      <c r="G172" s="104"/>
      <c r="H172" s="104"/>
      <c r="I172" s="104"/>
      <c r="J172" s="104"/>
      <c r="K172" s="104"/>
      <c r="L172" s="104"/>
      <c r="M172" s="104"/>
      <c r="N172" s="104"/>
      <c r="O172" s="104"/>
      <c r="P172" s="104"/>
      <c r="Q172" s="104"/>
      <c r="R172" s="104"/>
      <c r="S172" s="104"/>
      <c r="T172" s="104"/>
    </row>
    <row r="173" spans="1:20" x14ac:dyDescent="0.25">
      <c r="A173" s="104"/>
      <c r="B173" s="104"/>
      <c r="C173" s="105"/>
      <c r="D173" s="105"/>
      <c r="E173" s="104"/>
      <c r="F173" s="104"/>
      <c r="G173" s="104"/>
      <c r="H173" s="104"/>
      <c r="I173" s="104"/>
      <c r="J173" s="104"/>
      <c r="K173" s="104"/>
      <c r="L173" s="104"/>
      <c r="M173" s="104"/>
      <c r="N173" s="104"/>
      <c r="O173" s="104"/>
      <c r="P173" s="104"/>
      <c r="Q173" s="104"/>
      <c r="R173" s="104"/>
      <c r="S173" s="104"/>
      <c r="T173" s="104"/>
    </row>
    <row r="174" spans="1:20" x14ac:dyDescent="0.25">
      <c r="A174" s="104"/>
      <c r="B174" s="104"/>
      <c r="C174" s="105"/>
      <c r="D174" s="105"/>
      <c r="E174" s="104"/>
      <c r="F174" s="104"/>
      <c r="G174" s="104"/>
      <c r="H174" s="104"/>
      <c r="I174" s="104"/>
      <c r="J174" s="104"/>
      <c r="K174" s="104"/>
      <c r="L174" s="104"/>
      <c r="M174" s="104"/>
      <c r="N174" s="104"/>
      <c r="O174" s="104"/>
      <c r="P174" s="104"/>
      <c r="Q174" s="104"/>
      <c r="R174" s="104"/>
      <c r="S174" s="104"/>
      <c r="T174" s="104"/>
    </row>
    <row r="175" spans="1:20" x14ac:dyDescent="0.25">
      <c r="A175" s="104"/>
      <c r="B175" s="104"/>
      <c r="C175" s="105"/>
      <c r="D175" s="105"/>
      <c r="E175" s="104"/>
      <c r="F175" s="104"/>
      <c r="G175" s="104"/>
      <c r="H175" s="104"/>
      <c r="I175" s="104"/>
      <c r="J175" s="104"/>
      <c r="K175" s="104"/>
      <c r="L175" s="104"/>
      <c r="M175" s="104"/>
      <c r="N175" s="104"/>
      <c r="O175" s="104"/>
      <c r="P175" s="104"/>
      <c r="Q175" s="104"/>
      <c r="R175" s="104"/>
      <c r="S175" s="104"/>
      <c r="T175" s="104"/>
    </row>
    <row r="176" spans="1:20" x14ac:dyDescent="0.25">
      <c r="A176" s="104"/>
      <c r="B176" s="104"/>
      <c r="C176" s="105"/>
      <c r="D176" s="105"/>
      <c r="E176" s="104"/>
      <c r="F176" s="104"/>
      <c r="G176" s="104"/>
      <c r="H176" s="104"/>
      <c r="I176" s="104"/>
      <c r="J176" s="104"/>
      <c r="K176" s="104"/>
      <c r="L176" s="104"/>
      <c r="M176" s="104"/>
      <c r="N176" s="104"/>
      <c r="O176" s="104"/>
      <c r="P176" s="104"/>
      <c r="Q176" s="104"/>
      <c r="R176" s="104"/>
      <c r="S176" s="104"/>
      <c r="T176" s="104"/>
    </row>
    <row r="177" spans="1:20" x14ac:dyDescent="0.25">
      <c r="A177" s="104"/>
      <c r="B177" s="104"/>
      <c r="C177" s="105"/>
      <c r="D177" s="105"/>
      <c r="E177" s="104"/>
      <c r="F177" s="104"/>
      <c r="G177" s="104"/>
      <c r="H177" s="104"/>
      <c r="I177" s="104"/>
      <c r="J177" s="104"/>
      <c r="K177" s="104"/>
      <c r="L177" s="104"/>
      <c r="M177" s="104"/>
      <c r="N177" s="104"/>
      <c r="O177" s="104"/>
      <c r="P177" s="104"/>
      <c r="Q177" s="104"/>
      <c r="R177" s="104"/>
      <c r="S177" s="104"/>
      <c r="T177" s="104"/>
    </row>
    <row r="178" spans="1:20" x14ac:dyDescent="0.25">
      <c r="A178" s="104"/>
      <c r="B178" s="104"/>
      <c r="C178" s="105"/>
      <c r="D178" s="105"/>
      <c r="E178" s="104"/>
      <c r="F178" s="104"/>
      <c r="G178" s="104"/>
      <c r="H178" s="104"/>
      <c r="I178" s="104"/>
      <c r="J178" s="104"/>
      <c r="K178" s="104"/>
      <c r="L178" s="104"/>
      <c r="M178" s="104"/>
      <c r="N178" s="104"/>
      <c r="O178" s="104"/>
      <c r="P178" s="104"/>
      <c r="Q178" s="104"/>
      <c r="R178" s="104"/>
      <c r="S178" s="104"/>
      <c r="T178" s="104"/>
    </row>
    <row r="179" spans="1:20" x14ac:dyDescent="0.25">
      <c r="A179" s="104"/>
      <c r="B179" s="104"/>
      <c r="C179" s="105"/>
      <c r="D179" s="105"/>
      <c r="E179" s="104"/>
      <c r="F179" s="104"/>
      <c r="G179" s="104"/>
      <c r="H179" s="104"/>
      <c r="I179" s="104"/>
      <c r="J179" s="104"/>
      <c r="K179" s="104"/>
      <c r="L179" s="104"/>
      <c r="M179" s="104"/>
      <c r="N179" s="104"/>
      <c r="O179" s="104"/>
      <c r="P179" s="104"/>
      <c r="Q179" s="104"/>
      <c r="R179" s="104"/>
      <c r="S179" s="104"/>
      <c r="T179" s="104"/>
    </row>
    <row r="180" spans="1:20" x14ac:dyDescent="0.25">
      <c r="A180" s="104"/>
      <c r="B180" s="104"/>
      <c r="C180" s="105"/>
      <c r="D180" s="105"/>
      <c r="E180" s="104"/>
      <c r="F180" s="104"/>
      <c r="G180" s="104"/>
      <c r="H180" s="104"/>
      <c r="I180" s="104"/>
      <c r="J180" s="104"/>
      <c r="K180" s="104"/>
      <c r="L180" s="104"/>
      <c r="M180" s="104"/>
      <c r="N180" s="104"/>
      <c r="O180" s="104"/>
      <c r="P180" s="104"/>
      <c r="Q180" s="104"/>
      <c r="R180" s="104"/>
      <c r="S180" s="104"/>
      <c r="T180" s="104"/>
    </row>
    <row r="181" spans="1:20" x14ac:dyDescent="0.25">
      <c r="A181" s="104"/>
      <c r="B181" s="104"/>
      <c r="C181" s="105"/>
      <c r="D181" s="105"/>
      <c r="E181" s="104"/>
      <c r="F181" s="104"/>
      <c r="G181" s="104"/>
      <c r="H181" s="104"/>
      <c r="I181" s="104"/>
      <c r="J181" s="104"/>
      <c r="K181" s="104"/>
      <c r="L181" s="104"/>
      <c r="M181" s="104"/>
      <c r="N181" s="104"/>
      <c r="O181" s="104"/>
      <c r="P181" s="104"/>
      <c r="Q181" s="104"/>
      <c r="R181" s="104"/>
      <c r="S181" s="104"/>
      <c r="T181" s="104"/>
    </row>
    <row r="182" spans="1:20" x14ac:dyDescent="0.25">
      <c r="A182" s="104"/>
      <c r="B182" s="104"/>
      <c r="C182" s="105"/>
      <c r="D182" s="105"/>
      <c r="E182" s="104"/>
      <c r="F182" s="104"/>
      <c r="G182" s="104"/>
      <c r="H182" s="104"/>
      <c r="I182" s="104"/>
      <c r="J182" s="104"/>
      <c r="K182" s="104"/>
      <c r="L182" s="104"/>
      <c r="M182" s="104"/>
      <c r="N182" s="104"/>
      <c r="O182" s="104"/>
      <c r="P182" s="104"/>
      <c r="Q182" s="104"/>
      <c r="R182" s="104"/>
      <c r="S182" s="104"/>
      <c r="T182" s="104"/>
    </row>
    <row r="183" spans="1:20" x14ac:dyDescent="0.25">
      <c r="A183" s="104"/>
      <c r="B183" s="104"/>
      <c r="C183" s="105"/>
      <c r="D183" s="105"/>
      <c r="E183" s="104"/>
      <c r="F183" s="104"/>
      <c r="G183" s="104"/>
      <c r="H183" s="104"/>
      <c r="I183" s="104"/>
      <c r="J183" s="104"/>
      <c r="K183" s="104"/>
      <c r="L183" s="104"/>
      <c r="M183" s="104"/>
      <c r="N183" s="104"/>
      <c r="O183" s="104"/>
      <c r="P183" s="104"/>
      <c r="Q183" s="104"/>
      <c r="R183" s="104"/>
      <c r="S183" s="104"/>
      <c r="T183" s="104"/>
    </row>
    <row r="184" spans="1:20" x14ac:dyDescent="0.25">
      <c r="A184" s="104"/>
      <c r="B184" s="104"/>
      <c r="C184" s="105"/>
      <c r="D184" s="105"/>
      <c r="E184" s="104"/>
      <c r="F184" s="104"/>
      <c r="G184" s="104"/>
      <c r="H184" s="104"/>
      <c r="I184" s="104"/>
      <c r="J184" s="104"/>
      <c r="K184" s="104"/>
      <c r="L184" s="104"/>
      <c r="M184" s="104"/>
      <c r="N184" s="104"/>
      <c r="O184" s="104"/>
      <c r="P184" s="104"/>
      <c r="Q184" s="104"/>
      <c r="R184" s="104"/>
      <c r="S184" s="104"/>
      <c r="T184" s="104"/>
    </row>
    <row r="185" spans="1:20" x14ac:dyDescent="0.25">
      <c r="A185" s="104"/>
      <c r="B185" s="104"/>
      <c r="C185" s="105"/>
      <c r="D185" s="105"/>
      <c r="E185" s="104"/>
      <c r="F185" s="104"/>
      <c r="G185" s="104"/>
      <c r="H185" s="104"/>
      <c r="I185" s="104"/>
      <c r="J185" s="104"/>
      <c r="K185" s="104"/>
      <c r="L185" s="104"/>
      <c r="M185" s="104"/>
      <c r="N185" s="104"/>
      <c r="O185" s="104"/>
      <c r="P185" s="104"/>
      <c r="Q185" s="104"/>
      <c r="R185" s="104"/>
      <c r="S185" s="104"/>
      <c r="T185" s="104"/>
    </row>
    <row r="186" spans="1:20" x14ac:dyDescent="0.25">
      <c r="A186" s="104"/>
      <c r="B186" s="104"/>
      <c r="C186" s="105"/>
      <c r="D186" s="105"/>
      <c r="E186" s="104"/>
      <c r="F186" s="104"/>
      <c r="G186" s="104"/>
      <c r="H186" s="104"/>
      <c r="I186" s="104"/>
      <c r="J186" s="104"/>
      <c r="K186" s="104"/>
      <c r="L186" s="104"/>
      <c r="M186" s="104"/>
      <c r="N186" s="104"/>
      <c r="O186" s="104"/>
      <c r="P186" s="104"/>
      <c r="Q186" s="104"/>
      <c r="R186" s="104"/>
      <c r="S186" s="104"/>
      <c r="T186" s="104"/>
    </row>
    <row r="187" spans="1:20" x14ac:dyDescent="0.25">
      <c r="A187" s="104"/>
      <c r="B187" s="104"/>
      <c r="C187" s="105"/>
      <c r="D187" s="105"/>
      <c r="E187" s="104"/>
      <c r="F187" s="104"/>
      <c r="G187" s="104"/>
      <c r="H187" s="104"/>
      <c r="I187" s="104"/>
      <c r="J187" s="104"/>
      <c r="K187" s="104"/>
      <c r="L187" s="104"/>
      <c r="M187" s="104"/>
      <c r="N187" s="104"/>
      <c r="O187" s="104"/>
      <c r="P187" s="104"/>
      <c r="Q187" s="104"/>
      <c r="R187" s="104"/>
      <c r="S187" s="104"/>
      <c r="T187" s="104"/>
    </row>
    <row r="188" spans="1:20" x14ac:dyDescent="0.25">
      <c r="A188" s="104"/>
      <c r="B188" s="104"/>
      <c r="C188" s="105"/>
      <c r="D188" s="105"/>
      <c r="E188" s="104"/>
      <c r="F188" s="104"/>
      <c r="G188" s="104"/>
      <c r="H188" s="104"/>
      <c r="I188" s="104"/>
      <c r="J188" s="104"/>
      <c r="K188" s="104"/>
      <c r="L188" s="104"/>
      <c r="M188" s="104"/>
      <c r="N188" s="104"/>
      <c r="O188" s="104"/>
      <c r="P188" s="104"/>
      <c r="Q188" s="104"/>
      <c r="R188" s="104"/>
      <c r="S188" s="104"/>
      <c r="T188" s="104"/>
    </row>
    <row r="189" spans="1:20" x14ac:dyDescent="0.25">
      <c r="A189" s="104"/>
      <c r="B189" s="104"/>
      <c r="C189" s="105"/>
      <c r="D189" s="105"/>
      <c r="E189" s="104"/>
      <c r="F189" s="104"/>
      <c r="G189" s="104"/>
      <c r="H189" s="104"/>
      <c r="I189" s="104"/>
      <c r="J189" s="104"/>
      <c r="K189" s="104"/>
      <c r="L189" s="104"/>
      <c r="M189" s="104"/>
      <c r="N189" s="104"/>
      <c r="O189" s="104"/>
      <c r="P189" s="104"/>
      <c r="Q189" s="104"/>
      <c r="R189" s="104"/>
      <c r="S189" s="104"/>
      <c r="T189" s="104"/>
    </row>
    <row r="190" spans="1:20" x14ac:dyDescent="0.25">
      <c r="A190" s="104"/>
      <c r="B190" s="104"/>
      <c r="C190" s="105"/>
      <c r="D190" s="105"/>
      <c r="E190" s="104"/>
      <c r="F190" s="104"/>
      <c r="G190" s="104"/>
      <c r="H190" s="104"/>
      <c r="I190" s="104"/>
      <c r="J190" s="104"/>
      <c r="K190" s="104"/>
      <c r="L190" s="104"/>
      <c r="M190" s="104"/>
      <c r="N190" s="104"/>
      <c r="O190" s="104"/>
      <c r="P190" s="104"/>
      <c r="Q190" s="104"/>
      <c r="R190" s="104"/>
      <c r="S190" s="104"/>
      <c r="T190" s="104"/>
    </row>
    <row r="191" spans="1:20" x14ac:dyDescent="0.25">
      <c r="A191" s="104"/>
      <c r="B191" s="104"/>
      <c r="C191" s="105"/>
      <c r="D191" s="105"/>
      <c r="E191" s="104"/>
      <c r="F191" s="104"/>
      <c r="G191" s="104"/>
      <c r="H191" s="104"/>
      <c r="I191" s="104"/>
      <c r="J191" s="104"/>
      <c r="K191" s="104"/>
      <c r="L191" s="104"/>
      <c r="M191" s="104"/>
      <c r="N191" s="104"/>
      <c r="O191" s="104"/>
      <c r="P191" s="104"/>
      <c r="Q191" s="104"/>
      <c r="R191" s="104"/>
      <c r="S191" s="104"/>
      <c r="T191" s="104"/>
    </row>
    <row r="192" spans="1:20" x14ac:dyDescent="0.25">
      <c r="A192" s="104"/>
      <c r="B192" s="104"/>
      <c r="C192" s="105"/>
      <c r="D192" s="105"/>
      <c r="E192" s="104"/>
      <c r="F192" s="104"/>
      <c r="G192" s="104"/>
      <c r="H192" s="104"/>
      <c r="I192" s="104"/>
      <c r="J192" s="104"/>
      <c r="K192" s="104"/>
      <c r="L192" s="104"/>
      <c r="M192" s="104"/>
      <c r="N192" s="104"/>
      <c r="O192" s="104"/>
      <c r="P192" s="104"/>
      <c r="Q192" s="104"/>
      <c r="R192" s="104"/>
      <c r="S192" s="104"/>
      <c r="T192" s="104"/>
    </row>
    <row r="193" spans="1:20" x14ac:dyDescent="0.25">
      <c r="A193" s="104"/>
      <c r="B193" s="104"/>
      <c r="C193" s="105"/>
      <c r="D193" s="105"/>
      <c r="E193" s="104"/>
      <c r="F193" s="104"/>
      <c r="G193" s="104"/>
      <c r="H193" s="104"/>
      <c r="I193" s="104"/>
      <c r="J193" s="104"/>
      <c r="K193" s="104"/>
      <c r="L193" s="104"/>
      <c r="M193" s="104"/>
      <c r="N193" s="104"/>
      <c r="O193" s="104"/>
      <c r="P193" s="104"/>
      <c r="Q193" s="104"/>
      <c r="R193" s="104"/>
      <c r="S193" s="104"/>
      <c r="T193" s="104"/>
    </row>
    <row r="194" spans="1:20" x14ac:dyDescent="0.25">
      <c r="A194" s="104"/>
      <c r="B194" s="104"/>
      <c r="C194" s="105"/>
      <c r="D194" s="105"/>
      <c r="E194" s="104"/>
      <c r="F194" s="104"/>
      <c r="G194" s="104"/>
      <c r="H194" s="104"/>
      <c r="I194" s="104"/>
      <c r="J194" s="104"/>
      <c r="K194" s="104"/>
      <c r="L194" s="104"/>
      <c r="M194" s="104"/>
      <c r="N194" s="104"/>
      <c r="O194" s="104"/>
      <c r="P194" s="104"/>
      <c r="Q194" s="104"/>
      <c r="R194" s="104"/>
      <c r="S194" s="104"/>
      <c r="T194" s="104"/>
    </row>
    <row r="195" spans="1:20" x14ac:dyDescent="0.25">
      <c r="A195" s="104"/>
      <c r="B195" s="104"/>
      <c r="C195" s="105"/>
      <c r="D195" s="105"/>
      <c r="E195" s="104"/>
      <c r="F195" s="104"/>
      <c r="G195" s="104"/>
      <c r="H195" s="104"/>
      <c r="I195" s="104"/>
      <c r="J195" s="104"/>
      <c r="K195" s="104"/>
      <c r="L195" s="104"/>
      <c r="M195" s="104"/>
      <c r="N195" s="104"/>
      <c r="O195" s="104"/>
      <c r="P195" s="104"/>
      <c r="Q195" s="104"/>
      <c r="R195" s="104"/>
      <c r="S195" s="104"/>
      <c r="T195" s="104"/>
    </row>
    <row r="196" spans="1:20" x14ac:dyDescent="0.25">
      <c r="A196" s="104"/>
      <c r="B196" s="104"/>
      <c r="C196" s="105"/>
      <c r="D196" s="105"/>
      <c r="E196" s="104"/>
      <c r="F196" s="104"/>
      <c r="G196" s="104"/>
      <c r="H196" s="104"/>
      <c r="I196" s="104"/>
      <c r="J196" s="104"/>
      <c r="K196" s="104"/>
      <c r="L196" s="104"/>
      <c r="M196" s="104"/>
      <c r="N196" s="104"/>
      <c r="O196" s="104"/>
      <c r="P196" s="104"/>
      <c r="Q196" s="104"/>
      <c r="R196" s="104"/>
      <c r="S196" s="104"/>
      <c r="T196" s="104"/>
    </row>
    <row r="197" spans="1:20" x14ac:dyDescent="0.25">
      <c r="A197" s="104"/>
      <c r="B197" s="104"/>
      <c r="C197" s="105"/>
      <c r="D197" s="105"/>
      <c r="E197" s="104"/>
      <c r="F197" s="104"/>
      <c r="G197" s="104"/>
      <c r="H197" s="104"/>
      <c r="I197" s="104"/>
      <c r="J197" s="104"/>
      <c r="K197" s="104"/>
      <c r="L197" s="104"/>
      <c r="M197" s="104"/>
      <c r="N197" s="104"/>
      <c r="O197" s="104"/>
      <c r="P197" s="104"/>
      <c r="Q197" s="104"/>
      <c r="R197" s="104"/>
      <c r="S197" s="104"/>
      <c r="T197" s="104"/>
    </row>
    <row r="198" spans="1:20" x14ac:dyDescent="0.25">
      <c r="A198" s="104"/>
      <c r="B198" s="104"/>
      <c r="C198" s="105"/>
      <c r="D198" s="105"/>
      <c r="E198" s="104"/>
      <c r="F198" s="104"/>
      <c r="G198" s="104"/>
      <c r="H198" s="104"/>
      <c r="I198" s="104"/>
      <c r="J198" s="104"/>
      <c r="K198" s="104"/>
      <c r="L198" s="104"/>
      <c r="M198" s="104"/>
      <c r="N198" s="104"/>
      <c r="O198" s="104"/>
      <c r="P198" s="104"/>
      <c r="Q198" s="104"/>
      <c r="R198" s="104"/>
      <c r="S198" s="104"/>
      <c r="T198" s="104"/>
    </row>
    <row r="199" spans="1:20" x14ac:dyDescent="0.25">
      <c r="A199" s="104"/>
      <c r="B199" s="104"/>
      <c r="C199" s="105"/>
      <c r="D199" s="105"/>
      <c r="E199" s="104"/>
      <c r="F199" s="104"/>
      <c r="G199" s="104"/>
      <c r="H199" s="104"/>
      <c r="I199" s="104"/>
      <c r="J199" s="104"/>
      <c r="K199" s="104"/>
      <c r="L199" s="104"/>
      <c r="M199" s="104"/>
      <c r="N199" s="104"/>
      <c r="O199" s="104"/>
      <c r="P199" s="104"/>
      <c r="Q199" s="104"/>
      <c r="R199" s="104"/>
      <c r="S199" s="104"/>
      <c r="T199" s="104"/>
    </row>
    <row r="200" spans="1:20" x14ac:dyDescent="0.25">
      <c r="A200" s="104"/>
      <c r="B200" s="104"/>
      <c r="C200" s="105"/>
      <c r="D200" s="105"/>
      <c r="E200" s="104"/>
      <c r="F200" s="104"/>
      <c r="G200" s="104"/>
      <c r="H200" s="104"/>
      <c r="I200" s="104"/>
      <c r="J200" s="104"/>
      <c r="K200" s="104"/>
      <c r="L200" s="104"/>
      <c r="M200" s="104"/>
      <c r="N200" s="104"/>
      <c r="O200" s="104"/>
      <c r="P200" s="104"/>
      <c r="Q200" s="104"/>
      <c r="R200" s="104"/>
      <c r="S200" s="104"/>
      <c r="T200" s="104"/>
    </row>
    <row r="201" spans="1:20" x14ac:dyDescent="0.25">
      <c r="A201" s="104"/>
      <c r="B201" s="104"/>
      <c r="C201" s="105"/>
      <c r="D201" s="105"/>
      <c r="E201" s="104"/>
      <c r="F201" s="104"/>
      <c r="G201" s="104"/>
      <c r="H201" s="104"/>
      <c r="I201" s="104"/>
      <c r="J201" s="104"/>
      <c r="K201" s="104"/>
      <c r="L201" s="104"/>
      <c r="M201" s="104"/>
      <c r="N201" s="104"/>
      <c r="O201" s="104"/>
      <c r="P201" s="104"/>
      <c r="Q201" s="104"/>
      <c r="R201" s="104"/>
      <c r="S201" s="104"/>
      <c r="T201" s="104"/>
    </row>
    <row r="202" spans="1:20" x14ac:dyDescent="0.25">
      <c r="A202" s="104"/>
      <c r="B202" s="104"/>
      <c r="C202" s="105"/>
      <c r="D202" s="105"/>
      <c r="E202" s="104"/>
      <c r="F202" s="104"/>
      <c r="G202" s="104"/>
      <c r="H202" s="104"/>
      <c r="I202" s="104"/>
      <c r="J202" s="104"/>
      <c r="K202" s="104"/>
      <c r="L202" s="104"/>
      <c r="M202" s="104"/>
      <c r="N202" s="104"/>
      <c r="O202" s="104"/>
      <c r="P202" s="104"/>
      <c r="Q202" s="104"/>
      <c r="R202" s="104"/>
      <c r="S202" s="104"/>
      <c r="T202" s="104"/>
    </row>
    <row r="203" spans="1:20" x14ac:dyDescent="0.25">
      <c r="A203" s="104"/>
      <c r="B203" s="104"/>
      <c r="C203" s="105"/>
      <c r="D203" s="105"/>
      <c r="E203" s="104"/>
      <c r="F203" s="104"/>
      <c r="G203" s="104"/>
      <c r="H203" s="104"/>
      <c r="I203" s="104"/>
      <c r="J203" s="104"/>
      <c r="K203" s="104"/>
      <c r="L203" s="104"/>
      <c r="M203" s="104"/>
      <c r="N203" s="104"/>
      <c r="O203" s="104"/>
      <c r="P203" s="104"/>
      <c r="Q203" s="104"/>
      <c r="R203" s="104"/>
      <c r="S203" s="104"/>
      <c r="T203" s="104"/>
    </row>
    <row r="204" spans="1:20" x14ac:dyDescent="0.25">
      <c r="A204" s="104"/>
      <c r="B204" s="104"/>
      <c r="C204" s="105"/>
      <c r="D204" s="105"/>
      <c r="E204" s="104"/>
      <c r="F204" s="104"/>
      <c r="G204" s="104"/>
      <c r="H204" s="104"/>
      <c r="I204" s="104"/>
      <c r="J204" s="104"/>
      <c r="K204" s="104"/>
      <c r="L204" s="104"/>
      <c r="M204" s="104"/>
      <c r="N204" s="104"/>
      <c r="O204" s="104"/>
      <c r="P204" s="104"/>
      <c r="Q204" s="104"/>
      <c r="R204" s="104"/>
      <c r="S204" s="104"/>
      <c r="T204" s="104"/>
    </row>
    <row r="205" spans="1:20" x14ac:dyDescent="0.25">
      <c r="A205" s="104"/>
      <c r="B205" s="104"/>
      <c r="C205" s="105"/>
      <c r="D205" s="105"/>
      <c r="E205" s="104"/>
      <c r="F205" s="104"/>
      <c r="G205" s="104"/>
      <c r="H205" s="104"/>
      <c r="I205" s="104"/>
      <c r="J205" s="104"/>
      <c r="K205" s="104"/>
      <c r="L205" s="104"/>
      <c r="M205" s="104"/>
      <c r="N205" s="104"/>
      <c r="O205" s="104"/>
      <c r="P205" s="104"/>
      <c r="Q205" s="104"/>
      <c r="R205" s="104"/>
      <c r="S205" s="104"/>
      <c r="T205" s="104"/>
    </row>
    <row r="206" spans="1:20" x14ac:dyDescent="0.25">
      <c r="A206" s="104"/>
      <c r="B206" s="104"/>
      <c r="C206" s="105"/>
      <c r="D206" s="105"/>
      <c r="E206" s="104"/>
      <c r="F206" s="104"/>
      <c r="G206" s="104"/>
      <c r="H206" s="104"/>
      <c r="I206" s="104"/>
      <c r="J206" s="104"/>
      <c r="K206" s="104"/>
      <c r="L206" s="104"/>
      <c r="M206" s="104"/>
      <c r="N206" s="104"/>
      <c r="O206" s="104"/>
      <c r="P206" s="104"/>
      <c r="Q206" s="104"/>
      <c r="R206" s="104"/>
      <c r="S206" s="104"/>
      <c r="T206" s="104"/>
    </row>
    <row r="207" spans="1:20" x14ac:dyDescent="0.25">
      <c r="A207" s="104"/>
      <c r="B207" s="104"/>
      <c r="C207" s="105"/>
      <c r="D207" s="105"/>
      <c r="E207" s="104"/>
      <c r="F207" s="104"/>
      <c r="G207" s="104"/>
      <c r="H207" s="104"/>
      <c r="I207" s="104"/>
      <c r="J207" s="104"/>
      <c r="K207" s="104"/>
      <c r="L207" s="104"/>
      <c r="M207" s="104"/>
      <c r="N207" s="104"/>
      <c r="O207" s="104"/>
      <c r="P207" s="104"/>
      <c r="Q207" s="104"/>
      <c r="R207" s="104"/>
      <c r="S207" s="104"/>
      <c r="T207" s="104"/>
    </row>
    <row r="208" spans="1:20" x14ac:dyDescent="0.25">
      <c r="A208" s="104"/>
      <c r="B208" s="104"/>
      <c r="C208" s="105"/>
      <c r="D208" s="105"/>
      <c r="E208" s="104"/>
      <c r="F208" s="104"/>
      <c r="G208" s="104"/>
      <c r="H208" s="104"/>
      <c r="I208" s="104"/>
      <c r="J208" s="104"/>
      <c r="K208" s="104"/>
      <c r="L208" s="104"/>
      <c r="M208" s="104"/>
      <c r="N208" s="104"/>
      <c r="O208" s="104"/>
      <c r="P208" s="104"/>
      <c r="Q208" s="104"/>
      <c r="R208" s="104"/>
      <c r="S208" s="104"/>
      <c r="T208" s="104"/>
    </row>
    <row r="209" spans="1:20" x14ac:dyDescent="0.25">
      <c r="A209" s="104"/>
      <c r="B209" s="104"/>
      <c r="C209" s="105"/>
      <c r="D209" s="105"/>
      <c r="E209" s="104"/>
      <c r="F209" s="104"/>
      <c r="G209" s="104"/>
      <c r="H209" s="104"/>
      <c r="I209" s="104"/>
      <c r="J209" s="104"/>
      <c r="K209" s="104"/>
      <c r="L209" s="104"/>
      <c r="M209" s="104"/>
      <c r="N209" s="104"/>
      <c r="O209" s="104"/>
      <c r="P209" s="104"/>
      <c r="Q209" s="104"/>
      <c r="R209" s="104"/>
      <c r="S209" s="104"/>
      <c r="T209" s="104"/>
    </row>
    <row r="210" spans="1:20" x14ac:dyDescent="0.25">
      <c r="A210" s="104"/>
      <c r="B210" s="104"/>
      <c r="C210" s="105"/>
      <c r="D210" s="105"/>
      <c r="E210" s="104"/>
      <c r="F210" s="104"/>
      <c r="G210" s="104"/>
      <c r="H210" s="104"/>
      <c r="I210" s="104"/>
      <c r="J210" s="104"/>
      <c r="K210" s="104"/>
      <c r="L210" s="104"/>
      <c r="M210" s="104"/>
      <c r="N210" s="104"/>
      <c r="O210" s="104"/>
      <c r="P210" s="104"/>
      <c r="Q210" s="104"/>
      <c r="R210" s="104"/>
      <c r="S210" s="104"/>
      <c r="T210" s="104"/>
    </row>
    <row r="211" spans="1:20" x14ac:dyDescent="0.25">
      <c r="A211" s="104"/>
      <c r="B211" s="104"/>
      <c r="C211" s="105"/>
      <c r="D211" s="105"/>
      <c r="E211" s="104"/>
      <c r="F211" s="104"/>
      <c r="G211" s="104"/>
      <c r="H211" s="104"/>
      <c r="I211" s="104"/>
      <c r="J211" s="104"/>
      <c r="K211" s="104"/>
      <c r="L211" s="104"/>
      <c r="M211" s="104"/>
      <c r="N211" s="104"/>
      <c r="O211" s="104"/>
      <c r="P211" s="104"/>
      <c r="Q211" s="104"/>
      <c r="R211" s="104"/>
      <c r="S211" s="104"/>
      <c r="T211" s="104"/>
    </row>
    <row r="212" spans="1:20" x14ac:dyDescent="0.25">
      <c r="A212" s="104"/>
      <c r="B212" s="104"/>
      <c r="C212" s="105"/>
      <c r="D212" s="105"/>
      <c r="E212" s="104"/>
      <c r="F212" s="104"/>
      <c r="G212" s="104"/>
      <c r="H212" s="104"/>
      <c r="I212" s="104"/>
      <c r="J212" s="104"/>
      <c r="K212" s="104"/>
      <c r="L212" s="104"/>
      <c r="M212" s="104"/>
      <c r="N212" s="104"/>
      <c r="O212" s="104"/>
      <c r="P212" s="104"/>
      <c r="Q212" s="104"/>
      <c r="R212" s="104"/>
      <c r="S212" s="104"/>
      <c r="T212" s="104"/>
    </row>
    <row r="213" spans="1:20" x14ac:dyDescent="0.25">
      <c r="A213" s="104"/>
      <c r="B213" s="104"/>
      <c r="C213" s="105"/>
      <c r="D213" s="105"/>
      <c r="E213" s="104"/>
      <c r="F213" s="104"/>
      <c r="G213" s="104"/>
      <c r="H213" s="104"/>
      <c r="I213" s="104"/>
      <c r="J213" s="104"/>
      <c r="K213" s="104"/>
      <c r="L213" s="104"/>
      <c r="M213" s="104"/>
      <c r="N213" s="104"/>
      <c r="O213" s="104"/>
      <c r="P213" s="104"/>
      <c r="Q213" s="104"/>
      <c r="R213" s="104"/>
      <c r="S213" s="104"/>
      <c r="T213" s="104"/>
    </row>
    <row r="214" spans="1:20" x14ac:dyDescent="0.25">
      <c r="A214" s="104"/>
      <c r="B214" s="104"/>
      <c r="C214" s="105"/>
      <c r="D214" s="105"/>
      <c r="E214" s="104"/>
      <c r="F214" s="104"/>
      <c r="G214" s="104"/>
      <c r="H214" s="104"/>
      <c r="I214" s="104"/>
      <c r="J214" s="104"/>
      <c r="K214" s="104"/>
      <c r="L214" s="104"/>
      <c r="M214" s="104"/>
      <c r="N214" s="104"/>
      <c r="O214" s="104"/>
      <c r="P214" s="104"/>
      <c r="Q214" s="104"/>
      <c r="R214" s="104"/>
      <c r="S214" s="104"/>
      <c r="T214" s="104"/>
    </row>
    <row r="215" spans="1:20" x14ac:dyDescent="0.25">
      <c r="A215" s="104"/>
      <c r="B215" s="104"/>
      <c r="C215" s="105"/>
      <c r="D215" s="105"/>
      <c r="E215" s="104"/>
      <c r="F215" s="104"/>
      <c r="G215" s="104"/>
      <c r="H215" s="104"/>
      <c r="I215" s="104"/>
      <c r="J215" s="104"/>
      <c r="K215" s="104"/>
      <c r="L215" s="104"/>
      <c r="M215" s="104"/>
      <c r="N215" s="104"/>
      <c r="O215" s="104"/>
      <c r="P215" s="104"/>
      <c r="Q215" s="104"/>
      <c r="R215" s="104"/>
      <c r="S215" s="104"/>
      <c r="T215" s="104"/>
    </row>
    <row r="216" spans="1:20" x14ac:dyDescent="0.25">
      <c r="A216" s="104"/>
      <c r="B216" s="104"/>
      <c r="C216" s="105"/>
      <c r="D216" s="105"/>
      <c r="E216" s="104"/>
      <c r="F216" s="104"/>
      <c r="G216" s="104"/>
      <c r="H216" s="104"/>
      <c r="I216" s="104"/>
      <c r="J216" s="104"/>
      <c r="K216" s="104"/>
      <c r="L216" s="104"/>
      <c r="M216" s="104"/>
      <c r="N216" s="104"/>
      <c r="O216" s="104"/>
      <c r="P216" s="104"/>
      <c r="Q216" s="104"/>
      <c r="R216" s="104"/>
      <c r="S216" s="104"/>
      <c r="T216" s="104"/>
    </row>
    <row r="217" spans="1:20" x14ac:dyDescent="0.25">
      <c r="A217" s="104"/>
      <c r="B217" s="104"/>
      <c r="C217" s="105"/>
      <c r="D217" s="105"/>
      <c r="E217" s="104"/>
      <c r="F217" s="104"/>
      <c r="G217" s="104"/>
      <c r="H217" s="104"/>
      <c r="I217" s="104"/>
      <c r="J217" s="104"/>
      <c r="K217" s="104"/>
      <c r="L217" s="104"/>
      <c r="M217" s="104"/>
      <c r="N217" s="104"/>
      <c r="O217" s="104"/>
      <c r="P217" s="104"/>
      <c r="Q217" s="104"/>
      <c r="R217" s="104"/>
      <c r="S217" s="104"/>
      <c r="T217" s="104"/>
    </row>
    <row r="218" spans="1:20" x14ac:dyDescent="0.25">
      <c r="A218" s="104"/>
      <c r="B218" s="104"/>
      <c r="C218" s="105"/>
      <c r="D218" s="105"/>
      <c r="E218" s="104"/>
      <c r="F218" s="104"/>
      <c r="G218" s="104"/>
      <c r="H218" s="104"/>
      <c r="I218" s="104"/>
      <c r="J218" s="104"/>
      <c r="K218" s="104"/>
      <c r="L218" s="104"/>
      <c r="M218" s="104"/>
      <c r="N218" s="104"/>
      <c r="O218" s="104"/>
      <c r="P218" s="104"/>
      <c r="Q218" s="104"/>
      <c r="R218" s="104"/>
      <c r="S218" s="104"/>
      <c r="T218" s="104"/>
    </row>
    <row r="219" spans="1:20" x14ac:dyDescent="0.25">
      <c r="A219" s="104"/>
      <c r="B219" s="104"/>
      <c r="C219" s="105"/>
      <c r="D219" s="105"/>
      <c r="E219" s="104"/>
      <c r="F219" s="104"/>
      <c r="G219" s="104"/>
      <c r="H219" s="104"/>
      <c r="I219" s="104"/>
      <c r="J219" s="104"/>
      <c r="K219" s="104"/>
      <c r="L219" s="104"/>
      <c r="M219" s="104"/>
      <c r="N219" s="104"/>
      <c r="O219" s="104"/>
      <c r="P219" s="104"/>
      <c r="Q219" s="104"/>
      <c r="R219" s="104"/>
      <c r="S219" s="104"/>
      <c r="T219" s="104"/>
    </row>
    <row r="220" spans="1:20" x14ac:dyDescent="0.25">
      <c r="A220" s="104"/>
      <c r="B220" s="104"/>
      <c r="C220" s="105"/>
      <c r="D220" s="105"/>
      <c r="E220" s="104"/>
      <c r="F220" s="104"/>
      <c r="G220" s="104"/>
      <c r="H220" s="104"/>
      <c r="I220" s="104"/>
      <c r="J220" s="104"/>
      <c r="K220" s="104"/>
      <c r="L220" s="104"/>
      <c r="M220" s="104"/>
      <c r="N220" s="104"/>
      <c r="O220" s="104"/>
      <c r="P220" s="104"/>
      <c r="Q220" s="104"/>
      <c r="R220" s="104"/>
      <c r="S220" s="104"/>
      <c r="T220" s="104"/>
    </row>
    <row r="221" spans="1:20" x14ac:dyDescent="0.25">
      <c r="A221" s="104"/>
      <c r="B221" s="104"/>
      <c r="C221" s="105"/>
      <c r="D221" s="105"/>
      <c r="E221" s="104"/>
      <c r="F221" s="104"/>
      <c r="G221" s="104"/>
      <c r="H221" s="104"/>
      <c r="I221" s="104"/>
      <c r="J221" s="104"/>
      <c r="K221" s="104"/>
      <c r="L221" s="104"/>
      <c r="M221" s="104"/>
      <c r="N221" s="104"/>
      <c r="O221" s="104"/>
      <c r="P221" s="104"/>
      <c r="Q221" s="104"/>
      <c r="R221" s="104"/>
      <c r="S221" s="104"/>
      <c r="T221" s="104"/>
    </row>
    <row r="222" spans="1:20" x14ac:dyDescent="0.25">
      <c r="A222" s="104"/>
      <c r="B222" s="104"/>
      <c r="C222" s="105"/>
      <c r="D222" s="105"/>
      <c r="E222" s="104"/>
      <c r="F222" s="104"/>
      <c r="G222" s="104"/>
      <c r="H222" s="104"/>
      <c r="I222" s="104"/>
      <c r="J222" s="104"/>
      <c r="K222" s="104"/>
      <c r="L222" s="104"/>
      <c r="M222" s="104"/>
      <c r="N222" s="104"/>
      <c r="O222" s="104"/>
      <c r="P222" s="104"/>
      <c r="Q222" s="104"/>
      <c r="R222" s="104"/>
      <c r="S222" s="104"/>
      <c r="T222" s="104"/>
    </row>
    <row r="223" spans="1:20" x14ac:dyDescent="0.25">
      <c r="A223" s="104"/>
      <c r="B223" s="104"/>
      <c r="C223" s="105"/>
      <c r="D223" s="105"/>
      <c r="E223" s="104"/>
      <c r="F223" s="104"/>
      <c r="G223" s="104"/>
      <c r="H223" s="104"/>
      <c r="I223" s="104"/>
      <c r="J223" s="104"/>
      <c r="K223" s="104"/>
      <c r="L223" s="104"/>
      <c r="M223" s="104"/>
      <c r="N223" s="104"/>
      <c r="O223" s="104"/>
      <c r="P223" s="104"/>
      <c r="Q223" s="104"/>
      <c r="R223" s="104"/>
      <c r="S223" s="104"/>
      <c r="T223" s="104"/>
    </row>
    <row r="224" spans="1:20" x14ac:dyDescent="0.25">
      <c r="A224" s="104"/>
      <c r="B224" s="104"/>
      <c r="C224" s="105"/>
      <c r="D224" s="105"/>
      <c r="E224" s="104"/>
      <c r="F224" s="104"/>
      <c r="G224" s="104"/>
      <c r="H224" s="104"/>
      <c r="I224" s="104"/>
      <c r="J224" s="104"/>
      <c r="K224" s="104"/>
      <c r="L224" s="104"/>
      <c r="M224" s="104"/>
      <c r="N224" s="104"/>
      <c r="O224" s="104"/>
      <c r="P224" s="104"/>
      <c r="Q224" s="104"/>
      <c r="R224" s="104"/>
      <c r="S224" s="104"/>
      <c r="T224" s="104"/>
    </row>
    <row r="225" spans="1:20" x14ac:dyDescent="0.25">
      <c r="A225" s="104"/>
      <c r="B225" s="104"/>
      <c r="C225" s="105"/>
      <c r="D225" s="105"/>
      <c r="E225" s="104"/>
      <c r="F225" s="104"/>
      <c r="G225" s="104"/>
      <c r="H225" s="104"/>
      <c r="I225" s="104"/>
      <c r="J225" s="104"/>
      <c r="K225" s="104"/>
      <c r="L225" s="104"/>
      <c r="M225" s="104"/>
      <c r="N225" s="104"/>
      <c r="O225" s="104"/>
      <c r="P225" s="104"/>
      <c r="Q225" s="104"/>
      <c r="R225" s="104"/>
      <c r="S225" s="104"/>
      <c r="T225" s="104"/>
    </row>
    <row r="226" spans="1:20" x14ac:dyDescent="0.25">
      <c r="A226" s="104"/>
      <c r="B226" s="104"/>
      <c r="C226" s="105"/>
      <c r="D226" s="105"/>
      <c r="E226" s="104"/>
      <c r="F226" s="104"/>
      <c r="G226" s="104"/>
      <c r="H226" s="104"/>
      <c r="I226" s="104"/>
      <c r="J226" s="104"/>
      <c r="K226" s="104"/>
      <c r="L226" s="104"/>
      <c r="M226" s="104"/>
      <c r="N226" s="104"/>
      <c r="O226" s="104"/>
      <c r="P226" s="104"/>
      <c r="Q226" s="104"/>
      <c r="R226" s="104"/>
      <c r="S226" s="104"/>
      <c r="T226" s="104"/>
    </row>
    <row r="227" spans="1:20" x14ac:dyDescent="0.25">
      <c r="A227" s="104"/>
      <c r="B227" s="104"/>
      <c r="C227" s="105"/>
      <c r="D227" s="105"/>
      <c r="E227" s="104"/>
      <c r="F227" s="104"/>
      <c r="G227" s="104"/>
      <c r="H227" s="104"/>
      <c r="I227" s="104"/>
      <c r="J227" s="104"/>
      <c r="K227" s="104"/>
      <c r="L227" s="104"/>
      <c r="M227" s="104"/>
      <c r="N227" s="104"/>
      <c r="O227" s="104"/>
      <c r="P227" s="104"/>
      <c r="Q227" s="104"/>
      <c r="R227" s="104"/>
      <c r="S227" s="104"/>
      <c r="T227" s="104"/>
    </row>
    <row r="228" spans="1:20" x14ac:dyDescent="0.25">
      <c r="A228" s="104"/>
      <c r="B228" s="104"/>
      <c r="C228" s="105"/>
      <c r="D228" s="105"/>
      <c r="E228" s="104"/>
      <c r="F228" s="104"/>
      <c r="G228" s="104"/>
      <c r="H228" s="104"/>
      <c r="I228" s="104"/>
      <c r="J228" s="104"/>
      <c r="K228" s="104"/>
      <c r="L228" s="104"/>
      <c r="M228" s="104"/>
      <c r="N228" s="104"/>
      <c r="O228" s="104"/>
      <c r="P228" s="104"/>
      <c r="Q228" s="104"/>
      <c r="R228" s="104"/>
      <c r="S228" s="104"/>
      <c r="T228" s="104"/>
    </row>
    <row r="229" spans="1:20" x14ac:dyDescent="0.25">
      <c r="A229" s="104"/>
      <c r="B229" s="104"/>
      <c r="C229" s="105"/>
      <c r="D229" s="105"/>
      <c r="E229" s="104"/>
      <c r="F229" s="104"/>
      <c r="G229" s="104"/>
      <c r="H229" s="104"/>
      <c r="I229" s="104"/>
      <c r="J229" s="104"/>
      <c r="K229" s="104"/>
      <c r="L229" s="104"/>
      <c r="M229" s="104"/>
      <c r="N229" s="104"/>
      <c r="O229" s="104"/>
      <c r="P229" s="104"/>
      <c r="Q229" s="104"/>
      <c r="R229" s="104"/>
      <c r="S229" s="104"/>
      <c r="T229" s="104"/>
    </row>
    <row r="230" spans="1:20" x14ac:dyDescent="0.25">
      <c r="A230" s="104"/>
      <c r="B230" s="104"/>
      <c r="C230" s="105"/>
      <c r="D230" s="105"/>
      <c r="E230" s="104"/>
      <c r="F230" s="104"/>
      <c r="G230" s="104"/>
      <c r="H230" s="104"/>
      <c r="I230" s="104"/>
      <c r="J230" s="104"/>
      <c r="K230" s="104"/>
      <c r="L230" s="104"/>
      <c r="M230" s="104"/>
      <c r="N230" s="104"/>
      <c r="O230" s="104"/>
      <c r="P230" s="104"/>
      <c r="Q230" s="104"/>
      <c r="R230" s="104"/>
      <c r="S230" s="104"/>
      <c r="T230" s="104"/>
    </row>
    <row r="231" spans="1:20" x14ac:dyDescent="0.25">
      <c r="A231" s="104"/>
      <c r="B231" s="104"/>
      <c r="C231" s="105"/>
      <c r="D231" s="105"/>
      <c r="E231" s="104"/>
      <c r="F231" s="104"/>
      <c r="G231" s="104"/>
      <c r="H231" s="104"/>
      <c r="I231" s="104"/>
      <c r="J231" s="104"/>
      <c r="K231" s="104"/>
      <c r="L231" s="104"/>
      <c r="M231" s="104"/>
      <c r="N231" s="104"/>
      <c r="O231" s="104"/>
      <c r="P231" s="104"/>
      <c r="Q231" s="104"/>
      <c r="R231" s="104"/>
      <c r="S231" s="104"/>
      <c r="T231" s="104"/>
    </row>
    <row r="232" spans="1:20" x14ac:dyDescent="0.25">
      <c r="A232" s="104"/>
      <c r="B232" s="104"/>
      <c r="C232" s="105"/>
      <c r="D232" s="105"/>
      <c r="E232" s="104"/>
      <c r="F232" s="104"/>
      <c r="G232" s="104"/>
      <c r="H232" s="104"/>
      <c r="I232" s="104"/>
      <c r="J232" s="104"/>
      <c r="K232" s="104"/>
      <c r="L232" s="104"/>
      <c r="M232" s="104"/>
      <c r="N232" s="104"/>
      <c r="O232" s="104"/>
      <c r="P232" s="104"/>
      <c r="Q232" s="104"/>
      <c r="R232" s="104"/>
      <c r="S232" s="104"/>
      <c r="T232" s="104"/>
    </row>
    <row r="233" spans="1:20" x14ac:dyDescent="0.25">
      <c r="A233" s="104"/>
      <c r="B233" s="104"/>
      <c r="C233" s="105"/>
      <c r="D233" s="105"/>
      <c r="E233" s="104"/>
      <c r="F233" s="104"/>
      <c r="G233" s="104"/>
      <c r="H233" s="104"/>
      <c r="I233" s="104"/>
      <c r="J233" s="104"/>
      <c r="K233" s="104"/>
      <c r="L233" s="104"/>
      <c r="M233" s="104"/>
      <c r="N233" s="104"/>
      <c r="O233" s="104"/>
      <c r="P233" s="104"/>
      <c r="Q233" s="104"/>
      <c r="R233" s="104"/>
      <c r="S233" s="104"/>
      <c r="T233" s="104"/>
    </row>
    <row r="234" spans="1:20" x14ac:dyDescent="0.25">
      <c r="A234" s="104"/>
      <c r="B234" s="104"/>
      <c r="C234" s="105"/>
      <c r="D234" s="105"/>
      <c r="E234" s="104"/>
      <c r="F234" s="104"/>
      <c r="G234" s="104"/>
      <c r="H234" s="104"/>
      <c r="I234" s="104"/>
      <c r="J234" s="104"/>
      <c r="K234" s="104"/>
      <c r="L234" s="104"/>
      <c r="M234" s="104"/>
      <c r="N234" s="104"/>
      <c r="O234" s="104"/>
      <c r="P234" s="104"/>
      <c r="Q234" s="104"/>
      <c r="R234" s="104"/>
      <c r="S234" s="104"/>
      <c r="T234" s="104"/>
    </row>
    <row r="235" spans="1:20" x14ac:dyDescent="0.25">
      <c r="A235" s="104"/>
      <c r="B235" s="104"/>
      <c r="C235" s="105"/>
      <c r="D235" s="105"/>
      <c r="E235" s="104"/>
      <c r="F235" s="104"/>
      <c r="G235" s="104"/>
      <c r="H235" s="104"/>
      <c r="I235" s="104"/>
      <c r="J235" s="104"/>
      <c r="K235" s="104"/>
      <c r="L235" s="104"/>
      <c r="M235" s="104"/>
      <c r="N235" s="104"/>
      <c r="O235" s="104"/>
      <c r="P235" s="104"/>
      <c r="Q235" s="104"/>
      <c r="R235" s="104"/>
      <c r="S235" s="104"/>
      <c r="T235" s="104"/>
    </row>
    <row r="236" spans="1:20" x14ac:dyDescent="0.25">
      <c r="A236" s="104"/>
      <c r="B236" s="104"/>
      <c r="C236" s="105"/>
      <c r="D236" s="105"/>
      <c r="E236" s="104"/>
      <c r="F236" s="104"/>
      <c r="G236" s="104"/>
      <c r="H236" s="104"/>
      <c r="I236" s="104"/>
      <c r="J236" s="104"/>
      <c r="K236" s="104"/>
      <c r="L236" s="104"/>
      <c r="M236" s="104"/>
      <c r="N236" s="104"/>
      <c r="O236" s="104"/>
      <c r="P236" s="104"/>
      <c r="Q236" s="104"/>
      <c r="R236" s="104"/>
      <c r="S236" s="104"/>
      <c r="T236" s="104"/>
    </row>
    <row r="237" spans="1:20" x14ac:dyDescent="0.25">
      <c r="A237" s="104"/>
      <c r="B237" s="104"/>
      <c r="C237" s="105"/>
      <c r="D237" s="105"/>
      <c r="E237" s="104"/>
      <c r="F237" s="104"/>
      <c r="G237" s="104"/>
      <c r="H237" s="104"/>
      <c r="I237" s="104"/>
      <c r="J237" s="104"/>
      <c r="K237" s="104"/>
      <c r="L237" s="104"/>
      <c r="M237" s="104"/>
      <c r="N237" s="104"/>
      <c r="O237" s="104"/>
      <c r="P237" s="104"/>
      <c r="Q237" s="104"/>
      <c r="R237" s="104"/>
      <c r="S237" s="104"/>
      <c r="T237" s="104"/>
    </row>
    <row r="238" spans="1:20" x14ac:dyDescent="0.25">
      <c r="A238" s="104"/>
      <c r="B238" s="104"/>
      <c r="C238" s="105"/>
      <c r="D238" s="105"/>
      <c r="E238" s="104"/>
      <c r="F238" s="104"/>
      <c r="G238" s="104"/>
      <c r="H238" s="104"/>
      <c r="I238" s="104"/>
      <c r="J238" s="104"/>
      <c r="K238" s="104"/>
      <c r="L238" s="104"/>
      <c r="M238" s="104"/>
      <c r="N238" s="104"/>
      <c r="O238" s="104"/>
      <c r="P238" s="104"/>
      <c r="Q238" s="104"/>
      <c r="R238" s="104"/>
      <c r="S238" s="104"/>
      <c r="T238" s="104"/>
    </row>
    <row r="239" spans="1:20" x14ac:dyDescent="0.25">
      <c r="A239" s="104"/>
      <c r="B239" s="104"/>
      <c r="C239" s="105"/>
      <c r="D239" s="105"/>
      <c r="E239" s="104"/>
      <c r="F239" s="104"/>
      <c r="G239" s="104"/>
      <c r="H239" s="104"/>
      <c r="I239" s="104"/>
      <c r="J239" s="104"/>
      <c r="K239" s="104"/>
      <c r="L239" s="104"/>
      <c r="M239" s="104"/>
      <c r="N239" s="104"/>
      <c r="O239" s="104"/>
      <c r="P239" s="104"/>
      <c r="Q239" s="104"/>
      <c r="R239" s="104"/>
      <c r="S239" s="104"/>
      <c r="T239" s="104"/>
    </row>
    <row r="240" spans="1:20" x14ac:dyDescent="0.25">
      <c r="A240" s="104"/>
      <c r="B240" s="104"/>
      <c r="C240" s="105"/>
      <c r="D240" s="105"/>
      <c r="E240" s="104"/>
      <c r="F240" s="104"/>
      <c r="G240" s="104"/>
      <c r="H240" s="104"/>
      <c r="I240" s="104"/>
      <c r="J240" s="104"/>
      <c r="K240" s="104"/>
      <c r="L240" s="104"/>
      <c r="M240" s="104"/>
      <c r="N240" s="104"/>
      <c r="O240" s="104"/>
      <c r="P240" s="104"/>
      <c r="Q240" s="104"/>
      <c r="R240" s="104"/>
      <c r="S240" s="104"/>
      <c r="T240" s="104"/>
    </row>
    <row r="241" spans="1:20" x14ac:dyDescent="0.25">
      <c r="A241" s="104"/>
      <c r="B241" s="104"/>
      <c r="C241" s="105"/>
      <c r="D241" s="105"/>
      <c r="E241" s="104"/>
      <c r="F241" s="104"/>
      <c r="G241" s="104"/>
      <c r="H241" s="104"/>
      <c r="I241" s="104"/>
      <c r="J241" s="104"/>
      <c r="K241" s="104"/>
      <c r="L241" s="104"/>
      <c r="M241" s="104"/>
      <c r="N241" s="104"/>
      <c r="O241" s="104"/>
      <c r="P241" s="104"/>
      <c r="Q241" s="104"/>
      <c r="R241" s="104"/>
      <c r="S241" s="104"/>
      <c r="T241" s="104"/>
    </row>
    <row r="242" spans="1:20" x14ac:dyDescent="0.25">
      <c r="A242" s="104"/>
      <c r="B242" s="104"/>
      <c r="C242" s="105"/>
      <c r="D242" s="105"/>
      <c r="E242" s="104"/>
      <c r="F242" s="104"/>
      <c r="G242" s="104"/>
      <c r="H242" s="104"/>
      <c r="I242" s="104"/>
      <c r="J242" s="104"/>
      <c r="K242" s="104"/>
      <c r="L242" s="104"/>
      <c r="M242" s="104"/>
      <c r="N242" s="104"/>
      <c r="O242" s="104"/>
      <c r="P242" s="104"/>
      <c r="Q242" s="104"/>
      <c r="R242" s="104"/>
      <c r="S242" s="104"/>
      <c r="T242" s="104"/>
    </row>
    <row r="243" spans="1:20" x14ac:dyDescent="0.25">
      <c r="A243" s="104"/>
      <c r="B243" s="104"/>
      <c r="C243" s="105"/>
      <c r="D243" s="105"/>
      <c r="E243" s="104"/>
      <c r="F243" s="104"/>
      <c r="G243" s="104"/>
      <c r="H243" s="104"/>
      <c r="I243" s="104"/>
      <c r="J243" s="104"/>
      <c r="K243" s="104"/>
      <c r="L243" s="104"/>
      <c r="M243" s="104"/>
      <c r="N243" s="104"/>
      <c r="O243" s="104"/>
      <c r="P243" s="104"/>
      <c r="Q243" s="104"/>
      <c r="R243" s="104"/>
      <c r="S243" s="104"/>
      <c r="T243" s="104"/>
    </row>
    <row r="244" spans="1:20" x14ac:dyDescent="0.25">
      <c r="A244" s="104"/>
      <c r="B244" s="104"/>
      <c r="C244" s="105"/>
      <c r="D244" s="105"/>
      <c r="E244" s="104"/>
      <c r="F244" s="104"/>
      <c r="G244" s="104"/>
      <c r="H244" s="104"/>
      <c r="I244" s="104"/>
      <c r="J244" s="104"/>
      <c r="K244" s="104"/>
      <c r="L244" s="104"/>
      <c r="M244" s="104"/>
      <c r="N244" s="104"/>
      <c r="O244" s="104"/>
      <c r="P244" s="104"/>
      <c r="Q244" s="104"/>
      <c r="R244" s="104"/>
      <c r="S244" s="104"/>
      <c r="T244" s="104"/>
    </row>
    <row r="245" spans="1:20" x14ac:dyDescent="0.25">
      <c r="A245" s="104"/>
      <c r="B245" s="104"/>
      <c r="C245" s="105"/>
      <c r="D245" s="105"/>
      <c r="E245" s="104"/>
      <c r="F245" s="104"/>
      <c r="G245" s="104"/>
      <c r="H245" s="104"/>
      <c r="I245" s="104"/>
      <c r="J245" s="104"/>
      <c r="K245" s="104"/>
      <c r="L245" s="104"/>
      <c r="M245" s="104"/>
      <c r="N245" s="104"/>
      <c r="O245" s="104"/>
      <c r="P245" s="104"/>
      <c r="Q245" s="104"/>
      <c r="R245" s="104"/>
      <c r="S245" s="104"/>
      <c r="T245" s="104"/>
    </row>
    <row r="246" spans="1:20" x14ac:dyDescent="0.25">
      <c r="A246" s="104"/>
      <c r="B246" s="104"/>
      <c r="C246" s="105"/>
      <c r="D246" s="105"/>
      <c r="E246" s="104"/>
      <c r="F246" s="104"/>
      <c r="G246" s="104"/>
      <c r="H246" s="104"/>
      <c r="I246" s="104"/>
      <c r="J246" s="104"/>
      <c r="K246" s="104"/>
      <c r="L246" s="104"/>
      <c r="M246" s="104"/>
      <c r="N246" s="104"/>
      <c r="O246" s="104"/>
      <c r="P246" s="104"/>
      <c r="Q246" s="104"/>
      <c r="R246" s="104"/>
      <c r="S246" s="104"/>
      <c r="T246" s="104"/>
    </row>
    <row r="247" spans="1:20" x14ac:dyDescent="0.25">
      <c r="A247" s="104"/>
      <c r="B247" s="104"/>
      <c r="C247" s="105"/>
      <c r="D247" s="105"/>
      <c r="E247" s="104"/>
      <c r="F247" s="104"/>
      <c r="G247" s="104"/>
      <c r="H247" s="104"/>
      <c r="I247" s="104"/>
      <c r="J247" s="104"/>
      <c r="K247" s="104"/>
      <c r="L247" s="104"/>
      <c r="M247" s="104"/>
      <c r="N247" s="104"/>
      <c r="O247" s="104"/>
      <c r="P247" s="104"/>
      <c r="Q247" s="104"/>
      <c r="R247" s="104"/>
      <c r="S247" s="104"/>
      <c r="T247" s="104"/>
    </row>
    <row r="248" spans="1:20" x14ac:dyDescent="0.25">
      <c r="A248" s="104"/>
      <c r="B248" s="104"/>
      <c r="C248" s="105"/>
      <c r="D248" s="105"/>
      <c r="E248" s="104"/>
      <c r="F248" s="104"/>
      <c r="G248" s="104"/>
      <c r="H248" s="104"/>
      <c r="I248" s="104"/>
      <c r="J248" s="104"/>
      <c r="K248" s="104"/>
      <c r="L248" s="104"/>
      <c r="M248" s="104"/>
      <c r="N248" s="104"/>
      <c r="O248" s="104"/>
      <c r="P248" s="104"/>
      <c r="Q248" s="104"/>
      <c r="R248" s="104"/>
      <c r="S248" s="104"/>
      <c r="T248" s="104"/>
    </row>
    <row r="249" spans="1:20" x14ac:dyDescent="0.25">
      <c r="A249" s="104"/>
      <c r="B249" s="104"/>
      <c r="C249" s="105"/>
      <c r="D249" s="105"/>
      <c r="E249" s="104"/>
      <c r="F249" s="104"/>
      <c r="G249" s="104"/>
      <c r="H249" s="104"/>
      <c r="I249" s="104"/>
      <c r="J249" s="104"/>
      <c r="K249" s="104"/>
      <c r="L249" s="104"/>
      <c r="M249" s="104"/>
      <c r="N249" s="104"/>
      <c r="O249" s="104"/>
      <c r="P249" s="104"/>
      <c r="Q249" s="104"/>
      <c r="R249" s="104"/>
      <c r="S249" s="104"/>
      <c r="T249" s="104"/>
    </row>
    <row r="250" spans="1:20" x14ac:dyDescent="0.25">
      <c r="A250" s="104"/>
      <c r="B250" s="104"/>
      <c r="C250" s="105"/>
      <c r="D250" s="105"/>
      <c r="E250" s="104"/>
      <c r="F250" s="104"/>
      <c r="G250" s="104"/>
      <c r="H250" s="104"/>
      <c r="I250" s="104"/>
      <c r="J250" s="104"/>
      <c r="K250" s="104"/>
      <c r="L250" s="104"/>
      <c r="M250" s="104"/>
      <c r="N250" s="104"/>
      <c r="O250" s="104"/>
      <c r="P250" s="104"/>
      <c r="Q250" s="104"/>
      <c r="R250" s="104"/>
      <c r="S250" s="104"/>
      <c r="T250" s="104"/>
    </row>
    <row r="251" spans="1:20" x14ac:dyDescent="0.25">
      <c r="A251" s="104"/>
      <c r="B251" s="104"/>
      <c r="C251" s="105"/>
      <c r="D251" s="105"/>
      <c r="E251" s="104"/>
      <c r="F251" s="104"/>
      <c r="G251" s="104"/>
      <c r="H251" s="104"/>
      <c r="I251" s="104"/>
      <c r="J251" s="104"/>
      <c r="K251" s="104"/>
      <c r="L251" s="104"/>
      <c r="M251" s="104"/>
      <c r="N251" s="104"/>
      <c r="O251" s="104"/>
      <c r="P251" s="104"/>
      <c r="Q251" s="104"/>
      <c r="R251" s="104"/>
      <c r="S251" s="104"/>
      <c r="T251" s="104"/>
    </row>
    <row r="252" spans="1:20" x14ac:dyDescent="0.25">
      <c r="A252" s="104"/>
      <c r="B252" s="104"/>
      <c r="C252" s="105"/>
      <c r="D252" s="105"/>
      <c r="E252" s="104"/>
      <c r="F252" s="104"/>
      <c r="G252" s="104"/>
      <c r="H252" s="104"/>
      <c r="I252" s="104"/>
      <c r="J252" s="104"/>
      <c r="K252" s="104"/>
      <c r="L252" s="104"/>
      <c r="M252" s="104"/>
      <c r="N252" s="104"/>
      <c r="O252" s="104"/>
      <c r="P252" s="104"/>
      <c r="Q252" s="104"/>
      <c r="R252" s="104"/>
      <c r="S252" s="104"/>
      <c r="T252" s="104"/>
    </row>
    <row r="253" spans="1:20" x14ac:dyDescent="0.25">
      <c r="A253" s="104"/>
      <c r="B253" s="104"/>
      <c r="C253" s="105"/>
      <c r="D253" s="105"/>
      <c r="E253" s="104"/>
      <c r="F253" s="104"/>
      <c r="G253" s="104"/>
      <c r="H253" s="104"/>
      <c r="I253" s="104"/>
      <c r="J253" s="104"/>
      <c r="K253" s="104"/>
      <c r="L253" s="104"/>
      <c r="M253" s="104"/>
      <c r="N253" s="104"/>
      <c r="O253" s="104"/>
      <c r="P253" s="104"/>
      <c r="Q253" s="104"/>
      <c r="R253" s="104"/>
      <c r="S253" s="104"/>
      <c r="T253" s="104"/>
    </row>
    <row r="254" spans="1:20" x14ac:dyDescent="0.25">
      <c r="A254" s="104"/>
      <c r="B254" s="104"/>
      <c r="C254" s="105"/>
      <c r="D254" s="105"/>
      <c r="E254" s="104"/>
      <c r="F254" s="104"/>
      <c r="G254" s="104"/>
      <c r="H254" s="104"/>
      <c r="I254" s="104"/>
      <c r="J254" s="104"/>
      <c r="K254" s="104"/>
      <c r="L254" s="104"/>
      <c r="M254" s="104"/>
      <c r="N254" s="104"/>
      <c r="O254" s="104"/>
      <c r="P254" s="104"/>
      <c r="Q254" s="104"/>
      <c r="R254" s="104"/>
      <c r="S254" s="104"/>
      <c r="T254" s="104"/>
    </row>
    <row r="255" spans="1:20" x14ac:dyDescent="0.25">
      <c r="A255" s="104"/>
      <c r="B255" s="104"/>
      <c r="C255" s="105"/>
      <c r="D255" s="105"/>
      <c r="E255" s="104"/>
      <c r="F255" s="104"/>
      <c r="G255" s="104"/>
      <c r="H255" s="104"/>
      <c r="I255" s="104"/>
      <c r="J255" s="104"/>
      <c r="K255" s="104"/>
      <c r="L255" s="104"/>
      <c r="M255" s="104"/>
      <c r="N255" s="104"/>
      <c r="O255" s="104"/>
      <c r="P255" s="104"/>
      <c r="Q255" s="104"/>
      <c r="R255" s="104"/>
      <c r="S255" s="104"/>
      <c r="T255" s="104"/>
    </row>
    <row r="256" spans="1:20" x14ac:dyDescent="0.25">
      <c r="A256" s="104"/>
      <c r="B256" s="104"/>
      <c r="C256" s="105"/>
      <c r="D256" s="105"/>
      <c r="E256" s="104"/>
      <c r="F256" s="104"/>
      <c r="G256" s="104"/>
      <c r="H256" s="104"/>
      <c r="I256" s="104"/>
      <c r="J256" s="104"/>
      <c r="K256" s="104"/>
      <c r="L256" s="104"/>
      <c r="M256" s="104"/>
      <c r="N256" s="104"/>
      <c r="O256" s="104"/>
      <c r="P256" s="104"/>
      <c r="Q256" s="104"/>
      <c r="R256" s="104"/>
      <c r="S256" s="104"/>
      <c r="T256" s="104"/>
    </row>
    <row r="257" spans="1:20" x14ac:dyDescent="0.25">
      <c r="A257" s="104"/>
      <c r="B257" s="104"/>
      <c r="C257" s="105"/>
      <c r="D257" s="105"/>
      <c r="E257" s="104"/>
      <c r="F257" s="104"/>
      <c r="G257" s="104"/>
      <c r="H257" s="104"/>
      <c r="I257" s="104"/>
      <c r="J257" s="104"/>
      <c r="K257" s="104"/>
      <c r="L257" s="104"/>
      <c r="M257" s="104"/>
      <c r="N257" s="104"/>
      <c r="O257" s="104"/>
      <c r="P257" s="104"/>
      <c r="Q257" s="104"/>
      <c r="R257" s="104"/>
      <c r="S257" s="104"/>
      <c r="T257" s="104"/>
    </row>
    <row r="258" spans="1:20" x14ac:dyDescent="0.25">
      <c r="A258" s="104"/>
      <c r="B258" s="104"/>
      <c r="C258" s="105"/>
      <c r="D258" s="105"/>
      <c r="E258" s="104"/>
      <c r="F258" s="104"/>
      <c r="G258" s="104"/>
      <c r="H258" s="104"/>
      <c r="I258" s="104"/>
      <c r="J258" s="104"/>
      <c r="K258" s="104"/>
      <c r="L258" s="104"/>
      <c r="M258" s="104"/>
      <c r="N258" s="104"/>
      <c r="O258" s="104"/>
      <c r="P258" s="104"/>
      <c r="Q258" s="104"/>
      <c r="R258" s="104"/>
      <c r="S258" s="104"/>
      <c r="T258" s="104"/>
    </row>
    <row r="259" spans="1:20" x14ac:dyDescent="0.25">
      <c r="A259" s="104"/>
      <c r="B259" s="104"/>
      <c r="C259" s="105"/>
      <c r="D259" s="105"/>
      <c r="E259" s="104"/>
      <c r="F259" s="104"/>
      <c r="G259" s="104"/>
      <c r="H259" s="104"/>
      <c r="I259" s="104"/>
      <c r="J259" s="104"/>
      <c r="K259" s="104"/>
      <c r="L259" s="104"/>
      <c r="M259" s="104"/>
      <c r="N259" s="104"/>
      <c r="O259" s="104"/>
      <c r="P259" s="104"/>
      <c r="Q259" s="104"/>
      <c r="R259" s="104"/>
      <c r="S259" s="104"/>
      <c r="T259" s="104"/>
    </row>
    <row r="260" spans="1:20" x14ac:dyDescent="0.25">
      <c r="A260" s="104"/>
      <c r="B260" s="104"/>
      <c r="C260" s="105"/>
      <c r="D260" s="105"/>
      <c r="E260" s="104"/>
      <c r="F260" s="104"/>
      <c r="G260" s="104"/>
      <c r="H260" s="104"/>
      <c r="I260" s="104"/>
      <c r="J260" s="104"/>
      <c r="K260" s="104"/>
      <c r="L260" s="104"/>
      <c r="M260" s="104"/>
      <c r="N260" s="104"/>
      <c r="O260" s="104"/>
      <c r="P260" s="104"/>
      <c r="Q260" s="104"/>
      <c r="R260" s="104"/>
      <c r="S260" s="104"/>
      <c r="T260" s="104"/>
    </row>
    <row r="261" spans="1:20" x14ac:dyDescent="0.25">
      <c r="A261" s="104"/>
      <c r="B261" s="104"/>
      <c r="C261" s="105"/>
      <c r="D261" s="105"/>
      <c r="E261" s="104"/>
      <c r="F261" s="104"/>
      <c r="G261" s="104"/>
      <c r="H261" s="104"/>
      <c r="I261" s="104"/>
      <c r="J261" s="104"/>
      <c r="K261" s="104"/>
      <c r="L261" s="104"/>
      <c r="M261" s="104"/>
      <c r="N261" s="104"/>
      <c r="O261" s="104"/>
      <c r="P261" s="104"/>
      <c r="Q261" s="104"/>
      <c r="R261" s="104"/>
      <c r="S261" s="104"/>
      <c r="T261" s="104"/>
    </row>
    <row r="262" spans="1:20" x14ac:dyDescent="0.25">
      <c r="A262" s="104"/>
      <c r="B262" s="104"/>
      <c r="C262" s="105"/>
      <c r="D262" s="105"/>
      <c r="E262" s="104"/>
      <c r="F262" s="104"/>
      <c r="G262" s="104"/>
      <c r="H262" s="104"/>
      <c r="I262" s="104"/>
      <c r="J262" s="104"/>
      <c r="K262" s="104"/>
      <c r="L262" s="104"/>
      <c r="M262" s="104"/>
      <c r="N262" s="104"/>
      <c r="O262" s="104"/>
      <c r="P262" s="104"/>
      <c r="Q262" s="104"/>
      <c r="R262" s="104"/>
      <c r="S262" s="104"/>
      <c r="T262" s="104"/>
    </row>
  </sheetData>
  <autoFilter ref="A8:AQ28"/>
  <customSheetViews>
    <customSheetView guid="{46CCC2A8-61C4-4F21-94BB-8249E3858509}" scale="89" showAutoFilter="1">
      <selection activeCell="B34" sqref="B34"/>
      <pageMargins left="0.7" right="0.7" top="0.75" bottom="0.75" header="0.3" footer="0.3"/>
      <pageSetup orientation="portrait" r:id="rId1"/>
      <autoFilter ref="A8:AQ28"/>
    </customSheetView>
    <customSheetView guid="{6300BE0F-E9BB-486A-A23F-E07483971E77}" scale="89" showAutoFilter="1" topLeftCell="A13">
      <selection activeCell="F33" sqref="F33"/>
      <pageMargins left="0.7" right="0.7" top="0.75" bottom="0.75" header="0.3" footer="0.3"/>
      <pageSetup orientation="portrait" r:id="rId2"/>
      <autoFilter ref="A8:AQ28"/>
    </customSheetView>
    <customSheetView guid="{5679BCAC-750A-4C6F-BB01-FA4AB01B4DBC}" scale="89" showAutoFilter="1" topLeftCell="A13">
      <selection activeCell="F33" sqref="F33"/>
      <pageMargins left="0.7" right="0.7" top="0.75" bottom="0.75" header="0.3" footer="0.3"/>
      <pageSetup orientation="portrait" r:id="rId3"/>
      <autoFilter ref="A8:AQ28"/>
    </customSheetView>
    <customSheetView guid="{0FD2BC38-3FA8-44B4-8B18-C03888FDBC75}" scale="89" showAutoFilter="1">
      <selection activeCell="H32" sqref="H32"/>
      <pageMargins left="0.7" right="0.7" top="0.75" bottom="0.75" header="0.3" footer="0.3"/>
      <pageSetup orientation="portrait" r:id="rId4"/>
      <autoFilter ref="A8:AQ28"/>
    </customSheetView>
    <customSheetView guid="{83B41E9C-4D4B-4E64-AF6A-A2F882784B95}" scale="89" showAutoFilter="1">
      <selection activeCell="H32" sqref="H32"/>
      <pageMargins left="0.7" right="0.7" top="0.75" bottom="0.75" header="0.3" footer="0.3"/>
      <pageSetup orientation="portrait" r:id="rId5"/>
      <autoFilter ref="A8:AQ28"/>
    </customSheetView>
    <customSheetView guid="{CB6E70ED-C911-48BD-9403-D776A95649C9}" scale="89" showAutoFilter="1">
      <selection activeCell="H32" sqref="H32"/>
      <pageMargins left="0.7" right="0.7" top="0.75" bottom="0.75" header="0.3" footer="0.3"/>
      <pageSetup orientation="portrait" r:id="rId6"/>
      <autoFilter ref="A8:AQ28"/>
    </customSheetView>
    <customSheetView guid="{5D06DB67-68E1-4144-8C06-A0F20F35659B}" scale="89" showAutoFilter="1">
      <selection activeCell="H32" sqref="H32"/>
      <pageMargins left="0.7" right="0.7" top="0.75" bottom="0.75" header="0.3" footer="0.3"/>
      <pageSetup orientation="portrait" r:id="rId7"/>
      <autoFilter ref="A8:AQ28"/>
    </customSheetView>
    <customSheetView guid="{1378F465-E419-4093-882F-9820B4762B7E}" scale="89" showAutoFilter="1">
      <selection activeCell="H32" sqref="H32"/>
      <pageMargins left="0.7" right="0.7" top="0.75" bottom="0.75" header="0.3" footer="0.3"/>
      <pageSetup orientation="portrait" r:id="rId8"/>
      <autoFilter ref="A8:AQ28"/>
    </customSheetView>
    <customSheetView guid="{5DED195A-DA8D-4C23-9D7A-0243418C8BE4}" scale="89" showAutoFilter="1" topLeftCell="A4">
      <selection activeCell="B43" sqref="B43"/>
      <pageMargins left="0.7" right="0.7" top="0.75" bottom="0.75" header="0.3" footer="0.3"/>
      <pageSetup orientation="portrait" r:id="rId9"/>
      <autoFilter ref="A8:AQ28"/>
    </customSheetView>
    <customSheetView guid="{DAD5030A-F359-4F6C-B438-60019CE5C21D}" scale="89" showAutoFilter="1" topLeftCell="A4">
      <selection activeCell="D14" sqref="D14"/>
      <pageMargins left="0.7" right="0.7" top="0.75" bottom="0.75" header="0.3" footer="0.3"/>
      <pageSetup orientation="portrait" r:id="rId10"/>
      <autoFilter ref="A8:AQ28"/>
    </customSheetView>
    <customSheetView guid="{66B7FA8E-99CF-43EC-8A79-C865D10BA4C0}" scale="89" showAutoFilter="1" topLeftCell="A4">
      <selection activeCell="D14" sqref="D14"/>
      <pageMargins left="0.7" right="0.7" top="0.75" bottom="0.75" header="0.3" footer="0.3"/>
      <pageSetup orientation="portrait" r:id="rId11"/>
      <autoFilter ref="A8:AQ25"/>
    </customSheetView>
    <customSheetView guid="{28F38C72-10A9-427F-BFBF-B226545CB488}" scale="89" showAutoFilter="1">
      <selection activeCell="G25" sqref="G25"/>
      <pageMargins left="0.7" right="0.7" top="0.75" bottom="0.75" header="0.3" footer="0.3"/>
      <pageSetup orientation="portrait" r:id="rId12"/>
      <autoFilter ref="A8:AQ25"/>
    </customSheetView>
    <customSheetView guid="{D782DF0E-9D4A-4080-B65B-103035559967}" scale="89" showAutoFilter="1" topLeftCell="A6">
      <selection activeCell="E19" sqref="E19"/>
      <pageMargins left="0.7" right="0.7" top="0.75" bottom="0.75" header="0.3" footer="0.3"/>
      <pageSetup orientation="portrait" r:id="rId13"/>
      <autoFilter ref="A8:AQ25"/>
    </customSheetView>
    <customSheetView guid="{A4BDE9E2-830E-4485-B6E1-708190EC31A4}" scale="89" showAutoFilter="1">
      <selection activeCell="B23" sqref="B23"/>
      <pageMargins left="0.7" right="0.7" top="0.75" bottom="0.75" header="0.3" footer="0.3"/>
      <pageSetup orientation="portrait" r:id="rId14"/>
      <autoFilter ref="A8:AQ24"/>
    </customSheetView>
    <customSheetView guid="{C575216D-29FC-48BB-BD6A-1D81AE445EAC}" scale="89" showAutoFilter="1">
      <selection activeCell="D23" sqref="D23"/>
      <pageMargins left="0.7" right="0.7" top="0.75" bottom="0.75" header="0.3" footer="0.3"/>
      <pageSetup orientation="portrait" r:id="rId15"/>
      <autoFilter ref="A8:AQ17"/>
    </customSheetView>
    <customSheetView guid="{2301D7D6-570C-4899-83E5-79B284247839}" scale="89" filter="1" showAutoFilter="1">
      <selection activeCell="D23" sqref="D23"/>
      <pageMargins left="0.7" right="0.7" top="0.75" bottom="0.75" header="0.3" footer="0.3"/>
      <pageSetup orientation="portrait" r:id="rId16"/>
      <autoFilter ref="A8:AQ17">
        <filterColumn colId="0">
          <filters>
            <filter val="Don - Albian"/>
          </filters>
        </filterColumn>
      </autoFilter>
    </customSheetView>
    <customSheetView guid="{D6F50115-B703-4627-B205-DF80F7094FEB}" scale="89" showAutoFilter="1">
      <selection activeCell="A34" sqref="A34"/>
      <pageMargins left="0.7" right="0.7" top="0.75" bottom="0.75" header="0.3" footer="0.3"/>
      <pageSetup orientation="portrait" r:id="rId17"/>
      <autoFilter ref="A8:AQ17"/>
    </customSheetView>
    <customSheetView guid="{AE07C99D-7772-4982-BEBB-16B5D6FA0794}" scale="89" showAutoFilter="1">
      <selection activeCell="C16" sqref="C16"/>
      <pageMargins left="0.7" right="0.7" top="0.75" bottom="0.75" header="0.3" footer="0.3"/>
      <pageSetup orientation="portrait" r:id="rId18"/>
      <autoFilter ref="A8:AQ17"/>
    </customSheetView>
    <customSheetView guid="{B3BBEA5E-6D18-476E-B42D-04E1EF062EAE}" scale="89" showAutoFilter="1">
      <selection activeCell="C16" sqref="C16"/>
      <pageMargins left="0.7" right="0.7" top="0.75" bottom="0.75" header="0.3" footer="0.3"/>
      <pageSetup orientation="portrait" r:id="rId19"/>
      <autoFilter ref="A8:AQ17"/>
    </customSheetView>
    <customSheetView guid="{D971BCE8-FC55-4AAF-A7EE-527ED6899A9F}" scale="89" showAutoFilter="1" topLeftCell="C1">
      <selection activeCell="F18" sqref="F18"/>
      <pageMargins left="0.7" right="0.7" top="0.75" bottom="0.75" header="0.3" footer="0.3"/>
      <pageSetup orientation="portrait" r:id="rId20"/>
      <autoFilter ref="A8:AQ19"/>
    </customSheetView>
    <customSheetView guid="{2682D879-1CE1-4C49-A737-54F2881CBCB0}" scale="89" showAutoFilter="1" topLeftCell="C1">
      <selection activeCell="F9" sqref="F9"/>
      <pageMargins left="0.7" right="0.7" top="0.75" bottom="0.75" header="0.3" footer="0.3"/>
      <pageSetup orientation="portrait" r:id="rId21"/>
      <autoFilter ref="A8:AQ19"/>
    </customSheetView>
    <customSheetView guid="{F5C35185-B159-45F8-A16A-B3C09B6C0ED0}" scale="89" showAutoFilter="1" topLeftCell="C1">
      <selection activeCell="F9" sqref="F9"/>
      <pageMargins left="0.7" right="0.7" top="0.75" bottom="0.75" header="0.3" footer="0.3"/>
      <pageSetup orientation="portrait" r:id="rId22"/>
      <autoFilter ref="A8:AQ19"/>
    </customSheetView>
    <customSheetView guid="{7166F4E0-17F6-4182-B62C-63A4FBD008D2}" scale="80" showAutoFilter="1">
      <selection activeCell="G35" sqref="G35"/>
      <pageMargins left="0.7" right="0.7" top="0.75" bottom="0.75" header="0.3" footer="0.3"/>
      <pageSetup orientation="portrait" r:id="rId23"/>
      <autoFilter ref="A8:AQ13"/>
    </customSheetView>
    <customSheetView guid="{15B8AF7B-5FBC-414B-9C1F-05BCB1D32ADB}" scale="80" showAutoFilter="1">
      <selection activeCell="I11" sqref="I11"/>
      <pageMargins left="0.7" right="0.7" top="0.75" bottom="0.75" header="0.3" footer="0.3"/>
      <pageSetup orientation="portrait" r:id="rId24"/>
      <autoFilter ref="A8:AQ13"/>
    </customSheetView>
    <customSheetView guid="{B1BFE9EC-7C23-48B0-ACDD-6786CE3E9C92}" scale="80">
      <selection activeCell="F14" sqref="F14"/>
      <pageMargins left="0.7" right="0.7" top="0.75" bottom="0.75" header="0.3" footer="0.3"/>
      <pageSetup orientation="portrait" r:id="rId25"/>
    </customSheetView>
    <customSheetView guid="{AC7FF016-5649-4C12-8931-311A1F3853BE}" scale="80">
      <selection activeCell="F32" sqref="F32"/>
      <pageMargins left="0.7" right="0.7" top="0.75" bottom="0.75" header="0.3" footer="0.3"/>
    </customSheetView>
    <customSheetView guid="{8AFE82ED-39B8-4356-80FE-5267FF1B5979}" scale="80" topLeftCell="C21">
      <selection activeCell="F25" sqref="F25"/>
      <pageMargins left="0.7" right="0.7" top="0.75" bottom="0.75" header="0.3" footer="0.3"/>
    </customSheetView>
    <customSheetView guid="{67F13924-A64E-4D5C-B630-AEA702C54E90}" scale="80">
      <selection activeCell="F32" sqref="F32"/>
      <pageMargins left="0.7" right="0.7" top="0.75" bottom="0.75" header="0.3" footer="0.3"/>
      <pageSetup orientation="portrait" r:id="rId26"/>
    </customSheetView>
    <customSheetView guid="{39D26A3C-48BC-4AC3-B396-D187FB877F87}" scale="80">
      <selection activeCell="F14" sqref="F14"/>
      <pageMargins left="0.7" right="0.7" top="0.75" bottom="0.75" header="0.3" footer="0.3"/>
      <pageSetup orientation="portrait" r:id="rId27"/>
    </customSheetView>
    <customSheetView guid="{97FAA7D7-3C90-4C98-A145-2D66B25BDDDC}" scale="80">
      <selection activeCell="F14" sqref="F14"/>
      <pageMargins left="0.7" right="0.7" top="0.75" bottom="0.75" header="0.3" footer="0.3"/>
      <pageSetup orientation="portrait" r:id="rId28"/>
    </customSheetView>
    <customSheetView guid="{2BED645F-D25A-4AB4-8A10-28429739BB11}" scale="80">
      <selection activeCell="C11" sqref="C11"/>
      <pageMargins left="0.7" right="0.7" top="0.75" bottom="0.75" header="0.3" footer="0.3"/>
      <pageSetup orientation="portrait" r:id="rId29"/>
    </customSheetView>
    <customSheetView guid="{DFD65C73-0760-446F-8610-12F625D9A4D5}" scale="89" showAutoFilter="1">
      <selection activeCell="C14" sqref="C14"/>
      <pageMargins left="0.7" right="0.7" top="0.75" bottom="0.75" header="0.3" footer="0.3"/>
      <pageSetup orientation="portrait" r:id="rId30"/>
      <autoFilter ref="A8:AQ15"/>
    </customSheetView>
    <customSheetView guid="{DC4CE8AE-6A19-45A2-84AF-CB0860BE007A}" scale="89" showAutoFilter="1">
      <selection activeCell="B15" sqref="B15"/>
      <pageMargins left="0.7" right="0.7" top="0.75" bottom="0.75" header="0.3" footer="0.3"/>
      <pageSetup orientation="portrait" r:id="rId31"/>
      <autoFilter ref="A8:AQ15"/>
    </customSheetView>
    <customSheetView guid="{1D80CBB5-069A-412E-A566-C5B720F78854}" scale="89" showAutoFilter="1">
      <selection activeCell="B15" sqref="B15"/>
      <pageMargins left="0.7" right="0.7" top="0.75" bottom="0.75" header="0.3" footer="0.3"/>
      <pageSetup orientation="portrait" r:id="rId32"/>
      <autoFilter ref="A8:AQ15"/>
    </customSheetView>
    <customSheetView guid="{1C6A4DCF-944B-4E98-8B15-8896A3B072B0}" scale="89" showAutoFilter="1">
      <selection activeCell="B15" sqref="B15"/>
      <pageMargins left="0.7" right="0.7" top="0.75" bottom="0.75" header="0.3" footer="0.3"/>
      <pageSetup orientation="portrait" r:id="rId33"/>
      <autoFilter ref="A8:AQ19"/>
    </customSheetView>
    <customSheetView guid="{D958522E-10A0-4BA4-9955-3EB5F4C70362}" scale="89" showAutoFilter="1">
      <selection activeCell="A34" sqref="A34"/>
      <pageMargins left="0.7" right="0.7" top="0.75" bottom="0.75" header="0.3" footer="0.3"/>
      <pageSetup orientation="portrait" r:id="rId34"/>
      <autoFilter ref="A8:AQ17"/>
    </customSheetView>
    <customSheetView guid="{3BB41223-AB36-4FE3-8823-D288420F8842}" scale="80" showAutoFilter="1">
      <selection activeCell="I11" sqref="I11"/>
      <pageMargins left="0.7" right="0.7" top="0.75" bottom="0.75" header="0.3" footer="0.3"/>
      <pageSetup orientation="portrait" r:id="rId35"/>
      <autoFilter ref="A8:AQ17"/>
    </customSheetView>
    <customSheetView guid="{41F32FFD-755E-411C-9EBF-00C7F0C94089}" scale="89" showAutoFilter="1">
      <selection activeCell="G25" sqref="G25"/>
      <pageMargins left="0.7" right="0.7" top="0.75" bottom="0.75" header="0.3" footer="0.3"/>
      <pageSetup orientation="portrait" r:id="rId36"/>
      <autoFilter ref="A8:AQ25"/>
    </customSheetView>
    <customSheetView guid="{3C8EF251-F6BA-45DC-9203-2AF616E66369}" scale="89" showAutoFilter="1" topLeftCell="A4">
      <selection activeCell="D14" sqref="D14"/>
      <pageMargins left="0.7" right="0.7" top="0.75" bottom="0.75" header="0.3" footer="0.3"/>
      <pageSetup orientation="portrait" r:id="rId37"/>
      <autoFilter ref="A8:AQ25"/>
    </customSheetView>
    <customSheetView guid="{0609F2A9-A095-402C-B79E-06D415E59CAD}" scale="89" showAutoFilter="1" topLeftCell="A4">
      <selection activeCell="D14" sqref="D14"/>
      <pageMargins left="0.7" right="0.7" top="0.75" bottom="0.75" header="0.3" footer="0.3"/>
      <pageSetup orientation="portrait" r:id="rId38"/>
      <autoFilter ref="A8:AQ25"/>
    </customSheetView>
    <customSheetView guid="{82846491-0F0E-4B60-87A1-C01ED3FEC6A7}" scale="89" showAutoFilter="1" topLeftCell="A4">
      <selection activeCell="D14" sqref="D14"/>
      <pageMargins left="0.7" right="0.7" top="0.75" bottom="0.75" header="0.3" footer="0.3"/>
      <pageSetup orientation="portrait" r:id="rId39"/>
      <autoFilter ref="A8:AQ25"/>
    </customSheetView>
    <customSheetView guid="{5CC7F24E-5745-4750-83B2-EAEB0DED38A1}" scale="89" showAutoFilter="1" topLeftCell="A4">
      <selection activeCell="F31" sqref="F31"/>
      <pageMargins left="0.7" right="0.7" top="0.75" bottom="0.75" header="0.3" footer="0.3"/>
      <pageSetup orientation="portrait" r:id="rId40"/>
      <autoFilter ref="A8:AQ28"/>
    </customSheetView>
    <customSheetView guid="{11FB0069-AFDC-4803-9139-81358242151A}" scale="89" showAutoFilter="1" topLeftCell="A4">
      <selection activeCell="G26" sqref="G26"/>
      <pageMargins left="0.7" right="0.7" top="0.75" bottom="0.75" header="0.3" footer="0.3"/>
      <pageSetup orientation="portrait" r:id="rId41"/>
      <autoFilter ref="A8:AQ25"/>
    </customSheetView>
    <customSheetView guid="{DCDEF08E-9A10-4266-8775-11A704869E1A}" scale="89" showAutoFilter="1" topLeftCell="A4">
      <selection activeCell="G26" sqref="G26"/>
      <pageMargins left="0.7" right="0.7" top="0.75" bottom="0.75" header="0.3" footer="0.3"/>
      <pageSetup orientation="portrait" r:id="rId42"/>
      <autoFilter ref="A8:AQ25"/>
    </customSheetView>
    <customSheetView guid="{C1547F3C-C572-46BC-9435-4A6EF18185F5}" scale="89" showAutoFilter="1" topLeftCell="A4">
      <selection activeCell="D14" sqref="D14"/>
      <pageMargins left="0.7" right="0.7" top="0.75" bottom="0.75" header="0.3" footer="0.3"/>
      <pageSetup orientation="portrait" r:id="rId43"/>
      <autoFilter ref="A8:AQ25"/>
    </customSheetView>
    <customSheetView guid="{02365CEF-9EE4-4700-80AF-E708C0E9172C}" scale="89" showAutoFilter="1" topLeftCell="A4">
      <selection activeCell="D14" sqref="D14"/>
      <pageMargins left="0.7" right="0.7" top="0.75" bottom="0.75" header="0.3" footer="0.3"/>
      <pageSetup orientation="portrait" r:id="rId44"/>
      <autoFilter ref="A8:AQ25"/>
    </customSheetView>
    <customSheetView guid="{EB4290FA-6900-4BA3-9807-6777BDF95E77}" scale="89" showAutoFilter="1">
      <selection activeCell="A26" sqref="A26"/>
      <pageMargins left="0.7" right="0.7" top="0.75" bottom="0.75" header="0.3" footer="0.3"/>
      <pageSetup orientation="portrait" r:id="rId45"/>
      <autoFilter ref="A8:AQ28"/>
    </customSheetView>
    <customSheetView guid="{C8535C45-B99F-4B6C-9D98-5EB04DC32957}" scale="89" showAutoFilter="1">
      <selection activeCell="H32" sqref="H32"/>
      <pageMargins left="0.7" right="0.7" top="0.75" bottom="0.75" header="0.3" footer="0.3"/>
      <pageSetup orientation="portrait" r:id="rId46"/>
      <autoFilter ref="A8:AQ28"/>
    </customSheetView>
    <customSheetView guid="{3299CEC9-C1AA-4B4C-8A4F-7816F7DE2376}" scale="89" showAutoFilter="1">
      <selection activeCell="H32" sqref="H32"/>
      <pageMargins left="0.7" right="0.7" top="0.75" bottom="0.75" header="0.3" footer="0.3"/>
      <pageSetup orientation="portrait" r:id="rId47"/>
      <autoFilter ref="A8:AQ28"/>
    </customSheetView>
    <customSheetView guid="{63B7F284-CA58-4B1B-ACC3-DD6946843A23}" scale="89" showAutoFilter="1" topLeftCell="A7">
      <selection activeCell="H32" sqref="H32"/>
      <pageMargins left="0.7" right="0.7" top="0.75" bottom="0.75" header="0.3" footer="0.3"/>
      <pageSetup orientation="portrait" r:id="rId48"/>
      <autoFilter ref="A8:AQ28"/>
    </customSheetView>
    <customSheetView guid="{13C8D82B-9300-447F-8856-608FBD6FA6A1}" scale="89" showAutoFilter="1">
      <selection activeCell="F28" sqref="F28"/>
      <pageMargins left="0.7" right="0.7" top="0.75" bottom="0.75" header="0.3" footer="0.3"/>
      <pageSetup orientation="portrait" r:id="rId49"/>
      <autoFilter ref="A8:AQ28"/>
    </customSheetView>
    <customSheetView guid="{5EA6E6C0-0841-4F8A-8BCA-951E383BED28}" scale="89" showAutoFilter="1" topLeftCell="A13">
      <selection activeCell="F33" sqref="F33"/>
      <pageMargins left="0.7" right="0.7" top="0.75" bottom="0.75" header="0.3" footer="0.3"/>
      <pageSetup orientation="portrait" r:id="rId50"/>
      <autoFilter ref="A8:AQ28"/>
    </customSheetView>
    <customSheetView guid="{091B35B7-6B09-4364-8B4D-11A7F8E6FBD2}" scale="89" showAutoFilter="1" topLeftCell="A13">
      <selection activeCell="F33" sqref="F33"/>
      <pageMargins left="0.7" right="0.7" top="0.75" bottom="0.75" header="0.3" footer="0.3"/>
      <pageSetup orientation="portrait" r:id="rId51"/>
      <autoFilter ref="A8:AQ28"/>
    </customSheetView>
  </customSheetViews>
  <mergeCells count="2">
    <mergeCell ref="G2:K2"/>
    <mergeCell ref="A7:O7"/>
  </mergeCells>
  <pageMargins left="0.7" right="0.7" top="0.75" bottom="0.75" header="0.3" footer="0.3"/>
  <pageSetup orientation="portrait" r:id="rId52"/>
  <extLst>
    <ext xmlns:x14="http://schemas.microsoft.com/office/spreadsheetml/2009/9/main" uri="{CCE6A557-97BC-4b89-ADB6-D9C93CAAB3DF}">
      <x14:dataValidations xmlns:xm="http://schemas.microsoft.com/office/excel/2006/main" count="2">
        <x14:dataValidation type="list" allowBlank="1" showInputMessage="1" showErrorMessage="1">
          <x14:formula1>
            <xm:f>'\\cnrl.com\cnrl\users\ColleenG\Desktop\[2019 Conventional Monthly Reporting.xlsx]Drop down list'!#REF!</xm:f>
          </x14:formula1>
          <xm:sqref>F9</xm:sqref>
        </x14:dataValidation>
        <x14:dataValidation type="list" allowBlank="1" showInputMessage="1" showErrorMessage="1">
          <x14:formula1>
            <xm:f>'\\cnrl.com\cnrl\users\ColleenG\Desktop\[2019 Conventional Monthly Reporting.xlsx]Drop down list'!#REF!</xm:f>
          </x14:formula1>
          <xm:sqref>K9:M9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274"/>
  <sheetViews>
    <sheetView topLeftCell="A7" zoomScale="85" zoomScaleNormal="85" workbookViewId="0">
      <selection activeCell="H35" sqref="H35"/>
    </sheetView>
  </sheetViews>
  <sheetFormatPr defaultColWidth="9.28515625" defaultRowHeight="11.25" x14ac:dyDescent="0.25"/>
  <cols>
    <col min="1" max="1" width="20.5703125" style="66" customWidth="1"/>
    <col min="2" max="2" width="21" style="66" customWidth="1"/>
    <col min="3" max="3" width="13.85546875" style="538" bestFit="1" customWidth="1"/>
    <col min="4" max="4" width="12.5703125" style="538" customWidth="1"/>
    <col min="5" max="5" width="16.42578125" style="66" bestFit="1" customWidth="1"/>
    <col min="6" max="6" width="50" style="66" customWidth="1"/>
    <col min="7" max="7" width="14.42578125" style="66" customWidth="1"/>
    <col min="8" max="8" width="12.28515625" style="66" bestFit="1" customWidth="1"/>
    <col min="9" max="9" width="16.28515625" style="66" customWidth="1"/>
    <col min="10" max="10" width="11.85546875" style="66" customWidth="1"/>
    <col min="11" max="11" width="11.140625" style="66" customWidth="1"/>
    <col min="12" max="12" width="10.85546875" style="66" customWidth="1"/>
    <col min="13" max="13" width="13.28515625" style="66" customWidth="1"/>
    <col min="14" max="14" width="9.28515625" style="66"/>
    <col min="15" max="15" width="12.5703125" style="66" customWidth="1"/>
    <col min="16" max="16" width="15.42578125" style="66" customWidth="1"/>
    <col min="17" max="19" width="11.7109375" style="66" customWidth="1"/>
    <col min="20" max="16384" width="9.28515625" style="66"/>
  </cols>
  <sheetData>
    <row r="1" spans="1:19" s="62" customFormat="1" ht="22.9" customHeight="1" x14ac:dyDescent="0.25">
      <c r="A1" s="56" t="s">
        <v>103</v>
      </c>
      <c r="B1" s="57"/>
      <c r="C1" s="151"/>
      <c r="D1" s="151"/>
      <c r="E1" s="41"/>
      <c r="F1" s="606" t="s">
        <v>255</v>
      </c>
      <c r="G1" s="606"/>
      <c r="H1" s="606"/>
      <c r="I1" s="606"/>
      <c r="J1" s="606"/>
      <c r="K1" s="606"/>
      <c r="L1" s="606"/>
      <c r="M1" s="606"/>
      <c r="N1" s="41"/>
      <c r="O1" s="41"/>
      <c r="P1" s="41"/>
      <c r="Q1" s="41"/>
      <c r="R1" s="41"/>
      <c r="S1" s="41"/>
    </row>
    <row r="2" spans="1:19" s="62" customFormat="1" x14ac:dyDescent="0.25">
      <c r="A2" s="35"/>
      <c r="B2" s="36"/>
      <c r="C2" s="151"/>
      <c r="D2" s="151"/>
      <c r="E2" s="41"/>
      <c r="F2" s="43" t="s">
        <v>74</v>
      </c>
      <c r="G2" s="41"/>
      <c r="H2" s="54"/>
      <c r="I2" s="54"/>
      <c r="J2" s="54"/>
      <c r="K2" s="54"/>
      <c r="L2" s="54"/>
      <c r="M2" s="54"/>
      <c r="N2" s="41"/>
      <c r="O2" s="41"/>
      <c r="P2" s="41"/>
      <c r="Q2" s="41"/>
      <c r="R2" s="41"/>
      <c r="S2" s="41"/>
    </row>
    <row r="3" spans="1:19" s="62" customFormat="1" x14ac:dyDescent="0.25">
      <c r="A3" s="35" t="s">
        <v>75</v>
      </c>
      <c r="B3" s="36" t="s">
        <v>75</v>
      </c>
      <c r="C3" s="151"/>
      <c r="D3" s="151"/>
      <c r="E3" s="41"/>
      <c r="F3" s="43"/>
      <c r="G3" s="41"/>
      <c r="H3" s="54"/>
      <c r="I3" s="15"/>
      <c r="J3" s="58"/>
      <c r="K3" s="54"/>
      <c r="L3" s="54"/>
      <c r="M3" s="54"/>
      <c r="N3" s="41"/>
      <c r="O3" s="41"/>
      <c r="P3" s="41"/>
      <c r="Q3" s="41"/>
      <c r="R3" s="41"/>
      <c r="S3" s="41"/>
    </row>
    <row r="4" spans="1:19" s="62" customFormat="1" x14ac:dyDescent="0.25">
      <c r="A4" s="35" t="s">
        <v>29</v>
      </c>
      <c r="B4" s="432">
        <f>SUM(D24)</f>
        <v>13125</v>
      </c>
      <c r="C4" s="151"/>
      <c r="D4" s="151"/>
      <c r="E4" s="41"/>
      <c r="F4" s="43"/>
      <c r="G4" s="41"/>
      <c r="H4" s="54"/>
      <c r="I4" s="15"/>
      <c r="J4" s="58"/>
      <c r="K4" s="54"/>
      <c r="L4" s="54"/>
      <c r="M4" s="54"/>
      <c r="N4" s="41"/>
      <c r="O4" s="41"/>
      <c r="P4" s="41"/>
      <c r="Q4" s="41"/>
      <c r="R4" s="41"/>
      <c r="S4" s="41"/>
    </row>
    <row r="5" spans="1:19" s="62" customFormat="1" x14ac:dyDescent="0.25">
      <c r="A5" s="35" t="s">
        <v>72</v>
      </c>
      <c r="B5" s="432">
        <f>D25</f>
        <v>1560</v>
      </c>
      <c r="C5" s="151"/>
      <c r="D5" s="151"/>
      <c r="E5" s="41"/>
      <c r="F5" s="43"/>
      <c r="G5" s="41"/>
      <c r="H5" s="54"/>
      <c r="I5" s="15"/>
      <c r="J5" s="58"/>
      <c r="K5" s="54"/>
      <c r="L5" s="54"/>
      <c r="M5" s="54"/>
      <c r="N5" s="41"/>
      <c r="O5" s="41"/>
      <c r="P5" s="41"/>
      <c r="Q5" s="41"/>
      <c r="R5" s="41"/>
      <c r="S5" s="41"/>
    </row>
    <row r="6" spans="1:19" s="62" customFormat="1" x14ac:dyDescent="0.25">
      <c r="A6" s="35" t="s">
        <v>73</v>
      </c>
      <c r="B6" s="432">
        <f>D26</f>
        <v>32060.93</v>
      </c>
      <c r="C6" s="151"/>
      <c r="D6" s="151"/>
      <c r="E6" s="41"/>
      <c r="F6" s="41"/>
      <c r="G6" s="41"/>
      <c r="H6" s="54"/>
      <c r="I6" s="15"/>
      <c r="J6" s="58"/>
      <c r="K6" s="54"/>
      <c r="L6" s="54"/>
      <c r="M6" s="54"/>
      <c r="N6" s="41"/>
      <c r="O6" s="41"/>
      <c r="P6" s="41"/>
      <c r="Q6" s="41"/>
      <c r="R6" s="41"/>
      <c r="S6" s="41"/>
    </row>
    <row r="7" spans="1:19" s="62" customFormat="1" x14ac:dyDescent="0.25">
      <c r="A7" s="35" t="s">
        <v>76</v>
      </c>
      <c r="B7" s="432">
        <f>SUM(D27:D29)</f>
        <v>61521.77</v>
      </c>
      <c r="C7" s="151"/>
      <c r="D7" s="151"/>
      <c r="E7" s="41"/>
      <c r="F7" s="41"/>
      <c r="G7" s="41"/>
      <c r="H7" s="54"/>
      <c r="I7" s="15"/>
      <c r="J7" s="58"/>
      <c r="K7" s="54"/>
      <c r="L7" s="54"/>
      <c r="M7" s="54"/>
      <c r="N7" s="41"/>
      <c r="O7" s="41"/>
      <c r="P7" s="41"/>
      <c r="Q7" s="41"/>
      <c r="R7" s="41"/>
      <c r="S7" s="41"/>
    </row>
    <row r="8" spans="1:19" s="62" customFormat="1" x14ac:dyDescent="0.25">
      <c r="A8" s="35" t="s">
        <v>77</v>
      </c>
      <c r="B8" s="432">
        <f>SUM(D30:D36)</f>
        <v>321723.37999999995</v>
      </c>
      <c r="C8" s="151"/>
      <c r="D8" s="151"/>
      <c r="E8" s="41"/>
      <c r="F8" s="41"/>
      <c r="G8" s="41"/>
      <c r="H8" s="54"/>
      <c r="I8" s="54"/>
      <c r="J8" s="54"/>
      <c r="K8" s="54"/>
      <c r="L8" s="54"/>
      <c r="M8" s="54"/>
      <c r="N8" s="41"/>
      <c r="O8" s="41"/>
      <c r="P8" s="41"/>
      <c r="Q8" s="41"/>
      <c r="R8" s="41"/>
      <c r="S8" s="41"/>
    </row>
    <row r="9" spans="1:19" s="62" customFormat="1" x14ac:dyDescent="0.25">
      <c r="A9" s="35" t="s">
        <v>78</v>
      </c>
      <c r="B9" s="432">
        <f>SUM(D37:D39)</f>
        <v>385389.25000000006</v>
      </c>
      <c r="C9" s="151"/>
      <c r="D9" s="151"/>
      <c r="E9" s="41"/>
      <c r="F9" s="41"/>
      <c r="G9" s="41"/>
      <c r="H9" s="54"/>
      <c r="I9" s="54"/>
      <c r="J9" s="54"/>
      <c r="K9" s="54"/>
      <c r="L9" s="54"/>
      <c r="M9" s="54"/>
      <c r="N9" s="41"/>
      <c r="O9" s="41"/>
      <c r="P9" s="41"/>
      <c r="Q9" s="41"/>
      <c r="R9" s="41"/>
      <c r="S9" s="41"/>
    </row>
    <row r="10" spans="1:19" s="62" customFormat="1" x14ac:dyDescent="0.25">
      <c r="A10" s="35" t="s">
        <v>79</v>
      </c>
      <c r="B10" s="432">
        <f>D40</f>
        <v>545433.25</v>
      </c>
      <c r="C10" s="151"/>
      <c r="D10" s="151"/>
      <c r="E10" s="41"/>
      <c r="F10" s="43"/>
      <c r="G10" s="43"/>
      <c r="H10" s="54"/>
      <c r="I10" s="54"/>
      <c r="J10" s="54"/>
      <c r="K10" s="54"/>
      <c r="L10" s="54"/>
      <c r="M10" s="54"/>
      <c r="N10" s="41"/>
      <c r="O10" s="41"/>
      <c r="P10" s="41"/>
      <c r="Q10" s="41"/>
      <c r="R10" s="41"/>
      <c r="S10" s="41"/>
    </row>
    <row r="11" spans="1:19" s="62" customFormat="1" x14ac:dyDescent="0.25">
      <c r="A11" s="35" t="s">
        <v>80</v>
      </c>
      <c r="B11" s="115">
        <f>SUM(D41:D42)</f>
        <v>211007.79</v>
      </c>
      <c r="C11" s="151"/>
      <c r="D11" s="151"/>
      <c r="E11" s="41"/>
      <c r="F11" s="41"/>
      <c r="G11" s="41"/>
      <c r="H11" s="54"/>
      <c r="I11" s="54"/>
      <c r="J11" s="54"/>
      <c r="K11" s="54"/>
      <c r="L11" s="54"/>
      <c r="M11" s="54"/>
      <c r="N11" s="41"/>
      <c r="O11" s="41"/>
      <c r="P11" s="41"/>
      <c r="Q11" s="41"/>
      <c r="R11" s="41"/>
      <c r="S11" s="41"/>
    </row>
    <row r="12" spans="1:19" s="62" customFormat="1" x14ac:dyDescent="0.25">
      <c r="A12" s="35" t="s">
        <v>81</v>
      </c>
      <c r="B12" s="116"/>
      <c r="C12" s="151"/>
      <c r="D12" s="151"/>
      <c r="E12" s="41"/>
      <c r="F12" s="41"/>
      <c r="G12" s="41"/>
      <c r="H12" s="54"/>
      <c r="I12" s="54"/>
      <c r="J12" s="54"/>
      <c r="K12" s="54"/>
      <c r="L12" s="54"/>
      <c r="M12" s="54"/>
      <c r="N12" s="41"/>
      <c r="O12" s="41"/>
      <c r="P12" s="41"/>
      <c r="Q12" s="41"/>
      <c r="R12" s="41"/>
      <c r="S12" s="41"/>
    </row>
    <row r="13" spans="1:19" s="62" customFormat="1" ht="11.25" customHeight="1" x14ac:dyDescent="0.25">
      <c r="A13" s="35" t="s">
        <v>82</v>
      </c>
      <c r="B13" s="116"/>
      <c r="C13" s="151"/>
      <c r="D13" s="151"/>
      <c r="E13" s="41"/>
      <c r="F13" s="41"/>
      <c r="G13" s="607"/>
      <c r="H13" s="607"/>
      <c r="I13" s="607"/>
      <c r="J13" s="607"/>
      <c r="K13" s="607"/>
      <c r="L13" s="54"/>
      <c r="M13" s="54"/>
      <c r="N13" s="41"/>
      <c r="O13" s="41"/>
      <c r="P13" s="41"/>
      <c r="Q13" s="41"/>
      <c r="R13" s="41"/>
      <c r="S13" s="41"/>
    </row>
    <row r="14" spans="1:19" s="62" customFormat="1" x14ac:dyDescent="0.25">
      <c r="A14" s="35" t="s">
        <v>83</v>
      </c>
      <c r="B14" s="116"/>
      <c r="C14" s="151"/>
      <c r="D14" s="151"/>
      <c r="E14" s="41"/>
      <c r="F14" s="41"/>
      <c r="G14" s="41"/>
      <c r="H14" s="41"/>
      <c r="I14" s="41"/>
      <c r="J14" s="41"/>
      <c r="K14" s="41"/>
      <c r="L14" s="41"/>
      <c r="M14" s="41"/>
      <c r="N14" s="41"/>
      <c r="O14" s="41"/>
      <c r="P14" s="41"/>
      <c r="Q14" s="41"/>
      <c r="R14" s="41"/>
      <c r="S14" s="41"/>
    </row>
    <row r="15" spans="1:19" s="62" customFormat="1" x14ac:dyDescent="0.25">
      <c r="A15" s="35" t="s">
        <v>84</v>
      </c>
      <c r="B15" s="116"/>
      <c r="C15" s="151"/>
      <c r="D15" s="151"/>
      <c r="E15" s="41"/>
      <c r="F15" s="202">
        <f>F17+F19</f>
        <v>1571821.37</v>
      </c>
      <c r="G15" s="604" t="s">
        <v>234</v>
      </c>
      <c r="H15" s="604"/>
      <c r="I15" s="604"/>
      <c r="J15" s="604"/>
      <c r="K15" s="604"/>
      <c r="L15" s="41"/>
      <c r="M15" s="41"/>
      <c r="N15" s="41"/>
      <c r="O15" s="41"/>
      <c r="P15" s="41"/>
      <c r="Q15" s="41"/>
      <c r="R15" s="41"/>
      <c r="S15" s="41"/>
    </row>
    <row r="16" spans="1:19" s="62" customFormat="1" x14ac:dyDescent="0.25">
      <c r="A16" s="42"/>
      <c r="B16" s="42"/>
      <c r="C16" s="157"/>
      <c r="D16" s="157"/>
      <c r="E16" s="41"/>
      <c r="F16" s="41"/>
      <c r="G16" s="41"/>
      <c r="H16" s="41"/>
      <c r="I16" s="41"/>
      <c r="J16" s="41"/>
      <c r="K16" s="41"/>
      <c r="L16" s="41"/>
      <c r="M16" s="41"/>
      <c r="N16" s="41"/>
      <c r="O16" s="41"/>
      <c r="P16" s="41"/>
      <c r="Q16" s="41"/>
      <c r="R16" s="41"/>
      <c r="S16" s="41"/>
    </row>
    <row r="17" spans="1:19" s="62" customFormat="1" ht="11.25" customHeight="1" x14ac:dyDescent="0.25">
      <c r="A17" s="37" t="s">
        <v>74</v>
      </c>
      <c r="B17" s="42"/>
      <c r="C17" s="16"/>
      <c r="D17" s="16"/>
      <c r="E17" s="41"/>
      <c r="F17" s="201">
        <v>0</v>
      </c>
      <c r="G17" s="608" t="s">
        <v>257</v>
      </c>
      <c r="H17" s="608"/>
      <c r="I17" s="608"/>
      <c r="J17" s="608"/>
      <c r="K17" s="608"/>
      <c r="L17" s="41"/>
      <c r="M17" s="41"/>
      <c r="N17" s="41"/>
      <c r="O17" s="41"/>
      <c r="P17" s="41"/>
      <c r="Q17" s="41"/>
      <c r="R17" s="41"/>
      <c r="S17" s="41"/>
    </row>
    <row r="18" spans="1:19" s="63" customFormat="1" x14ac:dyDescent="0.25">
      <c r="A18" s="16"/>
      <c r="B18" s="16"/>
      <c r="C18" s="16"/>
      <c r="D18" s="46"/>
      <c r="E18" s="46"/>
      <c r="F18" s="47"/>
      <c r="G18" s="48"/>
      <c r="H18" s="16"/>
      <c r="I18" s="16"/>
      <c r="J18" s="16"/>
      <c r="K18" s="16"/>
      <c r="L18" s="16"/>
      <c r="M18" s="16"/>
      <c r="N18" s="16"/>
      <c r="O18" s="16"/>
      <c r="P18" s="16"/>
      <c r="Q18" s="16"/>
      <c r="R18" s="16"/>
      <c r="S18" s="16"/>
    </row>
    <row r="19" spans="1:19" s="63" customFormat="1" x14ac:dyDescent="0.25">
      <c r="A19" s="45" t="s">
        <v>88</v>
      </c>
      <c r="B19" s="16"/>
      <c r="C19" s="16"/>
      <c r="D19" s="46"/>
      <c r="E19" s="46"/>
      <c r="F19" s="179">
        <f>SUM(D24:D42)</f>
        <v>1571821.37</v>
      </c>
      <c r="G19" s="608" t="s">
        <v>256</v>
      </c>
      <c r="H19" s="608"/>
      <c r="I19" s="608"/>
      <c r="J19" s="608"/>
      <c r="K19" s="608"/>
      <c r="L19" s="16"/>
      <c r="M19" s="16"/>
      <c r="N19" s="16"/>
      <c r="O19" s="16"/>
      <c r="P19" s="16"/>
      <c r="Q19" s="16"/>
      <c r="R19" s="16"/>
      <c r="S19" s="16"/>
    </row>
    <row r="20" spans="1:19" s="63" customFormat="1" x14ac:dyDescent="0.25">
      <c r="A20" s="44" t="s">
        <v>89</v>
      </c>
      <c r="B20" s="16"/>
      <c r="C20" s="16"/>
      <c r="D20" s="46"/>
      <c r="E20" s="46"/>
      <c r="F20" s="47"/>
      <c r="G20" s="48"/>
      <c r="H20" s="16"/>
      <c r="I20" s="16"/>
      <c r="J20" s="16"/>
      <c r="K20" s="16"/>
      <c r="L20" s="16"/>
      <c r="M20" s="16"/>
      <c r="N20" s="16"/>
      <c r="O20" s="16"/>
      <c r="P20" s="16"/>
      <c r="Q20" s="16"/>
      <c r="R20" s="16"/>
      <c r="S20" s="16"/>
    </row>
    <row r="21" spans="1:19" s="63" customFormat="1" x14ac:dyDescent="0.25">
      <c r="A21" s="44"/>
      <c r="B21" s="16"/>
      <c r="C21" s="16"/>
      <c r="D21" s="46"/>
      <c r="E21" s="46"/>
      <c r="F21" s="47"/>
      <c r="G21" s="48"/>
      <c r="H21" s="16"/>
      <c r="I21" s="16"/>
      <c r="J21" s="16"/>
      <c r="K21" s="16"/>
      <c r="L21" s="16"/>
      <c r="M21" s="16"/>
      <c r="N21" s="16"/>
      <c r="O21" s="16"/>
      <c r="P21" s="16"/>
      <c r="Q21" s="16"/>
      <c r="R21" s="16"/>
      <c r="S21" s="16"/>
    </row>
    <row r="22" spans="1:19" s="64" customFormat="1" ht="11.25" customHeight="1" x14ac:dyDescent="0.25">
      <c r="A22" s="605" t="s">
        <v>90</v>
      </c>
      <c r="B22" s="605"/>
      <c r="C22" s="605"/>
      <c r="D22" s="605"/>
      <c r="E22" s="605"/>
      <c r="F22" s="605"/>
      <c r="G22" s="605"/>
      <c r="H22" s="605"/>
      <c r="I22" s="605"/>
      <c r="J22" s="605"/>
      <c r="K22" s="605"/>
      <c r="L22" s="605"/>
      <c r="M22" s="605"/>
      <c r="N22" s="605"/>
      <c r="O22" s="605"/>
      <c r="P22" s="49"/>
      <c r="Q22" s="49"/>
      <c r="R22" s="49"/>
      <c r="S22" s="49"/>
    </row>
    <row r="23" spans="1:19" s="65" customFormat="1" ht="33.75" x14ac:dyDescent="0.25">
      <c r="A23" s="59" t="s">
        <v>6</v>
      </c>
      <c r="B23" s="59" t="s">
        <v>7</v>
      </c>
      <c r="C23" s="534" t="s">
        <v>91</v>
      </c>
      <c r="D23" s="535" t="s">
        <v>92</v>
      </c>
      <c r="E23" s="59" t="s">
        <v>93</v>
      </c>
      <c r="F23" s="59" t="s">
        <v>12</v>
      </c>
      <c r="G23" s="59" t="s">
        <v>36</v>
      </c>
      <c r="H23" s="59" t="s">
        <v>9</v>
      </c>
      <c r="I23" s="59" t="s">
        <v>94</v>
      </c>
      <c r="J23" s="59" t="s">
        <v>95</v>
      </c>
      <c r="K23" s="59" t="s">
        <v>96</v>
      </c>
      <c r="L23" s="59" t="s">
        <v>97</v>
      </c>
      <c r="M23" s="59" t="s">
        <v>98</v>
      </c>
      <c r="N23" s="197" t="s">
        <v>99</v>
      </c>
      <c r="O23" s="59" t="s">
        <v>100</v>
      </c>
      <c r="P23" s="59" t="s">
        <v>18</v>
      </c>
      <c r="Q23" s="59" t="s">
        <v>19</v>
      </c>
      <c r="R23" s="59" t="s">
        <v>20</v>
      </c>
      <c r="S23" s="59" t="s">
        <v>101</v>
      </c>
    </row>
    <row r="24" spans="1:19" s="285" customFormat="1" ht="14.25" customHeight="1" x14ac:dyDescent="0.25">
      <c r="A24" s="282" t="s">
        <v>544</v>
      </c>
      <c r="B24" s="282" t="s">
        <v>545</v>
      </c>
      <c r="C24" s="533">
        <v>13125</v>
      </c>
      <c r="D24" s="533">
        <f>C24</f>
        <v>13125</v>
      </c>
      <c r="E24" s="282" t="s">
        <v>704</v>
      </c>
      <c r="F24" s="282" t="s">
        <v>546</v>
      </c>
      <c r="G24" s="283" t="s">
        <v>429</v>
      </c>
      <c r="H24" s="282" t="s">
        <v>132</v>
      </c>
      <c r="I24" s="282"/>
      <c r="J24" s="284"/>
      <c r="K24" s="282"/>
      <c r="L24" s="282"/>
      <c r="M24" s="282"/>
      <c r="N24" s="284">
        <v>44608</v>
      </c>
      <c r="O24" s="282"/>
      <c r="P24" s="282" t="s">
        <v>547</v>
      </c>
      <c r="Q24" s="282"/>
      <c r="R24" s="282"/>
      <c r="S24" s="282"/>
    </row>
    <row r="25" spans="1:19" s="285" customFormat="1" ht="14.25" customHeight="1" x14ac:dyDescent="0.25">
      <c r="A25" s="306" t="s">
        <v>699</v>
      </c>
      <c r="B25" s="282" t="s">
        <v>700</v>
      </c>
      <c r="C25" s="533">
        <v>7822</v>
      </c>
      <c r="D25" s="533">
        <v>1560</v>
      </c>
      <c r="E25" s="282" t="s">
        <v>703</v>
      </c>
      <c r="F25" s="282" t="s">
        <v>723</v>
      </c>
      <c r="G25" s="283" t="s">
        <v>701</v>
      </c>
      <c r="H25" s="282" t="s">
        <v>132</v>
      </c>
      <c r="I25" s="282"/>
      <c r="J25" s="284"/>
      <c r="K25" s="282"/>
      <c r="L25" s="282"/>
      <c r="M25" s="282"/>
      <c r="N25" s="284">
        <v>44627</v>
      </c>
      <c r="O25" s="282"/>
      <c r="P25" s="282" t="s">
        <v>702</v>
      </c>
      <c r="Q25" s="282"/>
      <c r="R25" s="282"/>
      <c r="S25" s="282"/>
    </row>
    <row r="26" spans="1:19" s="285" customFormat="1" ht="15.75" customHeight="1" x14ac:dyDescent="0.25">
      <c r="A26" s="306" t="s">
        <v>792</v>
      </c>
      <c r="B26" s="282" t="s">
        <v>789</v>
      </c>
      <c r="C26" s="533">
        <v>181846.22</v>
      </c>
      <c r="D26" s="533">
        <v>32060.93</v>
      </c>
      <c r="E26" s="282" t="s">
        <v>790</v>
      </c>
      <c r="F26" s="282" t="s">
        <v>793</v>
      </c>
      <c r="G26" s="283" t="s">
        <v>574</v>
      </c>
      <c r="H26" s="282" t="s">
        <v>132</v>
      </c>
      <c r="I26" s="282"/>
      <c r="J26" s="284"/>
      <c r="K26" s="282"/>
      <c r="L26" s="282"/>
      <c r="M26" s="282"/>
      <c r="N26" s="284">
        <v>44635</v>
      </c>
      <c r="O26" s="282"/>
      <c r="P26" s="282" t="s">
        <v>791</v>
      </c>
      <c r="Q26" s="282"/>
      <c r="R26" s="282"/>
      <c r="S26" s="282"/>
    </row>
    <row r="27" spans="1:19" s="285" customFormat="1" ht="15.75" customHeight="1" x14ac:dyDescent="0.25">
      <c r="A27" s="306" t="s">
        <v>948</v>
      </c>
      <c r="B27" s="282" t="s">
        <v>949</v>
      </c>
      <c r="C27" s="533">
        <v>6344.8</v>
      </c>
      <c r="D27" s="533">
        <v>659.2</v>
      </c>
      <c r="E27" s="282" t="s">
        <v>102</v>
      </c>
      <c r="F27" s="282" t="s">
        <v>947</v>
      </c>
      <c r="G27" s="283" t="s">
        <v>950</v>
      </c>
      <c r="H27" s="282" t="s">
        <v>132</v>
      </c>
      <c r="I27" s="282"/>
      <c r="J27" s="284"/>
      <c r="K27" s="282"/>
      <c r="L27" s="282"/>
      <c r="M27" s="282"/>
      <c r="N27" s="284">
        <v>44673</v>
      </c>
      <c r="O27" s="282"/>
      <c r="P27" s="282" t="s">
        <v>951</v>
      </c>
      <c r="Q27" s="282"/>
      <c r="R27" s="282"/>
      <c r="S27" s="282"/>
    </row>
    <row r="28" spans="1:19" s="285" customFormat="1" ht="15.75" customHeight="1" x14ac:dyDescent="0.25">
      <c r="A28" s="306" t="s">
        <v>952</v>
      </c>
      <c r="B28" s="282" t="s">
        <v>953</v>
      </c>
      <c r="C28" s="533">
        <v>1266019.24</v>
      </c>
      <c r="D28" s="533">
        <v>46623.94</v>
      </c>
      <c r="E28" s="282" t="s">
        <v>102</v>
      </c>
      <c r="F28" s="282" t="s">
        <v>954</v>
      </c>
      <c r="G28" s="283" t="s">
        <v>956</v>
      </c>
      <c r="H28" s="282" t="s">
        <v>132</v>
      </c>
      <c r="I28" s="282"/>
      <c r="J28" s="284"/>
      <c r="K28" s="282"/>
      <c r="L28" s="282"/>
      <c r="M28" s="282"/>
      <c r="N28" s="284">
        <v>44673</v>
      </c>
      <c r="O28" s="282"/>
      <c r="P28" s="282" t="s">
        <v>955</v>
      </c>
      <c r="Q28" s="282"/>
      <c r="R28" s="282"/>
      <c r="S28" s="282"/>
    </row>
    <row r="29" spans="1:19" s="285" customFormat="1" ht="15.75" customHeight="1" x14ac:dyDescent="0.25">
      <c r="A29" s="306" t="s">
        <v>1040</v>
      </c>
      <c r="B29" s="282" t="s">
        <v>1041</v>
      </c>
      <c r="C29" s="533">
        <v>142885.78</v>
      </c>
      <c r="D29" s="533">
        <v>14238.63</v>
      </c>
      <c r="E29" s="282" t="s">
        <v>102</v>
      </c>
      <c r="F29" s="282" t="s">
        <v>1042</v>
      </c>
      <c r="G29" s="283" t="s">
        <v>574</v>
      </c>
      <c r="H29" s="282" t="s">
        <v>132</v>
      </c>
      <c r="I29" s="282"/>
      <c r="J29" s="284"/>
      <c r="K29" s="282"/>
      <c r="L29" s="282"/>
      <c r="M29" s="282"/>
      <c r="N29" s="284">
        <v>44680</v>
      </c>
      <c r="O29" s="282"/>
      <c r="P29" s="282" t="s">
        <v>1043</v>
      </c>
      <c r="Q29" s="282"/>
      <c r="R29" s="282"/>
      <c r="S29" s="282"/>
    </row>
    <row r="30" spans="1:19" s="285" customFormat="1" ht="15.75" customHeight="1" x14ac:dyDescent="0.25">
      <c r="A30" s="306" t="s">
        <v>1089</v>
      </c>
      <c r="B30" s="282" t="s">
        <v>1090</v>
      </c>
      <c r="C30" s="533">
        <v>15333</v>
      </c>
      <c r="D30" s="533">
        <v>4507.8999999999996</v>
      </c>
      <c r="E30" s="282" t="s">
        <v>102</v>
      </c>
      <c r="F30" s="282" t="s">
        <v>1091</v>
      </c>
      <c r="G30" s="283" t="s">
        <v>1092</v>
      </c>
      <c r="H30" s="282" t="s">
        <v>132</v>
      </c>
      <c r="I30" s="282"/>
      <c r="J30" s="284"/>
      <c r="K30" s="282"/>
      <c r="L30" s="282"/>
      <c r="M30" s="282"/>
      <c r="N30" s="284">
        <v>44687</v>
      </c>
      <c r="O30" s="282"/>
      <c r="P30" s="282" t="s">
        <v>702</v>
      </c>
      <c r="Q30" s="282"/>
      <c r="R30" s="282"/>
      <c r="S30" s="282"/>
    </row>
    <row r="31" spans="1:19" s="285" customFormat="1" ht="15.75" customHeight="1" x14ac:dyDescent="0.25">
      <c r="A31" s="306" t="s">
        <v>1093</v>
      </c>
      <c r="B31" s="282" t="s">
        <v>1094</v>
      </c>
      <c r="C31" s="533">
        <v>1113321.3599999999</v>
      </c>
      <c r="D31" s="533">
        <v>132834.5</v>
      </c>
      <c r="E31" s="282" t="s">
        <v>102</v>
      </c>
      <c r="F31" s="282" t="s">
        <v>1095</v>
      </c>
      <c r="G31" s="283" t="s">
        <v>1096</v>
      </c>
      <c r="H31" s="282" t="s">
        <v>132</v>
      </c>
      <c r="I31" s="282"/>
      <c r="J31" s="284"/>
      <c r="K31" s="282"/>
      <c r="L31" s="282"/>
      <c r="M31" s="282"/>
      <c r="N31" s="284">
        <v>44687</v>
      </c>
      <c r="O31" s="282"/>
      <c r="P31" s="282" t="s">
        <v>951</v>
      </c>
      <c r="Q31" s="282"/>
      <c r="R31" s="282"/>
      <c r="S31" s="282"/>
    </row>
    <row r="32" spans="1:19" s="285" customFormat="1" ht="15.75" customHeight="1" x14ac:dyDescent="0.25">
      <c r="A32" s="306" t="s">
        <v>1097</v>
      </c>
      <c r="B32" s="282" t="s">
        <v>1098</v>
      </c>
      <c r="C32" s="533">
        <v>583768.93000000005</v>
      </c>
      <c r="D32" s="533">
        <v>53781.98</v>
      </c>
      <c r="E32" s="282" t="s">
        <v>102</v>
      </c>
      <c r="F32" s="282" t="s">
        <v>1100</v>
      </c>
      <c r="G32" s="283" t="s">
        <v>1101</v>
      </c>
      <c r="H32" s="282" t="s">
        <v>132</v>
      </c>
      <c r="I32" s="282"/>
      <c r="J32" s="284"/>
      <c r="K32" s="282"/>
      <c r="L32" s="282"/>
      <c r="M32" s="282"/>
      <c r="N32" s="284">
        <v>44687</v>
      </c>
      <c r="O32" s="282"/>
      <c r="P32" s="282" t="s">
        <v>1099</v>
      </c>
      <c r="Q32" s="282"/>
      <c r="R32" s="282"/>
      <c r="S32" s="282"/>
    </row>
    <row r="33" spans="1:19" s="285" customFormat="1" ht="15.75" customHeight="1" x14ac:dyDescent="0.25">
      <c r="A33" s="306" t="s">
        <v>1102</v>
      </c>
      <c r="B33" s="282" t="s">
        <v>1103</v>
      </c>
      <c r="C33" s="533">
        <v>3059309.96</v>
      </c>
      <c r="D33" s="533">
        <v>66846.8</v>
      </c>
      <c r="E33" s="282" t="s">
        <v>102</v>
      </c>
      <c r="F33" s="282" t="s">
        <v>1104</v>
      </c>
      <c r="G33" s="283" t="s">
        <v>1105</v>
      </c>
      <c r="H33" s="282" t="s">
        <v>132</v>
      </c>
      <c r="I33" s="282"/>
      <c r="J33" s="284"/>
      <c r="K33" s="282"/>
      <c r="L33" s="282"/>
      <c r="M33" s="282"/>
      <c r="N33" s="284">
        <v>44687</v>
      </c>
      <c r="O33" s="282"/>
      <c r="P33" s="282" t="s">
        <v>1099</v>
      </c>
      <c r="Q33" s="282"/>
      <c r="R33" s="282"/>
      <c r="S33" s="282"/>
    </row>
    <row r="34" spans="1:19" s="285" customFormat="1" ht="15.75" customHeight="1" x14ac:dyDescent="0.25">
      <c r="A34" s="306" t="s">
        <v>1106</v>
      </c>
      <c r="B34" s="282" t="s">
        <v>1107</v>
      </c>
      <c r="C34" s="533">
        <v>63957.32</v>
      </c>
      <c r="D34" s="533">
        <v>10233.17</v>
      </c>
      <c r="E34" s="282" t="s">
        <v>102</v>
      </c>
      <c r="F34" s="282" t="s">
        <v>1108</v>
      </c>
      <c r="G34" s="283" t="s">
        <v>1109</v>
      </c>
      <c r="H34" s="282" t="s">
        <v>132</v>
      </c>
      <c r="I34" s="282"/>
      <c r="J34" s="284"/>
      <c r="K34" s="282"/>
      <c r="L34" s="282"/>
      <c r="M34" s="282"/>
      <c r="N34" s="284">
        <v>44687</v>
      </c>
      <c r="O34" s="282"/>
      <c r="P34" s="282" t="s">
        <v>1110</v>
      </c>
      <c r="Q34" s="282"/>
      <c r="R34" s="282"/>
      <c r="S34" s="282"/>
    </row>
    <row r="35" spans="1:19" s="285" customFormat="1" ht="15.75" customHeight="1" x14ac:dyDescent="0.25">
      <c r="A35" s="306" t="s">
        <v>1167</v>
      </c>
      <c r="B35" s="282" t="s">
        <v>1168</v>
      </c>
      <c r="C35" s="533">
        <v>3466.1</v>
      </c>
      <c r="D35" s="533">
        <v>344.61</v>
      </c>
      <c r="E35" s="282" t="s">
        <v>102</v>
      </c>
      <c r="F35" s="282" t="s">
        <v>1169</v>
      </c>
      <c r="G35" s="283" t="s">
        <v>701</v>
      </c>
      <c r="H35" s="282" t="s">
        <v>132</v>
      </c>
      <c r="I35" s="282"/>
      <c r="J35" s="284"/>
      <c r="K35" s="282"/>
      <c r="L35" s="282"/>
      <c r="M35" s="282"/>
      <c r="N35" s="284">
        <v>44694</v>
      </c>
      <c r="O35" s="282"/>
      <c r="P35" s="282" t="s">
        <v>702</v>
      </c>
      <c r="Q35" s="282"/>
      <c r="R35" s="282"/>
      <c r="S35" s="282"/>
    </row>
    <row r="36" spans="1:19" s="285" customFormat="1" ht="15.75" customHeight="1" x14ac:dyDescent="0.25">
      <c r="A36" s="306" t="s">
        <v>1239</v>
      </c>
      <c r="B36" s="282" t="s">
        <v>1240</v>
      </c>
      <c r="C36" s="533">
        <v>443120.23</v>
      </c>
      <c r="D36" s="533">
        <v>53174.42</v>
      </c>
      <c r="E36" s="282" t="s">
        <v>102</v>
      </c>
      <c r="F36" s="282" t="s">
        <v>1241</v>
      </c>
      <c r="G36" s="283" t="s">
        <v>1096</v>
      </c>
      <c r="H36" s="282" t="s">
        <v>132</v>
      </c>
      <c r="I36" s="282"/>
      <c r="J36" s="284"/>
      <c r="K36" s="282"/>
      <c r="L36" s="282"/>
      <c r="M36" s="282"/>
      <c r="N36" s="284">
        <v>44708</v>
      </c>
      <c r="O36" s="282"/>
      <c r="P36" s="282" t="s">
        <v>1242</v>
      </c>
      <c r="Q36" s="282"/>
      <c r="R36" s="282"/>
      <c r="S36" s="282"/>
    </row>
    <row r="37" spans="1:19" s="285" customFormat="1" ht="15.75" customHeight="1" x14ac:dyDescent="0.25">
      <c r="A37" s="306" t="s">
        <v>1284</v>
      </c>
      <c r="B37" s="282" t="s">
        <v>1285</v>
      </c>
      <c r="C37" s="533">
        <v>1398000</v>
      </c>
      <c r="D37" s="533">
        <f>(204.71-174.75)*8000</f>
        <v>239680.00000000006</v>
      </c>
      <c r="E37" s="282" t="s">
        <v>102</v>
      </c>
      <c r="F37" s="282" t="s">
        <v>1289</v>
      </c>
      <c r="G37" s="283" t="s">
        <v>1286</v>
      </c>
      <c r="H37" s="282" t="s">
        <v>1287</v>
      </c>
      <c r="I37" s="282"/>
      <c r="J37" s="284"/>
      <c r="K37" s="282"/>
      <c r="L37" s="282"/>
      <c r="M37" s="282"/>
      <c r="N37" s="284">
        <v>44715</v>
      </c>
      <c r="O37" s="282"/>
      <c r="P37" s="282" t="s">
        <v>1288</v>
      </c>
      <c r="Q37" s="282"/>
      <c r="R37" s="282"/>
      <c r="S37" s="282"/>
    </row>
    <row r="38" spans="1:19" s="285" customFormat="1" ht="14.25" customHeight="1" x14ac:dyDescent="0.25">
      <c r="A38" s="282" t="s">
        <v>1376</v>
      </c>
      <c r="B38" s="282" t="s">
        <v>1377</v>
      </c>
      <c r="C38" s="533">
        <v>344146</v>
      </c>
      <c r="D38" s="533">
        <v>30973.14</v>
      </c>
      <c r="E38" s="282" t="s">
        <v>102</v>
      </c>
      <c r="F38" s="282" t="s">
        <v>1378</v>
      </c>
      <c r="G38" s="283" t="s">
        <v>1092</v>
      </c>
      <c r="H38" s="282" t="s">
        <v>132</v>
      </c>
      <c r="I38" s="282"/>
      <c r="J38" s="284"/>
      <c r="K38" s="282"/>
      <c r="L38" s="282"/>
      <c r="M38" s="282"/>
      <c r="N38" s="284">
        <v>44729</v>
      </c>
      <c r="O38" s="282"/>
      <c r="P38" s="282" t="s">
        <v>1379</v>
      </c>
      <c r="Q38" s="282"/>
      <c r="R38" s="282"/>
      <c r="S38" s="282"/>
    </row>
    <row r="39" spans="1:19" s="285" customFormat="1" ht="14.25" customHeight="1" x14ac:dyDescent="0.25">
      <c r="A39" s="282" t="s">
        <v>1392</v>
      </c>
      <c r="B39" s="282" t="s">
        <v>1393</v>
      </c>
      <c r="C39" s="533">
        <v>1550487.97</v>
      </c>
      <c r="D39" s="533">
        <v>114736.11</v>
      </c>
      <c r="E39" s="282" t="s">
        <v>102</v>
      </c>
      <c r="F39" s="282" t="s">
        <v>1394</v>
      </c>
      <c r="G39" s="283" t="s">
        <v>379</v>
      </c>
      <c r="H39" s="282" t="s">
        <v>132</v>
      </c>
      <c r="I39" s="282"/>
      <c r="J39" s="284"/>
      <c r="K39" s="282"/>
      <c r="L39" s="282"/>
      <c r="M39" s="282"/>
      <c r="N39" s="284">
        <v>44729</v>
      </c>
      <c r="O39" s="282"/>
      <c r="P39" s="282" t="s">
        <v>249</v>
      </c>
      <c r="Q39" s="282"/>
      <c r="R39" s="282"/>
      <c r="S39" s="282"/>
    </row>
    <row r="40" spans="1:19" s="285" customFormat="1" ht="14.25" customHeight="1" x14ac:dyDescent="0.25">
      <c r="A40" s="282" t="s">
        <v>1677</v>
      </c>
      <c r="B40" s="282" t="s">
        <v>1678</v>
      </c>
      <c r="C40" s="533">
        <v>2181732.9900000002</v>
      </c>
      <c r="D40" s="533">
        <v>545433.25</v>
      </c>
      <c r="E40" s="282" t="s">
        <v>102</v>
      </c>
      <c r="F40" s="282" t="s">
        <v>1679</v>
      </c>
      <c r="G40" s="283" t="s">
        <v>1092</v>
      </c>
      <c r="H40" s="282" t="s">
        <v>132</v>
      </c>
      <c r="I40" s="282"/>
      <c r="J40" s="284"/>
      <c r="K40" s="282"/>
      <c r="L40" s="282"/>
      <c r="M40" s="282"/>
      <c r="N40" s="284"/>
      <c r="O40" s="282"/>
      <c r="P40" s="282" t="s">
        <v>136</v>
      </c>
      <c r="Q40" s="282"/>
      <c r="R40" s="282"/>
      <c r="S40" s="282"/>
    </row>
    <row r="41" spans="1:19" s="532" customFormat="1" ht="12" customHeight="1" x14ac:dyDescent="0.2">
      <c r="A41" s="543" t="s">
        <v>1719</v>
      </c>
      <c r="B41" s="544" t="s">
        <v>1720</v>
      </c>
      <c r="C41" s="545">
        <v>4779611.62</v>
      </c>
      <c r="D41" s="545">
        <v>12092.42</v>
      </c>
      <c r="E41" s="544" t="s">
        <v>428</v>
      </c>
      <c r="F41" s="544" t="s">
        <v>1717</v>
      </c>
      <c r="G41" s="544" t="s">
        <v>1092</v>
      </c>
      <c r="H41" s="544" t="s">
        <v>132</v>
      </c>
      <c r="I41" s="544"/>
      <c r="J41" s="544"/>
      <c r="K41" s="544"/>
      <c r="L41" s="544"/>
      <c r="M41" s="544"/>
      <c r="N41" s="544"/>
      <c r="O41" s="544"/>
      <c r="P41" s="544" t="s">
        <v>136</v>
      </c>
      <c r="Q41" s="544"/>
      <c r="R41" s="544"/>
      <c r="S41" s="544"/>
    </row>
    <row r="42" spans="1:19" s="532" customFormat="1" ht="12" customHeight="1" x14ac:dyDescent="0.2">
      <c r="A42" s="543" t="s">
        <v>1718</v>
      </c>
      <c r="B42" s="544" t="s">
        <v>1721</v>
      </c>
      <c r="C42" s="545">
        <v>1105085.3700000001</v>
      </c>
      <c r="D42" s="545">
        <v>198915.37</v>
      </c>
      <c r="E42" s="544" t="s">
        <v>428</v>
      </c>
      <c r="F42" s="544" t="s">
        <v>1722</v>
      </c>
      <c r="G42" s="544" t="s">
        <v>1092</v>
      </c>
      <c r="H42" s="544" t="s">
        <v>132</v>
      </c>
      <c r="I42" s="544"/>
      <c r="J42" s="544"/>
      <c r="K42" s="544"/>
      <c r="L42" s="544"/>
      <c r="M42" s="544"/>
      <c r="N42" s="544"/>
      <c r="O42" s="544"/>
      <c r="P42" s="544" t="s">
        <v>136</v>
      </c>
      <c r="Q42" s="544"/>
      <c r="R42" s="544"/>
      <c r="S42" s="544"/>
    </row>
    <row r="43" spans="1:19" s="130" customFormat="1" ht="12" customHeight="1" x14ac:dyDescent="0.25">
      <c r="A43" s="118"/>
      <c r="B43" s="118"/>
      <c r="C43" s="536"/>
      <c r="D43" s="536"/>
      <c r="E43" s="118"/>
      <c r="F43" s="118"/>
      <c r="G43" s="118"/>
      <c r="H43" s="118"/>
      <c r="I43" s="118"/>
      <c r="J43" s="118"/>
      <c r="K43" s="118"/>
      <c r="L43" s="118"/>
      <c r="M43" s="118"/>
      <c r="N43" s="118"/>
      <c r="O43" s="118"/>
      <c r="P43" s="118"/>
      <c r="Q43" s="118"/>
      <c r="R43" s="118"/>
      <c r="S43" s="118"/>
    </row>
    <row r="44" spans="1:19" s="130" customFormat="1" ht="12" customHeight="1" x14ac:dyDescent="0.25">
      <c r="A44" s="118"/>
      <c r="B44" s="118"/>
      <c r="C44" s="536"/>
      <c r="D44" s="536"/>
      <c r="E44" s="118"/>
      <c r="F44" s="118"/>
      <c r="G44" s="118"/>
      <c r="H44" s="118"/>
      <c r="I44" s="118"/>
      <c r="J44" s="118"/>
      <c r="K44" s="118"/>
      <c r="L44" s="118"/>
      <c r="M44" s="118"/>
      <c r="N44" s="118"/>
      <c r="O44" s="118"/>
      <c r="P44" s="118"/>
      <c r="Q44" s="118"/>
      <c r="R44" s="118"/>
      <c r="S44" s="118"/>
    </row>
    <row r="45" spans="1:19" s="130" customFormat="1" ht="12" customHeight="1" x14ac:dyDescent="0.25">
      <c r="A45" s="118"/>
      <c r="B45" s="118"/>
      <c r="C45" s="536"/>
      <c r="D45" s="536"/>
      <c r="E45" s="118"/>
      <c r="F45" s="118"/>
      <c r="G45" s="118"/>
      <c r="H45" s="118"/>
      <c r="I45" s="118"/>
      <c r="J45" s="118"/>
      <c r="K45" s="118"/>
      <c r="L45" s="118"/>
      <c r="M45" s="118"/>
      <c r="N45" s="118"/>
      <c r="O45" s="118"/>
      <c r="P45" s="118"/>
      <c r="Q45" s="118"/>
      <c r="R45" s="118"/>
      <c r="S45" s="118"/>
    </row>
    <row r="46" spans="1:19" s="130" customFormat="1" ht="12" customHeight="1" x14ac:dyDescent="0.25">
      <c r="A46" s="118"/>
      <c r="B46" s="118"/>
      <c r="C46" s="536"/>
      <c r="D46" s="536"/>
      <c r="E46" s="118"/>
      <c r="F46" s="118"/>
      <c r="G46" s="118"/>
      <c r="H46" s="118"/>
      <c r="I46" s="118"/>
      <c r="J46" s="118"/>
      <c r="K46" s="118"/>
      <c r="L46" s="118"/>
      <c r="M46" s="118"/>
      <c r="N46" s="118"/>
      <c r="O46" s="118"/>
      <c r="P46" s="118"/>
      <c r="Q46" s="118"/>
      <c r="R46" s="118"/>
      <c r="S46" s="118"/>
    </row>
    <row r="47" spans="1:19" s="130" customFormat="1" ht="12" customHeight="1" x14ac:dyDescent="0.25">
      <c r="A47" s="118"/>
      <c r="B47" s="118"/>
      <c r="C47" s="536"/>
      <c r="D47" s="536"/>
      <c r="E47" s="118"/>
      <c r="F47" s="118"/>
      <c r="G47" s="118"/>
      <c r="H47" s="118"/>
      <c r="I47" s="118"/>
      <c r="J47" s="118"/>
      <c r="K47" s="118"/>
      <c r="L47" s="118"/>
      <c r="M47" s="118"/>
      <c r="N47" s="118"/>
      <c r="O47" s="118"/>
      <c r="P47" s="118"/>
      <c r="Q47" s="118"/>
      <c r="R47" s="118"/>
      <c r="S47" s="118"/>
    </row>
    <row r="48" spans="1:19" s="130" customFormat="1" ht="12" customHeight="1" x14ac:dyDescent="0.25">
      <c r="A48" s="118"/>
      <c r="B48" s="118"/>
      <c r="C48" s="536"/>
      <c r="D48" s="536"/>
      <c r="E48" s="118"/>
      <c r="F48" s="118"/>
      <c r="G48" s="118"/>
      <c r="H48" s="118"/>
      <c r="I48" s="118"/>
      <c r="J48" s="118"/>
      <c r="K48" s="118"/>
      <c r="L48" s="118"/>
      <c r="M48" s="118"/>
      <c r="N48" s="118"/>
      <c r="O48" s="118"/>
      <c r="P48" s="118"/>
      <c r="Q48" s="118"/>
      <c r="R48" s="118"/>
      <c r="S48" s="118"/>
    </row>
    <row r="49" spans="1:19" s="130" customFormat="1" ht="12" customHeight="1" x14ac:dyDescent="0.25">
      <c r="A49" s="118"/>
      <c r="B49" s="118"/>
      <c r="C49" s="536"/>
      <c r="D49" s="536"/>
      <c r="E49" s="118"/>
      <c r="F49" s="118"/>
      <c r="G49" s="118"/>
      <c r="H49" s="118"/>
      <c r="I49" s="118"/>
      <c r="J49" s="118"/>
      <c r="K49" s="118"/>
      <c r="L49" s="118"/>
      <c r="M49" s="118"/>
      <c r="N49" s="118"/>
      <c r="O49" s="118"/>
      <c r="P49" s="118"/>
      <c r="Q49" s="118"/>
      <c r="R49" s="118"/>
      <c r="S49" s="118"/>
    </row>
    <row r="50" spans="1:19" s="130" customFormat="1" ht="12" customHeight="1" x14ac:dyDescent="0.25">
      <c r="A50" s="118"/>
      <c r="B50" s="118"/>
      <c r="C50" s="536"/>
      <c r="D50" s="536"/>
      <c r="E50" s="118"/>
      <c r="F50" s="118"/>
      <c r="G50" s="118"/>
      <c r="H50" s="118"/>
      <c r="I50" s="118"/>
      <c r="J50" s="118"/>
      <c r="K50" s="118"/>
      <c r="L50" s="118"/>
      <c r="M50" s="118"/>
      <c r="N50" s="118"/>
      <c r="O50" s="118"/>
      <c r="P50" s="118"/>
      <c r="Q50" s="118"/>
      <c r="R50" s="118"/>
      <c r="S50" s="118"/>
    </row>
    <row r="51" spans="1:19" s="130" customFormat="1" ht="12" customHeight="1" x14ac:dyDescent="0.25">
      <c r="A51" s="118"/>
      <c r="B51" s="118"/>
      <c r="C51" s="536"/>
      <c r="D51" s="536"/>
      <c r="E51" s="118"/>
      <c r="F51" s="118"/>
      <c r="G51" s="118"/>
      <c r="H51" s="118"/>
      <c r="I51" s="118"/>
      <c r="J51" s="118"/>
      <c r="K51" s="118"/>
      <c r="L51" s="118"/>
      <c r="M51" s="118"/>
      <c r="N51" s="118"/>
      <c r="O51" s="118"/>
      <c r="P51" s="118"/>
      <c r="Q51" s="118"/>
      <c r="R51" s="118"/>
      <c r="S51" s="118"/>
    </row>
    <row r="52" spans="1:19" s="130" customFormat="1" ht="12" customHeight="1" x14ac:dyDescent="0.25">
      <c r="A52" s="118"/>
      <c r="B52" s="118"/>
      <c r="C52" s="536"/>
      <c r="D52" s="536"/>
      <c r="E52" s="118"/>
      <c r="F52" s="118"/>
      <c r="G52" s="118"/>
      <c r="H52" s="118"/>
      <c r="I52" s="118"/>
      <c r="J52" s="118"/>
      <c r="K52" s="118"/>
      <c r="L52" s="118"/>
      <c r="M52" s="118"/>
      <c r="N52" s="118"/>
      <c r="O52" s="118"/>
      <c r="P52" s="118"/>
      <c r="Q52" s="118"/>
      <c r="R52" s="118"/>
      <c r="S52" s="118"/>
    </row>
    <row r="53" spans="1:19" s="130" customFormat="1" ht="12" customHeight="1" x14ac:dyDescent="0.25">
      <c r="A53" s="118"/>
      <c r="B53" s="118"/>
      <c r="C53" s="536"/>
      <c r="D53" s="536"/>
      <c r="E53" s="118"/>
      <c r="F53" s="118"/>
      <c r="G53" s="118"/>
      <c r="H53" s="118"/>
      <c r="I53" s="118"/>
      <c r="J53" s="118"/>
      <c r="K53" s="118"/>
      <c r="L53" s="118"/>
      <c r="M53" s="118"/>
      <c r="N53" s="118"/>
      <c r="O53" s="118"/>
      <c r="P53" s="118"/>
      <c r="Q53" s="118"/>
      <c r="R53" s="118"/>
      <c r="S53" s="118"/>
    </row>
    <row r="54" spans="1:19" s="130" customFormat="1" ht="12" customHeight="1" x14ac:dyDescent="0.25">
      <c r="A54" s="118"/>
      <c r="B54" s="118"/>
      <c r="C54" s="536"/>
      <c r="D54" s="536"/>
      <c r="E54" s="118"/>
      <c r="F54" s="118"/>
      <c r="G54" s="118"/>
      <c r="H54" s="118"/>
      <c r="I54" s="118"/>
      <c r="J54" s="118"/>
      <c r="K54" s="118"/>
      <c r="L54" s="118"/>
      <c r="M54" s="118"/>
      <c r="N54" s="118"/>
      <c r="O54" s="118"/>
      <c r="P54" s="118"/>
      <c r="Q54" s="118"/>
      <c r="R54" s="118"/>
      <c r="S54" s="118"/>
    </row>
    <row r="55" spans="1:19" s="130" customFormat="1" ht="12" customHeight="1" x14ac:dyDescent="0.25">
      <c r="A55" s="118"/>
      <c r="B55" s="118"/>
      <c r="C55" s="536"/>
      <c r="D55" s="536"/>
      <c r="E55" s="118"/>
      <c r="F55" s="118"/>
      <c r="G55" s="118"/>
      <c r="H55" s="118"/>
      <c r="I55" s="118"/>
      <c r="J55" s="118"/>
      <c r="K55" s="118"/>
      <c r="L55" s="118"/>
      <c r="M55" s="118"/>
      <c r="N55" s="118"/>
      <c r="O55" s="118"/>
      <c r="P55" s="118"/>
      <c r="Q55" s="118"/>
      <c r="R55" s="118"/>
      <c r="S55" s="118"/>
    </row>
    <row r="56" spans="1:19" s="130" customFormat="1" ht="12" customHeight="1" x14ac:dyDescent="0.25">
      <c r="A56" s="118"/>
      <c r="B56" s="118"/>
      <c r="C56" s="536"/>
      <c r="D56" s="536"/>
      <c r="E56" s="118"/>
      <c r="F56" s="118"/>
      <c r="G56" s="118"/>
      <c r="H56" s="118"/>
      <c r="I56" s="118"/>
      <c r="J56" s="118"/>
      <c r="K56" s="118"/>
      <c r="L56" s="118"/>
      <c r="M56" s="118"/>
      <c r="N56" s="118"/>
      <c r="O56" s="118"/>
      <c r="P56" s="118"/>
      <c r="Q56" s="118"/>
      <c r="R56" s="118"/>
      <c r="S56" s="118"/>
    </row>
    <row r="57" spans="1:19" s="130" customFormat="1" ht="12" customHeight="1" x14ac:dyDescent="0.25">
      <c r="A57" s="118"/>
      <c r="B57" s="118"/>
      <c r="C57" s="536"/>
      <c r="D57" s="536"/>
      <c r="E57" s="118"/>
      <c r="F57" s="118"/>
      <c r="G57" s="118"/>
      <c r="H57" s="118"/>
      <c r="I57" s="118"/>
      <c r="J57" s="118"/>
      <c r="K57" s="118"/>
      <c r="L57" s="118"/>
      <c r="M57" s="118"/>
      <c r="N57" s="118"/>
      <c r="O57" s="118"/>
      <c r="P57" s="118"/>
      <c r="Q57" s="118"/>
      <c r="R57" s="118"/>
      <c r="S57" s="118"/>
    </row>
    <row r="58" spans="1:19" s="130" customFormat="1" ht="12" customHeight="1" x14ac:dyDescent="0.25">
      <c r="A58" s="118"/>
      <c r="B58" s="118"/>
      <c r="C58" s="536"/>
      <c r="D58" s="536"/>
      <c r="E58" s="118"/>
      <c r="F58" s="118"/>
      <c r="G58" s="118"/>
      <c r="H58" s="118"/>
      <c r="I58" s="118"/>
      <c r="J58" s="118"/>
      <c r="K58" s="118"/>
      <c r="L58" s="118"/>
      <c r="M58" s="118"/>
      <c r="N58" s="118"/>
      <c r="O58" s="118"/>
      <c r="P58" s="118"/>
      <c r="Q58" s="118"/>
      <c r="R58" s="118"/>
      <c r="S58" s="118"/>
    </row>
    <row r="59" spans="1:19" s="130" customFormat="1" ht="12" customHeight="1" x14ac:dyDescent="0.25">
      <c r="A59" s="118"/>
      <c r="B59" s="118"/>
      <c r="C59" s="536"/>
      <c r="D59" s="536"/>
      <c r="E59" s="118"/>
      <c r="F59" s="118"/>
      <c r="G59" s="118"/>
      <c r="H59" s="118"/>
      <c r="I59" s="118"/>
      <c r="J59" s="118"/>
      <c r="K59" s="118"/>
      <c r="L59" s="118"/>
      <c r="M59" s="118"/>
      <c r="N59" s="118"/>
      <c r="O59" s="118"/>
      <c r="P59" s="118"/>
      <c r="Q59" s="118"/>
      <c r="R59" s="118"/>
      <c r="S59" s="118"/>
    </row>
    <row r="60" spans="1:19" s="130" customFormat="1" ht="12" customHeight="1" x14ac:dyDescent="0.25">
      <c r="A60" s="118"/>
      <c r="B60" s="118"/>
      <c r="C60" s="536"/>
      <c r="D60" s="536"/>
      <c r="E60" s="118"/>
      <c r="F60" s="118"/>
      <c r="G60" s="118"/>
      <c r="H60" s="118"/>
      <c r="I60" s="118"/>
      <c r="J60" s="118"/>
      <c r="K60" s="118"/>
      <c r="L60" s="118"/>
      <c r="M60" s="118"/>
      <c r="N60" s="118"/>
      <c r="O60" s="118"/>
      <c r="P60" s="118"/>
      <c r="Q60" s="118"/>
      <c r="R60" s="118"/>
      <c r="S60" s="118"/>
    </row>
    <row r="61" spans="1:19" s="130" customFormat="1" ht="12" customHeight="1" x14ac:dyDescent="0.25">
      <c r="A61" s="118"/>
      <c r="B61" s="118"/>
      <c r="C61" s="536"/>
      <c r="D61" s="536"/>
      <c r="E61" s="118"/>
      <c r="F61" s="118"/>
      <c r="G61" s="118"/>
      <c r="H61" s="118"/>
      <c r="I61" s="118"/>
      <c r="J61" s="118"/>
      <c r="K61" s="118"/>
      <c r="L61" s="118"/>
      <c r="M61" s="118"/>
      <c r="N61" s="118"/>
      <c r="O61" s="118"/>
      <c r="P61" s="118"/>
      <c r="Q61" s="118"/>
      <c r="R61" s="118"/>
      <c r="S61" s="118"/>
    </row>
    <row r="62" spans="1:19" s="130" customFormat="1" ht="12" customHeight="1" x14ac:dyDescent="0.25">
      <c r="A62" s="118"/>
      <c r="B62" s="118"/>
      <c r="C62" s="536"/>
      <c r="D62" s="536"/>
      <c r="E62" s="118"/>
      <c r="F62" s="118"/>
      <c r="G62" s="118"/>
      <c r="H62" s="118"/>
      <c r="I62" s="118"/>
      <c r="J62" s="118"/>
      <c r="K62" s="118"/>
      <c r="L62" s="118"/>
      <c r="M62" s="118"/>
      <c r="N62" s="118"/>
      <c r="O62" s="118"/>
      <c r="P62" s="118"/>
      <c r="Q62" s="118"/>
      <c r="R62" s="118"/>
      <c r="S62" s="118"/>
    </row>
    <row r="63" spans="1:19" s="130" customFormat="1" ht="12" customHeight="1" x14ac:dyDescent="0.25">
      <c r="A63" s="118"/>
      <c r="B63" s="118"/>
      <c r="C63" s="536"/>
      <c r="D63" s="536"/>
      <c r="E63" s="118"/>
      <c r="F63" s="118"/>
      <c r="G63" s="118"/>
      <c r="H63" s="118"/>
      <c r="I63" s="118"/>
      <c r="J63" s="118"/>
      <c r="K63" s="118"/>
      <c r="L63" s="118"/>
      <c r="M63" s="118"/>
      <c r="N63" s="118"/>
      <c r="O63" s="118"/>
      <c r="P63" s="118"/>
      <c r="Q63" s="118"/>
      <c r="R63" s="118"/>
      <c r="S63" s="118"/>
    </row>
    <row r="64" spans="1:19" s="130" customFormat="1" ht="12" customHeight="1" x14ac:dyDescent="0.25">
      <c r="A64" s="118"/>
      <c r="B64" s="118"/>
      <c r="C64" s="536"/>
      <c r="D64" s="536"/>
      <c r="E64" s="118"/>
      <c r="F64" s="118"/>
      <c r="G64" s="118"/>
      <c r="H64" s="118"/>
      <c r="I64" s="118"/>
      <c r="J64" s="118"/>
      <c r="K64" s="118"/>
      <c r="L64" s="118"/>
      <c r="M64" s="118"/>
      <c r="N64" s="118"/>
      <c r="O64" s="118"/>
      <c r="P64" s="118"/>
      <c r="Q64" s="118"/>
      <c r="R64" s="118"/>
      <c r="S64" s="118"/>
    </row>
    <row r="65" spans="1:19" s="130" customFormat="1" ht="12" customHeight="1" x14ac:dyDescent="0.25">
      <c r="A65" s="118"/>
      <c r="B65" s="118"/>
      <c r="C65" s="536"/>
      <c r="D65" s="536"/>
      <c r="E65" s="118"/>
      <c r="F65" s="118"/>
      <c r="G65" s="118"/>
      <c r="H65" s="118"/>
      <c r="I65" s="118"/>
      <c r="J65" s="118"/>
      <c r="K65" s="118"/>
      <c r="L65" s="118"/>
      <c r="M65" s="118"/>
      <c r="N65" s="118"/>
      <c r="O65" s="118"/>
      <c r="P65" s="118"/>
      <c r="Q65" s="118"/>
      <c r="R65" s="118"/>
      <c r="S65" s="118"/>
    </row>
    <row r="66" spans="1:19" s="130" customFormat="1" ht="12" customHeight="1" x14ac:dyDescent="0.25">
      <c r="A66" s="118"/>
      <c r="B66" s="118"/>
      <c r="C66" s="536"/>
      <c r="D66" s="536"/>
      <c r="E66" s="118"/>
      <c r="F66" s="118"/>
      <c r="G66" s="118"/>
      <c r="H66" s="118"/>
      <c r="I66" s="118"/>
      <c r="J66" s="118"/>
      <c r="K66" s="118"/>
      <c r="L66" s="118"/>
      <c r="M66" s="118"/>
      <c r="N66" s="118"/>
      <c r="O66" s="118"/>
      <c r="P66" s="118"/>
      <c r="Q66" s="118"/>
      <c r="R66" s="118"/>
      <c r="S66" s="118"/>
    </row>
    <row r="67" spans="1:19" s="130" customFormat="1" ht="12" customHeight="1" x14ac:dyDescent="0.25">
      <c r="A67" s="118"/>
      <c r="B67" s="118"/>
      <c r="C67" s="536"/>
      <c r="D67" s="536"/>
      <c r="E67" s="118"/>
      <c r="F67" s="118"/>
      <c r="G67" s="118"/>
      <c r="H67" s="118"/>
      <c r="I67" s="118"/>
      <c r="J67" s="118"/>
      <c r="K67" s="118"/>
      <c r="L67" s="118"/>
      <c r="M67" s="118"/>
      <c r="N67" s="118"/>
      <c r="O67" s="118"/>
      <c r="P67" s="118"/>
      <c r="Q67" s="118"/>
      <c r="R67" s="118"/>
      <c r="S67" s="118"/>
    </row>
    <row r="68" spans="1:19" s="130" customFormat="1" ht="12" customHeight="1" x14ac:dyDescent="0.25">
      <c r="A68" s="118"/>
      <c r="B68" s="118"/>
      <c r="C68" s="536"/>
      <c r="D68" s="536"/>
      <c r="E68" s="118"/>
      <c r="F68" s="118"/>
      <c r="G68" s="118"/>
      <c r="H68" s="118"/>
      <c r="I68" s="118"/>
      <c r="J68" s="118"/>
      <c r="K68" s="118"/>
      <c r="L68" s="118"/>
      <c r="M68" s="118"/>
      <c r="N68" s="118"/>
      <c r="O68" s="118"/>
      <c r="P68" s="118"/>
      <c r="Q68" s="118"/>
      <c r="R68" s="118"/>
      <c r="S68" s="118"/>
    </row>
    <row r="69" spans="1:19" s="130" customFormat="1" ht="12" customHeight="1" x14ac:dyDescent="0.25">
      <c r="A69" s="118"/>
      <c r="B69" s="118"/>
      <c r="C69" s="536"/>
      <c r="D69" s="536"/>
      <c r="E69" s="118"/>
      <c r="F69" s="118"/>
      <c r="G69" s="118"/>
      <c r="H69" s="118"/>
      <c r="I69" s="118"/>
      <c r="J69" s="118"/>
      <c r="K69" s="118"/>
      <c r="L69" s="118"/>
      <c r="M69" s="118"/>
      <c r="N69" s="118"/>
      <c r="O69" s="118"/>
      <c r="P69" s="118"/>
      <c r="Q69" s="118"/>
      <c r="R69" s="118"/>
      <c r="S69" s="118"/>
    </row>
    <row r="70" spans="1:19" s="130" customFormat="1" ht="12" customHeight="1" x14ac:dyDescent="0.25">
      <c r="A70" s="118"/>
      <c r="B70" s="118"/>
      <c r="C70" s="536"/>
      <c r="D70" s="536"/>
      <c r="E70" s="118"/>
      <c r="F70" s="118"/>
      <c r="G70" s="118"/>
      <c r="H70" s="118"/>
      <c r="I70" s="118"/>
      <c r="J70" s="118"/>
      <c r="K70" s="118"/>
      <c r="L70" s="118"/>
      <c r="M70" s="118"/>
      <c r="N70" s="118"/>
      <c r="O70" s="118"/>
      <c r="P70" s="118"/>
      <c r="Q70" s="118"/>
      <c r="R70" s="118"/>
      <c r="S70" s="118"/>
    </row>
    <row r="71" spans="1:19" s="130" customFormat="1" ht="12" customHeight="1" x14ac:dyDescent="0.25">
      <c r="A71" s="118"/>
      <c r="B71" s="118"/>
      <c r="C71" s="536"/>
      <c r="D71" s="536"/>
      <c r="E71" s="118"/>
      <c r="F71" s="118"/>
      <c r="G71" s="118"/>
      <c r="H71" s="118"/>
      <c r="I71" s="118"/>
      <c r="J71" s="118"/>
      <c r="K71" s="118"/>
      <c r="L71" s="118"/>
      <c r="M71" s="118"/>
      <c r="N71" s="118"/>
      <c r="O71" s="118"/>
      <c r="P71" s="118"/>
      <c r="Q71" s="118"/>
      <c r="R71" s="118"/>
      <c r="S71" s="118"/>
    </row>
    <row r="72" spans="1:19" s="130" customFormat="1" ht="12" customHeight="1" x14ac:dyDescent="0.25">
      <c r="A72" s="118"/>
      <c r="B72" s="118"/>
      <c r="C72" s="536"/>
      <c r="D72" s="536"/>
      <c r="E72" s="118"/>
      <c r="F72" s="118"/>
      <c r="G72" s="118"/>
      <c r="H72" s="118"/>
      <c r="I72" s="118"/>
      <c r="J72" s="118"/>
      <c r="K72" s="118"/>
      <c r="L72" s="118"/>
      <c r="M72" s="118"/>
      <c r="N72" s="118"/>
      <c r="O72" s="118"/>
      <c r="P72" s="118"/>
      <c r="Q72" s="118"/>
      <c r="R72" s="118"/>
      <c r="S72" s="118"/>
    </row>
    <row r="73" spans="1:19" s="130" customFormat="1" ht="12" customHeight="1" x14ac:dyDescent="0.25">
      <c r="A73" s="118"/>
      <c r="B73" s="118"/>
      <c r="C73" s="536"/>
      <c r="D73" s="536"/>
      <c r="E73" s="118"/>
      <c r="F73" s="118"/>
      <c r="G73" s="118"/>
      <c r="H73" s="118"/>
      <c r="I73" s="118"/>
      <c r="J73" s="118"/>
      <c r="K73" s="118"/>
      <c r="L73" s="118"/>
      <c r="M73" s="118"/>
      <c r="N73" s="118"/>
      <c r="O73" s="118"/>
      <c r="P73" s="118"/>
      <c r="Q73" s="118"/>
      <c r="R73" s="118"/>
      <c r="S73" s="118"/>
    </row>
    <row r="74" spans="1:19" s="130" customFormat="1" ht="12" customHeight="1" x14ac:dyDescent="0.25">
      <c r="A74" s="118"/>
      <c r="B74" s="118"/>
      <c r="C74" s="536"/>
      <c r="D74" s="536"/>
      <c r="E74" s="118"/>
      <c r="F74" s="118"/>
      <c r="G74" s="118"/>
      <c r="H74" s="118"/>
      <c r="I74" s="118"/>
      <c r="J74" s="118"/>
      <c r="K74" s="118"/>
      <c r="L74" s="118"/>
      <c r="M74" s="118"/>
      <c r="N74" s="118"/>
      <c r="O74" s="118"/>
      <c r="P74" s="118"/>
      <c r="Q74" s="118"/>
      <c r="R74" s="118"/>
      <c r="S74" s="118"/>
    </row>
    <row r="75" spans="1:19" s="130" customFormat="1" ht="12" customHeight="1" x14ac:dyDescent="0.25">
      <c r="A75" s="118"/>
      <c r="B75" s="118"/>
      <c r="C75" s="536"/>
      <c r="D75" s="536"/>
      <c r="E75" s="118"/>
      <c r="F75" s="118"/>
      <c r="G75" s="118"/>
      <c r="H75" s="118"/>
      <c r="I75" s="118"/>
      <c r="J75" s="118"/>
      <c r="K75" s="118"/>
      <c r="L75" s="118"/>
      <c r="M75" s="118"/>
      <c r="N75" s="118"/>
      <c r="O75" s="118"/>
      <c r="P75" s="118"/>
      <c r="Q75" s="118"/>
      <c r="R75" s="118"/>
      <c r="S75" s="118"/>
    </row>
    <row r="76" spans="1:19" s="130" customFormat="1" ht="12" customHeight="1" x14ac:dyDescent="0.25">
      <c r="A76" s="118"/>
      <c r="B76" s="118"/>
      <c r="C76" s="536"/>
      <c r="D76" s="536"/>
      <c r="E76" s="118"/>
      <c r="F76" s="118"/>
      <c r="G76" s="118"/>
      <c r="H76" s="118"/>
      <c r="I76" s="118"/>
      <c r="J76" s="118"/>
      <c r="K76" s="118"/>
      <c r="L76" s="118"/>
      <c r="M76" s="118"/>
      <c r="N76" s="118"/>
      <c r="O76" s="118"/>
      <c r="P76" s="118"/>
      <c r="Q76" s="118"/>
      <c r="R76" s="118"/>
      <c r="S76" s="118"/>
    </row>
    <row r="77" spans="1:19" s="130" customFormat="1" ht="12" customHeight="1" x14ac:dyDescent="0.25">
      <c r="A77" s="118"/>
      <c r="B77" s="118"/>
      <c r="C77" s="536"/>
      <c r="D77" s="536"/>
      <c r="E77" s="118"/>
      <c r="F77" s="118"/>
      <c r="G77" s="118"/>
      <c r="H77" s="118"/>
      <c r="I77" s="118"/>
      <c r="J77" s="118"/>
      <c r="K77" s="118"/>
      <c r="L77" s="118"/>
      <c r="M77" s="118"/>
      <c r="N77" s="118"/>
      <c r="O77" s="118"/>
      <c r="P77" s="118"/>
      <c r="Q77" s="118"/>
      <c r="R77" s="118"/>
      <c r="S77" s="118"/>
    </row>
    <row r="78" spans="1:19" s="130" customFormat="1" ht="12" customHeight="1" x14ac:dyDescent="0.25">
      <c r="A78" s="118"/>
      <c r="B78" s="118"/>
      <c r="C78" s="536"/>
      <c r="D78" s="536"/>
      <c r="E78" s="118"/>
      <c r="F78" s="118"/>
      <c r="G78" s="118"/>
      <c r="H78" s="118"/>
      <c r="I78" s="118"/>
      <c r="J78" s="118"/>
      <c r="K78" s="118"/>
      <c r="L78" s="118"/>
      <c r="M78" s="118"/>
      <c r="N78" s="118"/>
      <c r="O78" s="118"/>
      <c r="P78" s="118"/>
      <c r="Q78" s="118"/>
      <c r="R78" s="118"/>
      <c r="S78" s="118"/>
    </row>
    <row r="79" spans="1:19" s="130" customFormat="1" ht="12" customHeight="1" x14ac:dyDescent="0.25">
      <c r="A79" s="118"/>
      <c r="B79" s="118"/>
      <c r="C79" s="536"/>
      <c r="D79" s="536"/>
      <c r="E79" s="118"/>
      <c r="F79" s="118"/>
      <c r="G79" s="118"/>
      <c r="H79" s="118"/>
      <c r="I79" s="118"/>
      <c r="J79" s="118"/>
      <c r="K79" s="118"/>
      <c r="L79" s="118"/>
      <c r="M79" s="118"/>
      <c r="N79" s="118"/>
      <c r="O79" s="118"/>
      <c r="P79" s="118"/>
      <c r="Q79" s="118"/>
      <c r="R79" s="118"/>
      <c r="S79" s="118"/>
    </row>
    <row r="80" spans="1:19" s="130" customFormat="1" ht="12" customHeight="1" x14ac:dyDescent="0.25">
      <c r="A80" s="118"/>
      <c r="B80" s="118"/>
      <c r="C80" s="536"/>
      <c r="D80" s="536"/>
      <c r="E80" s="118"/>
      <c r="F80" s="118"/>
      <c r="G80" s="118"/>
      <c r="H80" s="118"/>
      <c r="I80" s="118"/>
      <c r="J80" s="118"/>
      <c r="K80" s="118"/>
      <c r="L80" s="118"/>
      <c r="M80" s="118"/>
      <c r="N80" s="118"/>
      <c r="O80" s="118"/>
      <c r="P80" s="118"/>
      <c r="Q80" s="118"/>
      <c r="R80" s="118"/>
      <c r="S80" s="118"/>
    </row>
    <row r="81" spans="1:19" s="130" customFormat="1" ht="12" customHeight="1" x14ac:dyDescent="0.25">
      <c r="A81" s="118"/>
      <c r="B81" s="118"/>
      <c r="C81" s="536"/>
      <c r="D81" s="536"/>
      <c r="E81" s="118"/>
      <c r="F81" s="118"/>
      <c r="G81" s="118"/>
      <c r="H81" s="118"/>
      <c r="I81" s="118"/>
      <c r="J81" s="118"/>
      <c r="K81" s="118"/>
      <c r="L81" s="118"/>
      <c r="M81" s="118"/>
      <c r="N81" s="118"/>
      <c r="O81" s="118"/>
      <c r="P81" s="118"/>
      <c r="Q81" s="118"/>
      <c r="R81" s="118"/>
      <c r="S81" s="118"/>
    </row>
    <row r="82" spans="1:19" s="130" customFormat="1" ht="12" customHeight="1" x14ac:dyDescent="0.25">
      <c r="A82" s="118"/>
      <c r="B82" s="118"/>
      <c r="C82" s="536"/>
      <c r="D82" s="536"/>
      <c r="E82" s="118"/>
      <c r="F82" s="118"/>
      <c r="G82" s="118"/>
      <c r="H82" s="118"/>
      <c r="I82" s="118"/>
      <c r="J82" s="118"/>
      <c r="K82" s="118"/>
      <c r="L82" s="118"/>
      <c r="M82" s="118"/>
      <c r="N82" s="118"/>
      <c r="O82" s="118"/>
      <c r="P82" s="118"/>
      <c r="Q82" s="118"/>
      <c r="R82" s="118"/>
      <c r="S82" s="118"/>
    </row>
    <row r="83" spans="1:19" s="130" customFormat="1" ht="12" customHeight="1" x14ac:dyDescent="0.25">
      <c r="A83" s="118"/>
      <c r="B83" s="118"/>
      <c r="C83" s="536"/>
      <c r="D83" s="536"/>
      <c r="E83" s="118"/>
      <c r="F83" s="118"/>
      <c r="G83" s="118"/>
      <c r="H83" s="118"/>
      <c r="I83" s="118"/>
      <c r="J83" s="118"/>
      <c r="K83" s="118"/>
      <c r="L83" s="118"/>
      <c r="M83" s="118"/>
      <c r="N83" s="118"/>
      <c r="O83" s="118"/>
      <c r="P83" s="118"/>
      <c r="Q83" s="118"/>
      <c r="R83" s="118"/>
      <c r="S83" s="118"/>
    </row>
    <row r="84" spans="1:19" s="130" customFormat="1" ht="12" customHeight="1" x14ac:dyDescent="0.25">
      <c r="A84" s="118"/>
      <c r="B84" s="118"/>
      <c r="C84" s="536"/>
      <c r="D84" s="536"/>
      <c r="E84" s="118"/>
      <c r="F84" s="118"/>
      <c r="G84" s="118"/>
      <c r="H84" s="118"/>
      <c r="I84" s="118"/>
      <c r="J84" s="118"/>
      <c r="K84" s="118"/>
      <c r="L84" s="118"/>
      <c r="M84" s="118"/>
      <c r="N84" s="118"/>
      <c r="O84" s="118"/>
      <c r="P84" s="118"/>
      <c r="Q84" s="118"/>
      <c r="R84" s="118"/>
      <c r="S84" s="118"/>
    </row>
    <row r="85" spans="1:19" s="130" customFormat="1" ht="12" customHeight="1" x14ac:dyDescent="0.25">
      <c r="A85" s="118"/>
      <c r="B85" s="118"/>
      <c r="C85" s="536"/>
      <c r="D85" s="536"/>
      <c r="E85" s="118"/>
      <c r="F85" s="118"/>
      <c r="G85" s="118"/>
      <c r="H85" s="118"/>
      <c r="I85" s="118"/>
      <c r="J85" s="118"/>
      <c r="K85" s="118"/>
      <c r="L85" s="118"/>
      <c r="M85" s="118"/>
      <c r="N85" s="118"/>
      <c r="O85" s="118"/>
      <c r="P85" s="118"/>
      <c r="Q85" s="118"/>
      <c r="R85" s="118"/>
      <c r="S85" s="118"/>
    </row>
    <row r="86" spans="1:19" s="130" customFormat="1" ht="12" customHeight="1" x14ac:dyDescent="0.25">
      <c r="A86" s="118"/>
      <c r="B86" s="118"/>
      <c r="C86" s="536"/>
      <c r="D86" s="536"/>
      <c r="E86" s="118"/>
      <c r="F86" s="118"/>
      <c r="G86" s="118"/>
      <c r="H86" s="118"/>
      <c r="I86" s="118"/>
      <c r="J86" s="118"/>
      <c r="K86" s="118"/>
      <c r="L86" s="118"/>
      <c r="M86" s="118"/>
      <c r="N86" s="118"/>
      <c r="O86" s="118"/>
      <c r="P86" s="118"/>
      <c r="Q86" s="118"/>
      <c r="R86" s="118"/>
      <c r="S86" s="118"/>
    </row>
    <row r="87" spans="1:19" s="130" customFormat="1" ht="12" customHeight="1" x14ac:dyDescent="0.25">
      <c r="A87" s="118"/>
      <c r="B87" s="118"/>
      <c r="C87" s="536"/>
      <c r="D87" s="536"/>
      <c r="E87" s="118"/>
      <c r="F87" s="118"/>
      <c r="G87" s="118"/>
      <c r="H87" s="118"/>
      <c r="I87" s="118"/>
      <c r="J87" s="118"/>
      <c r="K87" s="118"/>
      <c r="L87" s="118"/>
      <c r="M87" s="118"/>
      <c r="N87" s="118"/>
      <c r="O87" s="118"/>
      <c r="P87" s="118"/>
      <c r="Q87" s="118"/>
      <c r="R87" s="118"/>
      <c r="S87" s="118"/>
    </row>
    <row r="88" spans="1:19" s="130" customFormat="1" ht="12" customHeight="1" x14ac:dyDescent="0.25">
      <c r="A88" s="118"/>
      <c r="B88" s="118"/>
      <c r="C88" s="536"/>
      <c r="D88" s="536"/>
      <c r="E88" s="118"/>
      <c r="F88" s="118"/>
      <c r="G88" s="118"/>
      <c r="H88" s="118"/>
      <c r="I88" s="118"/>
      <c r="J88" s="118"/>
      <c r="K88" s="118"/>
      <c r="L88" s="118"/>
      <c r="M88" s="118"/>
      <c r="N88" s="118"/>
      <c r="O88" s="118"/>
      <c r="P88" s="118"/>
      <c r="Q88" s="118"/>
      <c r="R88" s="118"/>
      <c r="S88" s="118"/>
    </row>
    <row r="89" spans="1:19" s="130" customFormat="1" ht="12" customHeight="1" x14ac:dyDescent="0.25">
      <c r="A89" s="118"/>
      <c r="B89" s="118"/>
      <c r="C89" s="536"/>
      <c r="D89" s="536"/>
      <c r="E89" s="118"/>
      <c r="F89" s="118"/>
      <c r="G89" s="118"/>
      <c r="H89" s="118"/>
      <c r="I89" s="118"/>
      <c r="J89" s="118"/>
      <c r="K89" s="118"/>
      <c r="L89" s="118"/>
      <c r="M89" s="118"/>
      <c r="N89" s="118"/>
      <c r="O89" s="118"/>
      <c r="P89" s="118"/>
      <c r="Q89" s="118"/>
      <c r="R89" s="118"/>
      <c r="S89" s="118"/>
    </row>
    <row r="90" spans="1:19" s="130" customFormat="1" ht="12" customHeight="1" x14ac:dyDescent="0.25">
      <c r="A90" s="118"/>
      <c r="B90" s="118"/>
      <c r="C90" s="536"/>
      <c r="D90" s="536"/>
      <c r="E90" s="118"/>
      <c r="F90" s="118"/>
      <c r="G90" s="118"/>
      <c r="H90" s="118"/>
      <c r="I90" s="118"/>
      <c r="J90" s="118"/>
      <c r="K90" s="118"/>
      <c r="L90" s="118"/>
      <c r="M90" s="118"/>
      <c r="N90" s="118"/>
      <c r="O90" s="118"/>
      <c r="P90" s="118"/>
      <c r="Q90" s="118"/>
      <c r="R90" s="118"/>
      <c r="S90" s="118"/>
    </row>
    <row r="91" spans="1:19" s="130" customFormat="1" ht="12" customHeight="1" x14ac:dyDescent="0.25">
      <c r="A91" s="118"/>
      <c r="B91" s="118"/>
      <c r="C91" s="536"/>
      <c r="D91" s="536"/>
      <c r="E91" s="118"/>
      <c r="F91" s="118"/>
      <c r="G91" s="118"/>
      <c r="H91" s="118"/>
      <c r="I91" s="118"/>
      <c r="J91" s="118"/>
      <c r="K91" s="118"/>
      <c r="L91" s="118"/>
      <c r="M91" s="118"/>
      <c r="N91" s="118"/>
      <c r="O91" s="118"/>
      <c r="P91" s="118"/>
      <c r="Q91" s="118"/>
      <c r="R91" s="118"/>
      <c r="S91" s="118"/>
    </row>
    <row r="92" spans="1:19" s="130" customFormat="1" ht="12" customHeight="1" x14ac:dyDescent="0.25">
      <c r="A92" s="118"/>
      <c r="B92" s="118"/>
      <c r="C92" s="536"/>
      <c r="D92" s="536"/>
      <c r="E92" s="118"/>
      <c r="F92" s="118"/>
      <c r="G92" s="118"/>
      <c r="H92" s="118"/>
      <c r="I92" s="118"/>
      <c r="J92" s="118"/>
      <c r="K92" s="118"/>
      <c r="L92" s="118"/>
      <c r="M92" s="118"/>
      <c r="N92" s="118"/>
      <c r="O92" s="118"/>
      <c r="P92" s="118"/>
      <c r="Q92" s="118"/>
      <c r="R92" s="118"/>
      <c r="S92" s="118"/>
    </row>
    <row r="93" spans="1:19" s="130" customFormat="1" ht="12" customHeight="1" x14ac:dyDescent="0.25">
      <c r="A93" s="118"/>
      <c r="B93" s="118"/>
      <c r="C93" s="536"/>
      <c r="D93" s="536"/>
      <c r="E93" s="118"/>
      <c r="F93" s="118"/>
      <c r="G93" s="118"/>
      <c r="H93" s="118"/>
      <c r="I93" s="118"/>
      <c r="J93" s="118"/>
      <c r="K93" s="118"/>
      <c r="L93" s="118"/>
      <c r="M93" s="118"/>
      <c r="N93" s="118"/>
      <c r="O93" s="118"/>
      <c r="P93" s="118"/>
      <c r="Q93" s="118"/>
      <c r="R93" s="118"/>
      <c r="S93" s="118"/>
    </row>
    <row r="94" spans="1:19" s="130" customFormat="1" ht="12" customHeight="1" x14ac:dyDescent="0.25">
      <c r="A94" s="118"/>
      <c r="B94" s="118"/>
      <c r="C94" s="536"/>
      <c r="D94" s="536"/>
      <c r="E94" s="118"/>
      <c r="F94" s="118"/>
      <c r="G94" s="118"/>
      <c r="H94" s="118"/>
      <c r="I94" s="118"/>
      <c r="J94" s="118"/>
      <c r="K94" s="118"/>
      <c r="L94" s="118"/>
      <c r="M94" s="118"/>
      <c r="N94" s="118"/>
      <c r="O94" s="118"/>
      <c r="P94" s="118"/>
      <c r="Q94" s="118"/>
      <c r="R94" s="118"/>
      <c r="S94" s="118"/>
    </row>
    <row r="95" spans="1:19" s="130" customFormat="1" ht="12" customHeight="1" x14ac:dyDescent="0.25">
      <c r="A95" s="118"/>
      <c r="B95" s="118"/>
      <c r="C95" s="536"/>
      <c r="D95" s="536"/>
      <c r="E95" s="118"/>
      <c r="F95" s="118"/>
      <c r="G95" s="118"/>
      <c r="H95" s="118"/>
      <c r="I95" s="118"/>
      <c r="J95" s="118"/>
      <c r="K95" s="118"/>
      <c r="L95" s="118"/>
      <c r="M95" s="118"/>
      <c r="N95" s="118"/>
      <c r="O95" s="118"/>
      <c r="P95" s="118"/>
      <c r="Q95" s="118"/>
      <c r="R95" s="118"/>
      <c r="S95" s="118"/>
    </row>
    <row r="96" spans="1:19" s="130" customFormat="1" ht="12" customHeight="1" x14ac:dyDescent="0.25">
      <c r="A96" s="118"/>
      <c r="B96" s="118"/>
      <c r="C96" s="536"/>
      <c r="D96" s="536"/>
      <c r="E96" s="118"/>
      <c r="F96" s="118"/>
      <c r="G96" s="118"/>
      <c r="H96" s="118"/>
      <c r="I96" s="118"/>
      <c r="J96" s="118"/>
      <c r="K96" s="118"/>
      <c r="L96" s="118"/>
      <c r="M96" s="118"/>
      <c r="N96" s="118"/>
      <c r="O96" s="118"/>
      <c r="P96" s="118"/>
      <c r="Q96" s="118"/>
      <c r="R96" s="118"/>
      <c r="S96" s="118"/>
    </row>
    <row r="97" spans="1:19" s="130" customFormat="1" ht="12" customHeight="1" x14ac:dyDescent="0.25">
      <c r="A97" s="118"/>
      <c r="B97" s="118"/>
      <c r="C97" s="536"/>
      <c r="D97" s="536"/>
      <c r="E97" s="118"/>
      <c r="F97" s="118"/>
      <c r="G97" s="118"/>
      <c r="H97" s="118"/>
      <c r="I97" s="118"/>
      <c r="J97" s="118"/>
      <c r="K97" s="118"/>
      <c r="L97" s="118"/>
      <c r="M97" s="118"/>
      <c r="N97" s="118"/>
      <c r="O97" s="118"/>
      <c r="P97" s="118"/>
      <c r="Q97" s="118"/>
      <c r="R97" s="118"/>
      <c r="S97" s="118"/>
    </row>
    <row r="98" spans="1:19" s="130" customFormat="1" ht="12" customHeight="1" x14ac:dyDescent="0.25">
      <c r="A98" s="118"/>
      <c r="B98" s="118"/>
      <c r="C98" s="536"/>
      <c r="D98" s="536"/>
      <c r="E98" s="118"/>
      <c r="F98" s="118"/>
      <c r="G98" s="118"/>
      <c r="H98" s="118"/>
      <c r="I98" s="118"/>
      <c r="J98" s="118"/>
      <c r="K98" s="118"/>
      <c r="L98" s="118"/>
      <c r="M98" s="118"/>
      <c r="N98" s="118"/>
      <c r="O98" s="118"/>
      <c r="P98" s="118"/>
      <c r="Q98" s="118"/>
      <c r="R98" s="118"/>
      <c r="S98" s="118"/>
    </row>
    <row r="99" spans="1:19" s="130" customFormat="1" ht="12" customHeight="1" x14ac:dyDescent="0.25">
      <c r="A99" s="118"/>
      <c r="B99" s="118"/>
      <c r="C99" s="536"/>
      <c r="D99" s="536"/>
      <c r="E99" s="118"/>
      <c r="F99" s="118"/>
      <c r="G99" s="118"/>
      <c r="H99" s="118"/>
      <c r="I99" s="118"/>
      <c r="J99" s="118"/>
      <c r="K99" s="118"/>
      <c r="L99" s="118"/>
      <c r="M99" s="118"/>
      <c r="N99" s="118"/>
      <c r="O99" s="118"/>
      <c r="P99" s="118"/>
      <c r="Q99" s="118"/>
      <c r="R99" s="118"/>
      <c r="S99" s="118"/>
    </row>
    <row r="100" spans="1:19" s="130" customFormat="1" ht="12" customHeight="1" x14ac:dyDescent="0.25">
      <c r="A100" s="118"/>
      <c r="B100" s="118"/>
      <c r="C100" s="536"/>
      <c r="D100" s="536"/>
      <c r="E100" s="118"/>
      <c r="F100" s="118"/>
      <c r="G100" s="118"/>
      <c r="H100" s="118"/>
      <c r="I100" s="118"/>
      <c r="J100" s="118"/>
      <c r="K100" s="118"/>
      <c r="L100" s="118"/>
      <c r="M100" s="118"/>
      <c r="N100" s="118"/>
      <c r="O100" s="118"/>
      <c r="P100" s="118"/>
      <c r="Q100" s="118"/>
      <c r="R100" s="118"/>
      <c r="S100" s="118"/>
    </row>
    <row r="101" spans="1:19" s="130" customFormat="1" ht="12" customHeight="1" x14ac:dyDescent="0.25">
      <c r="A101" s="118"/>
      <c r="B101" s="118"/>
      <c r="C101" s="536"/>
      <c r="D101" s="536"/>
      <c r="E101" s="118"/>
      <c r="F101" s="118"/>
      <c r="G101" s="118"/>
      <c r="H101" s="118"/>
      <c r="I101" s="118"/>
      <c r="J101" s="118"/>
      <c r="K101" s="118"/>
      <c r="L101" s="118"/>
      <c r="M101" s="118"/>
      <c r="N101" s="118"/>
      <c r="O101" s="118"/>
      <c r="P101" s="118"/>
      <c r="Q101" s="118"/>
      <c r="R101" s="118"/>
      <c r="S101" s="118"/>
    </row>
    <row r="102" spans="1:19" s="130" customFormat="1" ht="12" customHeight="1" x14ac:dyDescent="0.25">
      <c r="A102" s="118"/>
      <c r="B102" s="118"/>
      <c r="C102" s="536"/>
      <c r="D102" s="536"/>
      <c r="E102" s="118"/>
      <c r="F102" s="118"/>
      <c r="G102" s="118"/>
      <c r="H102" s="118"/>
      <c r="I102" s="118"/>
      <c r="J102" s="118"/>
      <c r="K102" s="118"/>
      <c r="L102" s="118"/>
      <c r="M102" s="118"/>
      <c r="N102" s="118"/>
      <c r="O102" s="118"/>
      <c r="P102" s="118"/>
      <c r="Q102" s="118"/>
      <c r="R102" s="118"/>
      <c r="S102" s="118"/>
    </row>
    <row r="103" spans="1:19" s="130" customFormat="1" ht="12" customHeight="1" x14ac:dyDescent="0.25">
      <c r="A103" s="118"/>
      <c r="B103" s="118"/>
      <c r="C103" s="536"/>
      <c r="D103" s="536"/>
      <c r="E103" s="118"/>
      <c r="F103" s="118"/>
      <c r="G103" s="118"/>
      <c r="H103" s="118"/>
      <c r="I103" s="118"/>
      <c r="J103" s="118"/>
      <c r="K103" s="118"/>
      <c r="L103" s="118"/>
      <c r="M103" s="118"/>
      <c r="N103" s="118"/>
      <c r="O103" s="118"/>
      <c r="P103" s="118"/>
      <c r="Q103" s="118"/>
      <c r="R103" s="118"/>
      <c r="S103" s="118"/>
    </row>
    <row r="104" spans="1:19" s="130" customFormat="1" ht="12" customHeight="1" x14ac:dyDescent="0.25">
      <c r="A104" s="118"/>
      <c r="B104" s="118"/>
      <c r="C104" s="536"/>
      <c r="D104" s="536"/>
      <c r="E104" s="118"/>
      <c r="F104" s="118"/>
      <c r="G104" s="118"/>
      <c r="H104" s="118"/>
      <c r="I104" s="118"/>
      <c r="J104" s="118"/>
      <c r="K104" s="118"/>
      <c r="L104" s="118"/>
      <c r="M104" s="118"/>
      <c r="N104" s="118"/>
      <c r="O104" s="118"/>
      <c r="P104" s="118"/>
      <c r="Q104" s="118"/>
      <c r="R104" s="118"/>
      <c r="S104" s="118"/>
    </row>
    <row r="105" spans="1:19" s="130" customFormat="1" ht="12" customHeight="1" x14ac:dyDescent="0.25">
      <c r="A105" s="118"/>
      <c r="B105" s="118"/>
      <c r="C105" s="536"/>
      <c r="D105" s="536"/>
      <c r="E105" s="118"/>
      <c r="F105" s="118"/>
      <c r="G105" s="118"/>
      <c r="H105" s="118"/>
      <c r="I105" s="118"/>
      <c r="J105" s="118"/>
      <c r="K105" s="118"/>
      <c r="L105" s="118"/>
      <c r="M105" s="118"/>
      <c r="N105" s="118"/>
      <c r="O105" s="118"/>
      <c r="P105" s="118"/>
      <c r="Q105" s="118"/>
      <c r="R105" s="118"/>
      <c r="S105" s="118"/>
    </row>
    <row r="106" spans="1:19" s="130" customFormat="1" ht="12" customHeight="1" x14ac:dyDescent="0.25">
      <c r="A106" s="118"/>
      <c r="B106" s="118"/>
      <c r="C106" s="536"/>
      <c r="D106" s="536"/>
      <c r="E106" s="118"/>
      <c r="F106" s="118"/>
      <c r="G106" s="118"/>
      <c r="H106" s="118"/>
      <c r="I106" s="118"/>
      <c r="J106" s="118"/>
      <c r="K106" s="118"/>
      <c r="L106" s="118"/>
      <c r="M106" s="118"/>
      <c r="N106" s="118"/>
      <c r="O106" s="118"/>
      <c r="P106" s="118"/>
      <c r="Q106" s="118"/>
      <c r="R106" s="118"/>
      <c r="S106" s="118"/>
    </row>
    <row r="107" spans="1:19" s="130" customFormat="1" ht="12" customHeight="1" x14ac:dyDescent="0.25">
      <c r="A107" s="118"/>
      <c r="B107" s="118"/>
      <c r="C107" s="536"/>
      <c r="D107" s="536"/>
      <c r="E107" s="118"/>
      <c r="F107" s="118"/>
      <c r="G107" s="118"/>
      <c r="H107" s="118"/>
      <c r="I107" s="118"/>
      <c r="J107" s="118"/>
      <c r="K107" s="118"/>
      <c r="L107" s="118"/>
      <c r="M107" s="118"/>
      <c r="N107" s="118"/>
      <c r="O107" s="118"/>
      <c r="P107" s="118"/>
      <c r="Q107" s="118"/>
      <c r="R107" s="118"/>
      <c r="S107" s="118"/>
    </row>
    <row r="108" spans="1:19" s="130" customFormat="1" ht="12" customHeight="1" x14ac:dyDescent="0.25">
      <c r="A108" s="118"/>
      <c r="B108" s="118"/>
      <c r="C108" s="536"/>
      <c r="D108" s="536"/>
      <c r="E108" s="118"/>
      <c r="F108" s="118"/>
      <c r="G108" s="118"/>
      <c r="H108" s="118"/>
      <c r="I108" s="118"/>
      <c r="J108" s="118"/>
      <c r="K108" s="118"/>
      <c r="L108" s="118"/>
      <c r="M108" s="118"/>
      <c r="N108" s="118"/>
      <c r="O108" s="118"/>
      <c r="P108" s="118"/>
      <c r="Q108" s="118"/>
      <c r="R108" s="118"/>
      <c r="S108" s="118"/>
    </row>
    <row r="109" spans="1:19" s="130" customFormat="1" ht="12" customHeight="1" x14ac:dyDescent="0.25">
      <c r="A109" s="118"/>
      <c r="B109" s="118"/>
      <c r="C109" s="536"/>
      <c r="D109" s="536"/>
      <c r="E109" s="118"/>
      <c r="F109" s="118"/>
      <c r="G109" s="118"/>
      <c r="H109" s="118"/>
      <c r="I109" s="118"/>
      <c r="J109" s="118"/>
      <c r="K109" s="118"/>
      <c r="L109" s="118"/>
      <c r="M109" s="118"/>
      <c r="N109" s="118"/>
      <c r="O109" s="118"/>
      <c r="P109" s="118"/>
      <c r="Q109" s="118"/>
      <c r="R109" s="118"/>
      <c r="S109" s="118"/>
    </row>
    <row r="110" spans="1:19" s="130" customFormat="1" ht="12" customHeight="1" x14ac:dyDescent="0.25">
      <c r="A110" s="118"/>
      <c r="B110" s="118"/>
      <c r="C110" s="536"/>
      <c r="D110" s="536"/>
      <c r="E110" s="118"/>
      <c r="F110" s="118"/>
      <c r="G110" s="118"/>
      <c r="H110" s="118"/>
      <c r="I110" s="118"/>
      <c r="J110" s="118"/>
      <c r="K110" s="118"/>
      <c r="L110" s="118"/>
      <c r="M110" s="118"/>
      <c r="N110" s="118"/>
      <c r="O110" s="118"/>
      <c r="P110" s="118"/>
      <c r="Q110" s="118"/>
      <c r="R110" s="118"/>
      <c r="S110" s="118"/>
    </row>
    <row r="111" spans="1:19" s="130" customFormat="1" ht="12" customHeight="1" x14ac:dyDescent="0.25">
      <c r="A111" s="118"/>
      <c r="B111" s="118"/>
      <c r="C111" s="536"/>
      <c r="D111" s="536"/>
      <c r="E111" s="118"/>
      <c r="F111" s="118"/>
      <c r="G111" s="118"/>
      <c r="H111" s="118"/>
      <c r="I111" s="118"/>
      <c r="J111" s="118"/>
      <c r="K111" s="118"/>
      <c r="L111" s="118"/>
      <c r="M111" s="118"/>
      <c r="N111" s="118"/>
      <c r="O111" s="118"/>
      <c r="P111" s="118"/>
      <c r="Q111" s="118"/>
      <c r="R111" s="118"/>
      <c r="S111" s="118"/>
    </row>
    <row r="112" spans="1:19" s="130" customFormat="1" ht="12" customHeight="1" x14ac:dyDescent="0.25">
      <c r="A112" s="118"/>
      <c r="B112" s="118"/>
      <c r="C112" s="536"/>
      <c r="D112" s="536"/>
      <c r="E112" s="118"/>
      <c r="F112" s="118"/>
      <c r="G112" s="118"/>
      <c r="H112" s="118"/>
      <c r="I112" s="118"/>
      <c r="J112" s="118"/>
      <c r="K112" s="118"/>
      <c r="L112" s="118"/>
      <c r="M112" s="118"/>
      <c r="N112" s="118"/>
      <c r="O112" s="118"/>
      <c r="P112" s="118"/>
      <c r="Q112" s="118"/>
      <c r="R112" s="118"/>
      <c r="S112" s="118"/>
    </row>
    <row r="113" spans="1:19" s="130" customFormat="1" ht="12" customHeight="1" x14ac:dyDescent="0.25">
      <c r="A113" s="118"/>
      <c r="B113" s="118"/>
      <c r="C113" s="536"/>
      <c r="D113" s="536"/>
      <c r="E113" s="118"/>
      <c r="F113" s="118"/>
      <c r="G113" s="118"/>
      <c r="H113" s="118"/>
      <c r="I113" s="118"/>
      <c r="J113" s="118"/>
      <c r="K113" s="118"/>
      <c r="L113" s="118"/>
      <c r="M113" s="118"/>
      <c r="N113" s="118"/>
      <c r="O113" s="118"/>
      <c r="P113" s="118"/>
      <c r="Q113" s="118"/>
      <c r="R113" s="118"/>
      <c r="S113" s="118"/>
    </row>
    <row r="114" spans="1:19" s="130" customFormat="1" ht="12" customHeight="1" x14ac:dyDescent="0.25">
      <c r="A114" s="118"/>
      <c r="B114" s="118"/>
      <c r="C114" s="536"/>
      <c r="D114" s="536"/>
      <c r="E114" s="118"/>
      <c r="F114" s="118"/>
      <c r="G114" s="118"/>
      <c r="H114" s="118"/>
      <c r="I114" s="118"/>
      <c r="J114" s="118"/>
      <c r="K114" s="118"/>
      <c r="L114" s="118"/>
      <c r="M114" s="118"/>
      <c r="N114" s="118"/>
      <c r="O114" s="118"/>
      <c r="P114" s="118"/>
      <c r="Q114" s="118"/>
      <c r="R114" s="118"/>
      <c r="S114" s="118"/>
    </row>
    <row r="115" spans="1:19" s="130" customFormat="1" ht="12" customHeight="1" x14ac:dyDescent="0.25">
      <c r="A115" s="118"/>
      <c r="B115" s="118"/>
      <c r="C115" s="536"/>
      <c r="D115" s="536"/>
      <c r="E115" s="118"/>
      <c r="F115" s="118"/>
      <c r="G115" s="118"/>
      <c r="H115" s="118"/>
      <c r="I115" s="118"/>
      <c r="J115" s="118"/>
      <c r="K115" s="118"/>
      <c r="L115" s="118"/>
      <c r="M115" s="118"/>
      <c r="N115" s="118"/>
      <c r="O115" s="118"/>
      <c r="P115" s="118"/>
      <c r="Q115" s="118"/>
      <c r="R115" s="118"/>
      <c r="S115" s="118"/>
    </row>
    <row r="116" spans="1:19" s="130" customFormat="1" ht="12" customHeight="1" x14ac:dyDescent="0.25">
      <c r="A116" s="118"/>
      <c r="B116" s="118"/>
      <c r="C116" s="536"/>
      <c r="D116" s="536"/>
      <c r="E116" s="118"/>
      <c r="F116" s="118"/>
      <c r="G116" s="118"/>
      <c r="H116" s="118"/>
      <c r="I116" s="118"/>
      <c r="J116" s="118"/>
      <c r="K116" s="118"/>
      <c r="L116" s="118"/>
      <c r="M116" s="118"/>
      <c r="N116" s="118"/>
      <c r="O116" s="118"/>
      <c r="P116" s="118"/>
      <c r="Q116" s="118"/>
      <c r="R116" s="118"/>
      <c r="S116" s="118"/>
    </row>
    <row r="117" spans="1:19" s="130" customFormat="1" ht="12" customHeight="1" x14ac:dyDescent="0.25">
      <c r="A117" s="118"/>
      <c r="B117" s="118"/>
      <c r="C117" s="536"/>
      <c r="D117" s="536"/>
      <c r="E117" s="118"/>
      <c r="F117" s="118"/>
      <c r="G117" s="118"/>
      <c r="H117" s="118"/>
      <c r="I117" s="118"/>
      <c r="J117" s="118"/>
      <c r="K117" s="118"/>
      <c r="L117" s="118"/>
      <c r="M117" s="118"/>
      <c r="N117" s="118"/>
      <c r="O117" s="118"/>
      <c r="P117" s="118"/>
      <c r="Q117" s="118"/>
      <c r="R117" s="118"/>
      <c r="S117" s="118"/>
    </row>
    <row r="118" spans="1:19" s="130" customFormat="1" ht="12" customHeight="1" x14ac:dyDescent="0.25">
      <c r="A118" s="118"/>
      <c r="B118" s="118"/>
      <c r="C118" s="536"/>
      <c r="D118" s="536"/>
      <c r="E118" s="118"/>
      <c r="F118" s="118"/>
      <c r="G118" s="118"/>
      <c r="H118" s="118"/>
      <c r="I118" s="118"/>
      <c r="J118" s="118"/>
      <c r="K118" s="118"/>
      <c r="L118" s="118"/>
      <c r="M118" s="118"/>
      <c r="N118" s="118"/>
      <c r="O118" s="118"/>
      <c r="P118" s="118"/>
      <c r="Q118" s="118"/>
      <c r="R118" s="118"/>
      <c r="S118" s="118"/>
    </row>
    <row r="119" spans="1:19" s="130" customFormat="1" ht="12" customHeight="1" x14ac:dyDescent="0.25">
      <c r="A119" s="118"/>
      <c r="B119" s="118"/>
      <c r="C119" s="536"/>
      <c r="D119" s="536"/>
      <c r="E119" s="118"/>
      <c r="F119" s="118"/>
      <c r="G119" s="118"/>
      <c r="H119" s="118"/>
      <c r="I119" s="118"/>
      <c r="J119" s="118"/>
      <c r="K119" s="118"/>
      <c r="L119" s="118"/>
      <c r="M119" s="118"/>
      <c r="N119" s="118"/>
      <c r="O119" s="118"/>
      <c r="P119" s="118"/>
      <c r="Q119" s="118"/>
      <c r="R119" s="118"/>
      <c r="S119" s="118"/>
    </row>
    <row r="120" spans="1:19" s="130" customFormat="1" ht="12" customHeight="1" x14ac:dyDescent="0.25">
      <c r="A120" s="118"/>
      <c r="B120" s="118"/>
      <c r="C120" s="536"/>
      <c r="D120" s="536"/>
      <c r="E120" s="118"/>
      <c r="F120" s="118"/>
      <c r="G120" s="118"/>
      <c r="H120" s="118"/>
      <c r="I120" s="118"/>
      <c r="J120" s="118"/>
      <c r="K120" s="118"/>
      <c r="L120" s="118"/>
      <c r="M120" s="118"/>
      <c r="N120" s="118"/>
      <c r="O120" s="118"/>
      <c r="P120" s="118"/>
      <c r="Q120" s="118"/>
      <c r="R120" s="118"/>
      <c r="S120" s="118"/>
    </row>
    <row r="121" spans="1:19" s="130" customFormat="1" ht="12" customHeight="1" x14ac:dyDescent="0.25">
      <c r="A121" s="118"/>
      <c r="B121" s="118"/>
      <c r="C121" s="536"/>
      <c r="D121" s="536"/>
      <c r="E121" s="118"/>
      <c r="F121" s="118"/>
      <c r="G121" s="118"/>
      <c r="H121" s="118"/>
      <c r="I121" s="118"/>
      <c r="J121" s="118"/>
      <c r="K121" s="118"/>
      <c r="L121" s="118"/>
      <c r="M121" s="118"/>
      <c r="N121" s="118"/>
      <c r="O121" s="118"/>
      <c r="P121" s="118"/>
      <c r="Q121" s="118"/>
      <c r="R121" s="118"/>
      <c r="S121" s="118"/>
    </row>
    <row r="122" spans="1:19" s="130" customFormat="1" ht="12" customHeight="1" x14ac:dyDescent="0.25">
      <c r="A122" s="118"/>
      <c r="B122" s="118"/>
      <c r="C122" s="536"/>
      <c r="D122" s="536"/>
      <c r="E122" s="118"/>
      <c r="F122" s="118"/>
      <c r="G122" s="118"/>
      <c r="H122" s="118"/>
      <c r="I122" s="118"/>
      <c r="J122" s="118"/>
      <c r="K122" s="118"/>
      <c r="L122" s="118"/>
      <c r="M122" s="118"/>
      <c r="N122" s="118"/>
      <c r="O122" s="118"/>
      <c r="P122" s="118"/>
      <c r="Q122" s="118"/>
      <c r="R122" s="118"/>
      <c r="S122" s="118"/>
    </row>
    <row r="123" spans="1:19" s="130" customFormat="1" ht="12" customHeight="1" x14ac:dyDescent="0.25">
      <c r="A123" s="118"/>
      <c r="B123" s="118"/>
      <c r="C123" s="536"/>
      <c r="D123" s="536"/>
      <c r="E123" s="118"/>
      <c r="F123" s="118"/>
      <c r="G123" s="118"/>
      <c r="H123" s="118"/>
      <c r="I123" s="118"/>
      <c r="J123" s="118"/>
      <c r="K123" s="118"/>
      <c r="L123" s="118"/>
      <c r="M123" s="118"/>
      <c r="N123" s="118"/>
      <c r="O123" s="118"/>
      <c r="P123" s="118"/>
      <c r="Q123" s="118"/>
      <c r="R123" s="118"/>
      <c r="S123" s="118"/>
    </row>
    <row r="124" spans="1:19" s="130" customFormat="1" ht="12" customHeight="1" x14ac:dyDescent="0.25">
      <c r="A124" s="118"/>
      <c r="B124" s="118"/>
      <c r="C124" s="536"/>
      <c r="D124" s="536"/>
      <c r="E124" s="118"/>
      <c r="F124" s="118"/>
      <c r="G124" s="118"/>
      <c r="H124" s="118"/>
      <c r="I124" s="118"/>
      <c r="J124" s="118"/>
      <c r="K124" s="118"/>
      <c r="L124" s="118"/>
      <c r="M124" s="118"/>
      <c r="N124" s="118"/>
      <c r="O124" s="118"/>
      <c r="P124" s="118"/>
      <c r="Q124" s="118"/>
      <c r="R124" s="118"/>
      <c r="S124" s="118"/>
    </row>
    <row r="125" spans="1:19" s="130" customFormat="1" ht="12" customHeight="1" x14ac:dyDescent="0.25">
      <c r="A125" s="118"/>
      <c r="B125" s="118"/>
      <c r="C125" s="536"/>
      <c r="D125" s="536"/>
      <c r="E125" s="118"/>
      <c r="F125" s="118"/>
      <c r="G125" s="118"/>
      <c r="H125" s="118"/>
      <c r="I125" s="118"/>
      <c r="J125" s="118"/>
      <c r="K125" s="118"/>
      <c r="L125" s="118"/>
      <c r="M125" s="118"/>
      <c r="N125" s="118"/>
      <c r="O125" s="118"/>
      <c r="P125" s="118"/>
      <c r="Q125" s="118"/>
      <c r="R125" s="118"/>
      <c r="S125" s="118"/>
    </row>
    <row r="126" spans="1:19" s="130" customFormat="1" ht="12" customHeight="1" x14ac:dyDescent="0.25">
      <c r="A126" s="118"/>
      <c r="B126" s="118"/>
      <c r="C126" s="536"/>
      <c r="D126" s="536"/>
      <c r="E126" s="118"/>
      <c r="F126" s="118"/>
      <c r="G126" s="118"/>
      <c r="H126" s="118"/>
      <c r="I126" s="118"/>
      <c r="J126" s="118"/>
      <c r="K126" s="118"/>
      <c r="L126" s="118"/>
      <c r="M126" s="118"/>
      <c r="N126" s="118"/>
      <c r="O126" s="118"/>
      <c r="P126" s="118"/>
      <c r="Q126" s="118"/>
      <c r="R126" s="118"/>
      <c r="S126" s="118"/>
    </row>
    <row r="127" spans="1:19" s="130" customFormat="1" ht="12" customHeight="1" x14ac:dyDescent="0.25">
      <c r="A127" s="118"/>
      <c r="B127" s="118"/>
      <c r="C127" s="536"/>
      <c r="D127" s="536"/>
      <c r="E127" s="118"/>
      <c r="F127" s="118"/>
      <c r="G127" s="118"/>
      <c r="H127" s="118"/>
      <c r="I127" s="118"/>
      <c r="J127" s="118"/>
      <c r="K127" s="118"/>
      <c r="L127" s="118"/>
      <c r="M127" s="118"/>
      <c r="N127" s="118"/>
      <c r="O127" s="118"/>
      <c r="P127" s="118"/>
      <c r="Q127" s="118"/>
      <c r="R127" s="118"/>
      <c r="S127" s="118"/>
    </row>
    <row r="128" spans="1:19" s="130" customFormat="1" ht="12" customHeight="1" x14ac:dyDescent="0.25">
      <c r="A128" s="118"/>
      <c r="B128" s="118"/>
      <c r="C128" s="536"/>
      <c r="D128" s="536"/>
      <c r="E128" s="118"/>
      <c r="F128" s="118"/>
      <c r="G128" s="118"/>
      <c r="H128" s="118"/>
      <c r="I128" s="118"/>
      <c r="J128" s="118"/>
      <c r="K128" s="118"/>
      <c r="L128" s="118"/>
      <c r="M128" s="118"/>
      <c r="N128" s="118"/>
      <c r="O128" s="118"/>
      <c r="P128" s="118"/>
      <c r="Q128" s="118"/>
      <c r="R128" s="118"/>
      <c r="S128" s="118"/>
    </row>
    <row r="129" spans="1:19" s="130" customFormat="1" ht="12" customHeight="1" x14ac:dyDescent="0.25">
      <c r="A129" s="118"/>
      <c r="B129" s="118"/>
      <c r="C129" s="536"/>
      <c r="D129" s="536"/>
      <c r="E129" s="118"/>
      <c r="F129" s="118"/>
      <c r="G129" s="118"/>
      <c r="H129" s="118"/>
      <c r="I129" s="118"/>
      <c r="J129" s="118"/>
      <c r="K129" s="118"/>
      <c r="L129" s="118"/>
      <c r="M129" s="118"/>
      <c r="N129" s="118"/>
      <c r="O129" s="118"/>
      <c r="P129" s="118"/>
      <c r="Q129" s="118"/>
      <c r="R129" s="118"/>
      <c r="S129" s="118"/>
    </row>
    <row r="130" spans="1:19" s="130" customFormat="1" ht="12" customHeight="1" x14ac:dyDescent="0.25">
      <c r="A130" s="118"/>
      <c r="B130" s="118"/>
      <c r="C130" s="536"/>
      <c r="D130" s="536"/>
      <c r="E130" s="118"/>
      <c r="F130" s="118"/>
      <c r="G130" s="118"/>
      <c r="H130" s="118"/>
      <c r="I130" s="118"/>
      <c r="J130" s="118"/>
      <c r="K130" s="118"/>
      <c r="L130" s="118"/>
      <c r="M130" s="118"/>
      <c r="N130" s="118"/>
      <c r="O130" s="118"/>
      <c r="P130" s="118"/>
      <c r="Q130" s="118"/>
      <c r="R130" s="118"/>
      <c r="S130" s="118"/>
    </row>
    <row r="131" spans="1:19" s="130" customFormat="1" ht="12" customHeight="1" x14ac:dyDescent="0.25">
      <c r="A131" s="118"/>
      <c r="B131" s="118"/>
      <c r="C131" s="536"/>
      <c r="D131" s="536"/>
      <c r="E131" s="118"/>
      <c r="F131" s="118"/>
      <c r="G131" s="118"/>
      <c r="H131" s="118"/>
      <c r="I131" s="118"/>
      <c r="J131" s="118"/>
      <c r="K131" s="118"/>
      <c r="L131" s="118"/>
      <c r="M131" s="118"/>
      <c r="N131" s="118"/>
      <c r="O131" s="118"/>
      <c r="P131" s="118"/>
      <c r="Q131" s="118"/>
      <c r="R131" s="118"/>
      <c r="S131" s="118"/>
    </row>
    <row r="132" spans="1:19" s="130" customFormat="1" ht="12" customHeight="1" x14ac:dyDescent="0.25">
      <c r="A132" s="118"/>
      <c r="B132" s="118"/>
      <c r="C132" s="536"/>
      <c r="D132" s="536"/>
      <c r="E132" s="118"/>
      <c r="F132" s="118"/>
      <c r="G132" s="118"/>
      <c r="H132" s="118"/>
      <c r="I132" s="118"/>
      <c r="J132" s="118"/>
      <c r="K132" s="118"/>
      <c r="L132" s="118"/>
      <c r="M132" s="118"/>
      <c r="N132" s="118"/>
      <c r="O132" s="118"/>
      <c r="P132" s="118"/>
      <c r="Q132" s="118"/>
      <c r="R132" s="118"/>
      <c r="S132" s="118"/>
    </row>
    <row r="133" spans="1:19" s="130" customFormat="1" ht="12" customHeight="1" x14ac:dyDescent="0.25">
      <c r="A133" s="118"/>
      <c r="B133" s="118"/>
      <c r="C133" s="536"/>
      <c r="D133" s="536"/>
      <c r="E133" s="118"/>
      <c r="F133" s="118"/>
      <c r="G133" s="118"/>
      <c r="H133" s="118"/>
      <c r="I133" s="118"/>
      <c r="J133" s="118"/>
      <c r="K133" s="118"/>
      <c r="L133" s="118"/>
      <c r="M133" s="118"/>
      <c r="N133" s="118"/>
      <c r="O133" s="118"/>
      <c r="P133" s="118"/>
      <c r="Q133" s="118"/>
      <c r="R133" s="118"/>
      <c r="S133" s="118"/>
    </row>
    <row r="134" spans="1:19" s="130" customFormat="1" ht="12" customHeight="1" x14ac:dyDescent="0.25">
      <c r="A134" s="118"/>
      <c r="B134" s="118"/>
      <c r="C134" s="536"/>
      <c r="D134" s="536"/>
      <c r="E134" s="118"/>
      <c r="F134" s="118"/>
      <c r="G134" s="118"/>
      <c r="H134" s="118"/>
      <c r="I134" s="118"/>
      <c r="J134" s="118"/>
      <c r="K134" s="118"/>
      <c r="L134" s="118"/>
      <c r="M134" s="118"/>
      <c r="N134" s="118"/>
      <c r="O134" s="118"/>
      <c r="P134" s="118"/>
      <c r="Q134" s="118"/>
      <c r="R134" s="118"/>
      <c r="S134" s="118"/>
    </row>
    <row r="135" spans="1:19" s="130" customFormat="1" ht="12" customHeight="1" x14ac:dyDescent="0.25">
      <c r="A135" s="118"/>
      <c r="B135" s="118"/>
      <c r="C135" s="536"/>
      <c r="D135" s="536"/>
      <c r="E135" s="118"/>
      <c r="F135" s="118"/>
      <c r="G135" s="118"/>
      <c r="H135" s="118"/>
      <c r="I135" s="118"/>
      <c r="J135" s="118"/>
      <c r="K135" s="118"/>
      <c r="L135" s="118"/>
      <c r="M135" s="118"/>
      <c r="N135" s="118"/>
      <c r="O135" s="118"/>
      <c r="P135" s="118"/>
      <c r="Q135" s="118"/>
      <c r="R135" s="118"/>
      <c r="S135" s="118"/>
    </row>
    <row r="136" spans="1:19" s="130" customFormat="1" ht="12" customHeight="1" x14ac:dyDescent="0.25">
      <c r="A136" s="118"/>
      <c r="B136" s="118"/>
      <c r="C136" s="536"/>
      <c r="D136" s="536"/>
      <c r="E136" s="118"/>
      <c r="F136" s="118"/>
      <c r="G136" s="118"/>
      <c r="H136" s="118"/>
      <c r="I136" s="118"/>
      <c r="J136" s="118"/>
      <c r="K136" s="118"/>
      <c r="L136" s="118"/>
      <c r="M136" s="118"/>
      <c r="N136" s="118"/>
      <c r="O136" s="118"/>
      <c r="P136" s="118"/>
      <c r="Q136" s="118"/>
      <c r="R136" s="118"/>
      <c r="S136" s="118"/>
    </row>
    <row r="137" spans="1:19" s="130" customFormat="1" ht="12" customHeight="1" x14ac:dyDescent="0.25">
      <c r="A137" s="118"/>
      <c r="B137" s="118"/>
      <c r="C137" s="536"/>
      <c r="D137" s="536"/>
      <c r="E137" s="118"/>
      <c r="F137" s="118"/>
      <c r="G137" s="118"/>
      <c r="H137" s="118"/>
      <c r="I137" s="118"/>
      <c r="J137" s="118"/>
      <c r="K137" s="118"/>
      <c r="L137" s="118"/>
      <c r="M137" s="118"/>
      <c r="N137" s="118"/>
      <c r="O137" s="118"/>
      <c r="P137" s="118"/>
      <c r="Q137" s="118"/>
      <c r="R137" s="118"/>
      <c r="S137" s="118"/>
    </row>
    <row r="138" spans="1:19" s="130" customFormat="1" ht="12" customHeight="1" x14ac:dyDescent="0.25">
      <c r="A138" s="118"/>
      <c r="B138" s="118"/>
      <c r="C138" s="536"/>
      <c r="D138" s="536"/>
      <c r="E138" s="118"/>
      <c r="F138" s="118"/>
      <c r="G138" s="118"/>
      <c r="H138" s="118"/>
      <c r="I138" s="118"/>
      <c r="J138" s="118"/>
      <c r="K138" s="118"/>
      <c r="L138" s="118"/>
      <c r="M138" s="118"/>
      <c r="N138" s="118"/>
      <c r="O138" s="118"/>
      <c r="P138" s="118"/>
      <c r="Q138" s="118"/>
      <c r="R138" s="118"/>
      <c r="S138" s="118"/>
    </row>
    <row r="139" spans="1:19" s="130" customFormat="1" ht="12" customHeight="1" x14ac:dyDescent="0.25">
      <c r="A139" s="118"/>
      <c r="B139" s="118"/>
      <c r="C139" s="536"/>
      <c r="D139" s="536"/>
      <c r="E139" s="118"/>
      <c r="F139" s="118"/>
      <c r="G139" s="118"/>
      <c r="H139" s="118"/>
      <c r="I139" s="118"/>
      <c r="J139" s="118"/>
      <c r="K139" s="118"/>
      <c r="L139" s="118"/>
      <c r="M139" s="118"/>
      <c r="N139" s="118"/>
      <c r="O139" s="118"/>
      <c r="P139" s="118"/>
      <c r="Q139" s="118"/>
      <c r="R139" s="118"/>
      <c r="S139" s="118"/>
    </row>
    <row r="140" spans="1:19" s="130" customFormat="1" ht="12" customHeight="1" x14ac:dyDescent="0.25">
      <c r="A140" s="118"/>
      <c r="B140" s="118"/>
      <c r="C140" s="536"/>
      <c r="D140" s="536"/>
      <c r="E140" s="118"/>
      <c r="F140" s="118"/>
      <c r="G140" s="118"/>
      <c r="H140" s="118"/>
      <c r="I140" s="118"/>
      <c r="J140" s="118"/>
      <c r="K140" s="118"/>
      <c r="L140" s="118"/>
      <c r="M140" s="118"/>
      <c r="N140" s="118"/>
      <c r="O140" s="118"/>
      <c r="P140" s="118"/>
      <c r="Q140" s="118"/>
      <c r="R140" s="118"/>
      <c r="S140" s="118"/>
    </row>
    <row r="141" spans="1:19" s="130" customFormat="1" ht="12" customHeight="1" x14ac:dyDescent="0.25">
      <c r="A141" s="118"/>
      <c r="B141" s="118"/>
      <c r="C141" s="536"/>
      <c r="D141" s="536"/>
      <c r="E141" s="118"/>
      <c r="F141" s="118"/>
      <c r="G141" s="118"/>
      <c r="H141" s="118"/>
      <c r="I141" s="118"/>
      <c r="J141" s="118"/>
      <c r="K141" s="118"/>
      <c r="L141" s="118"/>
      <c r="M141" s="118"/>
      <c r="N141" s="118"/>
      <c r="O141" s="118"/>
      <c r="P141" s="118"/>
      <c r="Q141" s="118"/>
      <c r="R141" s="118"/>
      <c r="S141" s="118"/>
    </row>
    <row r="142" spans="1:19" s="130" customFormat="1" ht="12" customHeight="1" x14ac:dyDescent="0.25">
      <c r="A142" s="118"/>
      <c r="B142" s="118"/>
      <c r="C142" s="536"/>
      <c r="D142" s="536"/>
      <c r="E142" s="118"/>
      <c r="F142" s="118"/>
      <c r="G142" s="118"/>
      <c r="H142" s="118"/>
      <c r="I142" s="118"/>
      <c r="J142" s="118"/>
      <c r="K142" s="118"/>
      <c r="L142" s="118"/>
      <c r="M142" s="118"/>
      <c r="N142" s="118"/>
      <c r="O142" s="118"/>
      <c r="P142" s="118"/>
      <c r="Q142" s="118"/>
      <c r="R142" s="118"/>
      <c r="S142" s="118"/>
    </row>
    <row r="143" spans="1:19" s="130" customFormat="1" ht="12" customHeight="1" x14ac:dyDescent="0.25">
      <c r="A143" s="118"/>
      <c r="B143" s="118"/>
      <c r="C143" s="536"/>
      <c r="D143" s="536"/>
      <c r="E143" s="118"/>
      <c r="F143" s="118"/>
      <c r="G143" s="118"/>
      <c r="H143" s="118"/>
      <c r="I143" s="118"/>
      <c r="J143" s="118"/>
      <c r="K143" s="118"/>
      <c r="L143" s="118"/>
      <c r="M143" s="118"/>
      <c r="N143" s="118"/>
      <c r="O143" s="118"/>
      <c r="P143" s="118"/>
      <c r="Q143" s="118"/>
      <c r="R143" s="118"/>
      <c r="S143" s="118"/>
    </row>
    <row r="144" spans="1:19" s="130" customFormat="1" ht="12" customHeight="1" x14ac:dyDescent="0.25">
      <c r="A144" s="118"/>
      <c r="B144" s="118"/>
      <c r="C144" s="536"/>
      <c r="D144" s="536"/>
      <c r="E144" s="118"/>
      <c r="F144" s="118"/>
      <c r="G144" s="118"/>
      <c r="H144" s="118"/>
      <c r="I144" s="118"/>
      <c r="J144" s="118"/>
      <c r="K144" s="118"/>
      <c r="L144" s="118"/>
      <c r="M144" s="118"/>
      <c r="N144" s="118"/>
      <c r="O144" s="118"/>
      <c r="P144" s="118"/>
      <c r="Q144" s="118"/>
      <c r="R144" s="118"/>
      <c r="S144" s="118"/>
    </row>
    <row r="145" spans="1:19" s="130" customFormat="1" ht="12" customHeight="1" x14ac:dyDescent="0.25">
      <c r="A145" s="118"/>
      <c r="B145" s="118"/>
      <c r="C145" s="536"/>
      <c r="D145" s="536"/>
      <c r="E145" s="118"/>
      <c r="F145" s="118"/>
      <c r="G145" s="118"/>
      <c r="H145" s="118"/>
      <c r="I145" s="118"/>
      <c r="J145" s="118"/>
      <c r="K145" s="118"/>
      <c r="L145" s="118"/>
      <c r="M145" s="118"/>
      <c r="N145" s="118"/>
      <c r="O145" s="118"/>
      <c r="P145" s="118"/>
      <c r="Q145" s="118"/>
      <c r="R145" s="118"/>
      <c r="S145" s="118"/>
    </row>
    <row r="146" spans="1:19" s="130" customFormat="1" ht="12" customHeight="1" x14ac:dyDescent="0.25">
      <c r="A146" s="118"/>
      <c r="B146" s="118"/>
      <c r="C146" s="536"/>
      <c r="D146" s="536"/>
      <c r="E146" s="118"/>
      <c r="F146" s="118"/>
      <c r="G146" s="118"/>
      <c r="H146" s="118"/>
      <c r="I146" s="118"/>
      <c r="J146" s="118"/>
      <c r="K146" s="118"/>
      <c r="L146" s="118"/>
      <c r="M146" s="118"/>
      <c r="N146" s="118"/>
      <c r="O146" s="118"/>
      <c r="P146" s="118"/>
      <c r="Q146" s="118"/>
      <c r="R146" s="118"/>
      <c r="S146" s="118"/>
    </row>
    <row r="147" spans="1:19" s="130" customFormat="1" ht="12" customHeight="1" x14ac:dyDescent="0.25">
      <c r="A147" s="118"/>
      <c r="B147" s="118"/>
      <c r="C147" s="536"/>
      <c r="D147" s="536"/>
      <c r="E147" s="118"/>
      <c r="F147" s="118"/>
      <c r="G147" s="118"/>
      <c r="H147" s="118"/>
      <c r="I147" s="118"/>
      <c r="J147" s="118"/>
      <c r="K147" s="118"/>
      <c r="L147" s="118"/>
      <c r="M147" s="118"/>
      <c r="N147" s="118"/>
      <c r="O147" s="118"/>
      <c r="P147" s="118"/>
      <c r="Q147" s="118"/>
      <c r="R147" s="118"/>
      <c r="S147" s="118"/>
    </row>
    <row r="148" spans="1:19" s="130" customFormat="1" ht="12" customHeight="1" x14ac:dyDescent="0.25">
      <c r="A148" s="118"/>
      <c r="B148" s="118"/>
      <c r="C148" s="536"/>
      <c r="D148" s="536"/>
      <c r="E148" s="118"/>
      <c r="F148" s="118"/>
      <c r="G148" s="118"/>
      <c r="H148" s="118"/>
      <c r="I148" s="118"/>
      <c r="J148" s="118"/>
      <c r="K148" s="118"/>
      <c r="L148" s="118"/>
      <c r="M148" s="118"/>
      <c r="N148" s="118"/>
      <c r="O148" s="118"/>
      <c r="P148" s="118"/>
      <c r="Q148" s="118"/>
      <c r="R148" s="118"/>
      <c r="S148" s="118"/>
    </row>
    <row r="149" spans="1:19" s="130" customFormat="1" ht="12" customHeight="1" x14ac:dyDescent="0.25">
      <c r="A149" s="118"/>
      <c r="B149" s="118"/>
      <c r="C149" s="536"/>
      <c r="D149" s="536"/>
      <c r="E149" s="118"/>
      <c r="F149" s="118"/>
      <c r="G149" s="118"/>
      <c r="H149" s="118"/>
      <c r="I149" s="118"/>
      <c r="J149" s="118"/>
      <c r="K149" s="118"/>
      <c r="L149" s="118"/>
      <c r="M149" s="118"/>
      <c r="N149" s="118"/>
      <c r="O149" s="118"/>
      <c r="P149" s="118"/>
      <c r="Q149" s="118"/>
      <c r="R149" s="118"/>
      <c r="S149" s="118"/>
    </row>
    <row r="150" spans="1:19" s="130" customFormat="1" ht="12" customHeight="1" x14ac:dyDescent="0.25">
      <c r="A150" s="118"/>
      <c r="B150" s="118"/>
      <c r="C150" s="536"/>
      <c r="D150" s="536"/>
      <c r="E150" s="118"/>
      <c r="F150" s="118"/>
      <c r="G150" s="118"/>
      <c r="H150" s="118"/>
      <c r="I150" s="118"/>
      <c r="J150" s="118"/>
      <c r="K150" s="118"/>
      <c r="L150" s="118"/>
      <c r="M150" s="118"/>
      <c r="N150" s="118"/>
      <c r="O150" s="118"/>
      <c r="P150" s="118"/>
      <c r="Q150" s="118"/>
      <c r="R150" s="118"/>
      <c r="S150" s="118"/>
    </row>
    <row r="151" spans="1:19" s="130" customFormat="1" ht="12" customHeight="1" x14ac:dyDescent="0.25">
      <c r="A151" s="118"/>
      <c r="B151" s="118"/>
      <c r="C151" s="536"/>
      <c r="D151" s="536"/>
      <c r="E151" s="118"/>
      <c r="F151" s="118"/>
      <c r="G151" s="118"/>
      <c r="H151" s="118"/>
      <c r="I151" s="118"/>
      <c r="J151" s="118"/>
      <c r="K151" s="118"/>
      <c r="L151" s="118"/>
      <c r="M151" s="118"/>
      <c r="N151" s="118"/>
      <c r="O151" s="118"/>
      <c r="P151" s="118"/>
      <c r="Q151" s="118"/>
      <c r="R151" s="118"/>
      <c r="S151" s="118"/>
    </row>
    <row r="152" spans="1:19" s="130" customFormat="1" ht="12" customHeight="1" x14ac:dyDescent="0.25">
      <c r="A152" s="118"/>
      <c r="B152" s="118"/>
      <c r="C152" s="536"/>
      <c r="D152" s="536"/>
      <c r="E152" s="118"/>
      <c r="F152" s="118"/>
      <c r="G152" s="118"/>
      <c r="H152" s="118"/>
      <c r="I152" s="118"/>
      <c r="J152" s="118"/>
      <c r="K152" s="118"/>
      <c r="L152" s="118"/>
      <c r="M152" s="118"/>
      <c r="N152" s="118"/>
      <c r="O152" s="118"/>
      <c r="P152" s="118"/>
      <c r="Q152" s="118"/>
      <c r="R152" s="118"/>
      <c r="S152" s="118"/>
    </row>
    <row r="153" spans="1:19" s="130" customFormat="1" ht="12" customHeight="1" x14ac:dyDescent="0.25">
      <c r="A153" s="118"/>
      <c r="B153" s="118"/>
      <c r="C153" s="536"/>
      <c r="D153" s="536"/>
      <c r="E153" s="118"/>
      <c r="F153" s="118"/>
      <c r="G153" s="118"/>
      <c r="H153" s="118"/>
      <c r="I153" s="118"/>
      <c r="J153" s="118"/>
      <c r="K153" s="118"/>
      <c r="L153" s="118"/>
      <c r="M153" s="118"/>
      <c r="N153" s="118"/>
      <c r="O153" s="118"/>
      <c r="P153" s="118"/>
      <c r="Q153" s="118"/>
      <c r="R153" s="118"/>
      <c r="S153" s="118"/>
    </row>
    <row r="154" spans="1:19" s="130" customFormat="1" ht="12" customHeight="1" x14ac:dyDescent="0.25">
      <c r="A154" s="118"/>
      <c r="B154" s="118"/>
      <c r="C154" s="536"/>
      <c r="D154" s="536"/>
      <c r="E154" s="118"/>
      <c r="F154" s="118"/>
      <c r="G154" s="118"/>
      <c r="H154" s="118"/>
      <c r="I154" s="118"/>
      <c r="J154" s="118"/>
      <c r="K154" s="118"/>
      <c r="L154" s="118"/>
      <c r="M154" s="118"/>
      <c r="N154" s="118"/>
      <c r="O154" s="118"/>
      <c r="P154" s="118"/>
      <c r="Q154" s="118"/>
      <c r="R154" s="118"/>
      <c r="S154" s="118"/>
    </row>
    <row r="155" spans="1:19" s="130" customFormat="1" ht="12" customHeight="1" x14ac:dyDescent="0.25">
      <c r="A155" s="118"/>
      <c r="B155" s="118"/>
      <c r="C155" s="536"/>
      <c r="D155" s="536"/>
      <c r="E155" s="118"/>
      <c r="F155" s="118"/>
      <c r="G155" s="118"/>
      <c r="H155" s="118"/>
      <c r="I155" s="118"/>
      <c r="J155" s="118"/>
      <c r="K155" s="118"/>
      <c r="L155" s="118"/>
      <c r="M155" s="118"/>
      <c r="N155" s="118"/>
      <c r="O155" s="118"/>
      <c r="P155" s="118"/>
      <c r="Q155" s="118"/>
      <c r="R155" s="118"/>
      <c r="S155" s="118"/>
    </row>
    <row r="156" spans="1:19" s="130" customFormat="1" ht="12" customHeight="1" x14ac:dyDescent="0.25">
      <c r="A156" s="118"/>
      <c r="B156" s="118"/>
      <c r="C156" s="536"/>
      <c r="D156" s="536"/>
      <c r="E156" s="118"/>
      <c r="F156" s="118"/>
      <c r="G156" s="118"/>
      <c r="H156" s="118"/>
      <c r="I156" s="118"/>
      <c r="J156" s="118"/>
      <c r="K156" s="118"/>
      <c r="L156" s="118"/>
      <c r="M156" s="118"/>
      <c r="N156" s="118"/>
      <c r="O156" s="118"/>
      <c r="P156" s="118"/>
      <c r="Q156" s="118"/>
      <c r="R156" s="118"/>
      <c r="S156" s="118"/>
    </row>
    <row r="157" spans="1:19" s="130" customFormat="1" ht="12" customHeight="1" x14ac:dyDescent="0.25">
      <c r="A157" s="118"/>
      <c r="B157" s="118"/>
      <c r="C157" s="536"/>
      <c r="D157" s="536"/>
      <c r="E157" s="118"/>
      <c r="F157" s="118"/>
      <c r="G157" s="118"/>
      <c r="H157" s="118"/>
      <c r="I157" s="118"/>
      <c r="J157" s="118"/>
      <c r="K157" s="118"/>
      <c r="L157" s="118"/>
      <c r="M157" s="118"/>
      <c r="N157" s="118"/>
      <c r="O157" s="118"/>
      <c r="P157" s="118"/>
      <c r="Q157" s="118"/>
      <c r="R157" s="118"/>
      <c r="S157" s="118"/>
    </row>
    <row r="158" spans="1:19" s="130" customFormat="1" ht="12" customHeight="1" x14ac:dyDescent="0.25">
      <c r="A158" s="118"/>
      <c r="B158" s="118"/>
      <c r="C158" s="536"/>
      <c r="D158" s="536"/>
      <c r="E158" s="118"/>
      <c r="F158" s="118"/>
      <c r="G158" s="118"/>
      <c r="H158" s="118"/>
      <c r="I158" s="118"/>
      <c r="J158" s="118"/>
      <c r="K158" s="118"/>
      <c r="L158" s="118"/>
      <c r="M158" s="118"/>
      <c r="N158" s="118"/>
      <c r="O158" s="118"/>
      <c r="P158" s="118"/>
      <c r="Q158" s="118"/>
      <c r="R158" s="118"/>
      <c r="S158" s="118"/>
    </row>
    <row r="159" spans="1:19" s="130" customFormat="1" ht="12" customHeight="1" x14ac:dyDescent="0.25">
      <c r="A159" s="118"/>
      <c r="B159" s="118"/>
      <c r="C159" s="536"/>
      <c r="D159" s="536"/>
      <c r="E159" s="118"/>
      <c r="F159" s="118"/>
      <c r="G159" s="118"/>
      <c r="H159" s="118"/>
      <c r="I159" s="118"/>
      <c r="J159" s="118"/>
      <c r="K159" s="118"/>
      <c r="L159" s="118"/>
      <c r="M159" s="118"/>
      <c r="N159" s="118"/>
      <c r="O159" s="118"/>
      <c r="P159" s="118"/>
      <c r="Q159" s="118"/>
      <c r="R159" s="118"/>
      <c r="S159" s="118"/>
    </row>
    <row r="160" spans="1:19" s="130" customFormat="1" ht="12" customHeight="1" x14ac:dyDescent="0.25">
      <c r="A160" s="118"/>
      <c r="B160" s="118"/>
      <c r="C160" s="536"/>
      <c r="D160" s="536"/>
      <c r="E160" s="118"/>
      <c r="F160" s="118"/>
      <c r="G160" s="118"/>
      <c r="H160" s="118"/>
      <c r="I160" s="118"/>
      <c r="J160" s="118"/>
      <c r="K160" s="118"/>
      <c r="L160" s="118"/>
      <c r="M160" s="118"/>
      <c r="N160" s="118"/>
      <c r="O160" s="118"/>
      <c r="P160" s="118"/>
      <c r="Q160" s="118"/>
      <c r="R160" s="118"/>
      <c r="S160" s="118"/>
    </row>
    <row r="161" spans="1:19" s="130" customFormat="1" ht="12" customHeight="1" x14ac:dyDescent="0.25">
      <c r="A161" s="118"/>
      <c r="B161" s="118"/>
      <c r="C161" s="536"/>
      <c r="D161" s="536"/>
      <c r="E161" s="118"/>
      <c r="F161" s="118"/>
      <c r="G161" s="118"/>
      <c r="H161" s="118"/>
      <c r="I161" s="118"/>
      <c r="J161" s="118"/>
      <c r="K161" s="118"/>
      <c r="L161" s="118"/>
      <c r="M161" s="118"/>
      <c r="N161" s="118"/>
      <c r="O161" s="118"/>
      <c r="P161" s="118"/>
      <c r="Q161" s="118"/>
      <c r="R161" s="118"/>
      <c r="S161" s="118"/>
    </row>
    <row r="162" spans="1:19" s="130" customFormat="1" ht="12" customHeight="1" x14ac:dyDescent="0.25">
      <c r="A162" s="118"/>
      <c r="B162" s="118"/>
      <c r="C162" s="536"/>
      <c r="D162" s="536"/>
      <c r="E162" s="118"/>
      <c r="F162" s="118"/>
      <c r="G162" s="118"/>
      <c r="H162" s="118"/>
      <c r="I162" s="118"/>
      <c r="J162" s="118"/>
      <c r="K162" s="118"/>
      <c r="L162" s="118"/>
      <c r="M162" s="118"/>
      <c r="N162" s="118"/>
      <c r="O162" s="118"/>
      <c r="P162" s="118"/>
      <c r="Q162" s="118"/>
      <c r="R162" s="118"/>
      <c r="S162" s="118"/>
    </row>
    <row r="163" spans="1:19" s="130" customFormat="1" ht="12" customHeight="1" x14ac:dyDescent="0.25">
      <c r="A163" s="118"/>
      <c r="B163" s="118"/>
      <c r="C163" s="536"/>
      <c r="D163" s="536"/>
      <c r="E163" s="118"/>
      <c r="F163" s="118"/>
      <c r="G163" s="118"/>
      <c r="H163" s="118"/>
      <c r="I163" s="118"/>
      <c r="J163" s="118"/>
      <c r="K163" s="118"/>
      <c r="L163" s="118"/>
      <c r="M163" s="118"/>
      <c r="N163" s="118"/>
      <c r="O163" s="118"/>
      <c r="P163" s="118"/>
      <c r="Q163" s="118"/>
      <c r="R163" s="118"/>
      <c r="S163" s="118"/>
    </row>
    <row r="164" spans="1:19" s="130" customFormat="1" ht="12" customHeight="1" x14ac:dyDescent="0.25">
      <c r="A164" s="118"/>
      <c r="B164" s="118"/>
      <c r="C164" s="536"/>
      <c r="D164" s="536"/>
      <c r="E164" s="118"/>
      <c r="F164" s="118"/>
      <c r="G164" s="118"/>
      <c r="H164" s="118"/>
      <c r="I164" s="118"/>
      <c r="J164" s="118"/>
      <c r="K164" s="118"/>
      <c r="L164" s="118"/>
      <c r="M164" s="118"/>
      <c r="N164" s="118"/>
      <c r="O164" s="118"/>
      <c r="P164" s="118"/>
      <c r="Q164" s="118"/>
      <c r="R164" s="118"/>
      <c r="S164" s="118"/>
    </row>
    <row r="165" spans="1:19" s="130" customFormat="1" ht="12" customHeight="1" x14ac:dyDescent="0.25">
      <c r="A165" s="118"/>
      <c r="B165" s="118"/>
      <c r="C165" s="536"/>
      <c r="D165" s="536"/>
      <c r="E165" s="118"/>
      <c r="F165" s="118"/>
      <c r="G165" s="118"/>
      <c r="H165" s="118"/>
      <c r="I165" s="118"/>
      <c r="J165" s="118"/>
      <c r="K165" s="118"/>
      <c r="L165" s="118"/>
      <c r="M165" s="118"/>
      <c r="N165" s="118"/>
      <c r="O165" s="118"/>
      <c r="P165" s="118"/>
      <c r="Q165" s="118"/>
      <c r="R165" s="118"/>
      <c r="S165" s="118"/>
    </row>
    <row r="166" spans="1:19" s="130" customFormat="1" ht="12" customHeight="1" x14ac:dyDescent="0.25">
      <c r="A166" s="118"/>
      <c r="B166" s="118"/>
      <c r="C166" s="536"/>
      <c r="D166" s="536"/>
      <c r="E166" s="118"/>
      <c r="F166" s="118"/>
      <c r="G166" s="118"/>
      <c r="H166" s="118"/>
      <c r="I166" s="118"/>
      <c r="J166" s="118"/>
      <c r="K166" s="118"/>
      <c r="L166" s="118"/>
      <c r="M166" s="118"/>
      <c r="N166" s="118"/>
      <c r="O166" s="118"/>
      <c r="P166" s="118"/>
      <c r="Q166" s="118"/>
      <c r="R166" s="118"/>
      <c r="S166" s="118"/>
    </row>
    <row r="167" spans="1:19" s="130" customFormat="1" ht="12" customHeight="1" x14ac:dyDescent="0.25">
      <c r="A167" s="118"/>
      <c r="B167" s="118"/>
      <c r="C167" s="536"/>
      <c r="D167" s="536"/>
      <c r="E167" s="118"/>
      <c r="F167" s="118"/>
      <c r="G167" s="118"/>
      <c r="H167" s="118"/>
      <c r="I167" s="118"/>
      <c r="J167" s="118"/>
      <c r="K167" s="118"/>
      <c r="L167" s="118"/>
      <c r="M167" s="118"/>
      <c r="N167" s="118"/>
      <c r="O167" s="118"/>
      <c r="P167" s="118"/>
      <c r="Q167" s="118"/>
      <c r="R167" s="118"/>
      <c r="S167" s="118"/>
    </row>
    <row r="168" spans="1:19" s="130" customFormat="1" ht="12" customHeight="1" x14ac:dyDescent="0.25">
      <c r="A168" s="118"/>
      <c r="B168" s="118"/>
      <c r="C168" s="536"/>
      <c r="D168" s="536"/>
      <c r="E168" s="118"/>
      <c r="F168" s="118"/>
      <c r="G168" s="118"/>
      <c r="H168" s="118"/>
      <c r="I168" s="118"/>
      <c r="J168" s="118"/>
      <c r="K168" s="118"/>
      <c r="L168" s="118"/>
      <c r="M168" s="118"/>
      <c r="N168" s="118"/>
      <c r="O168" s="118"/>
      <c r="P168" s="118"/>
      <c r="Q168" s="118"/>
      <c r="R168" s="118"/>
      <c r="S168" s="118"/>
    </row>
    <row r="169" spans="1:19" s="130" customFormat="1" ht="12" customHeight="1" x14ac:dyDescent="0.25">
      <c r="A169" s="118"/>
      <c r="B169" s="118"/>
      <c r="C169" s="536"/>
      <c r="D169" s="536"/>
      <c r="E169" s="118"/>
      <c r="F169" s="118"/>
      <c r="G169" s="118"/>
      <c r="H169" s="118"/>
      <c r="I169" s="118"/>
      <c r="J169" s="118"/>
      <c r="K169" s="118"/>
      <c r="L169" s="118"/>
      <c r="M169" s="118"/>
      <c r="N169" s="118"/>
      <c r="O169" s="118"/>
      <c r="P169" s="118"/>
      <c r="Q169" s="118"/>
      <c r="R169" s="118"/>
      <c r="S169" s="118"/>
    </row>
    <row r="170" spans="1:19" s="130" customFormat="1" ht="12" customHeight="1" x14ac:dyDescent="0.25">
      <c r="A170" s="118"/>
      <c r="B170" s="118"/>
      <c r="C170" s="536"/>
      <c r="D170" s="536"/>
      <c r="E170" s="118"/>
      <c r="F170" s="118"/>
      <c r="G170" s="118"/>
      <c r="H170" s="118"/>
      <c r="I170" s="118"/>
      <c r="J170" s="118"/>
      <c r="K170" s="118"/>
      <c r="L170" s="118"/>
      <c r="M170" s="118"/>
      <c r="N170" s="118"/>
      <c r="O170" s="118"/>
      <c r="P170" s="118"/>
      <c r="Q170" s="118"/>
      <c r="R170" s="118"/>
      <c r="S170" s="118"/>
    </row>
    <row r="171" spans="1:19" s="130" customFormat="1" ht="12" customHeight="1" x14ac:dyDescent="0.25">
      <c r="A171" s="118"/>
      <c r="B171" s="118"/>
      <c r="C171" s="536"/>
      <c r="D171" s="536"/>
      <c r="E171" s="118"/>
      <c r="F171" s="118"/>
      <c r="G171" s="118"/>
      <c r="H171" s="118"/>
      <c r="I171" s="118"/>
      <c r="J171" s="118"/>
      <c r="K171" s="118"/>
      <c r="L171" s="118"/>
      <c r="M171" s="118"/>
      <c r="N171" s="118"/>
      <c r="O171" s="118"/>
      <c r="P171" s="118"/>
      <c r="Q171" s="118"/>
      <c r="R171" s="118"/>
      <c r="S171" s="118"/>
    </row>
    <row r="172" spans="1:19" s="130" customFormat="1" ht="12" customHeight="1" x14ac:dyDescent="0.25">
      <c r="A172" s="118"/>
      <c r="B172" s="118"/>
      <c r="C172" s="536"/>
      <c r="D172" s="536"/>
      <c r="E172" s="118"/>
      <c r="F172" s="118"/>
      <c r="G172" s="118"/>
      <c r="H172" s="118"/>
      <c r="I172" s="118"/>
      <c r="J172" s="118"/>
      <c r="K172" s="118"/>
      <c r="L172" s="118"/>
      <c r="M172" s="118"/>
      <c r="N172" s="118"/>
      <c r="O172" s="118"/>
      <c r="P172" s="118"/>
      <c r="Q172" s="118"/>
      <c r="R172" s="118"/>
      <c r="S172" s="118"/>
    </row>
    <row r="173" spans="1:19" s="130" customFormat="1" ht="12" customHeight="1" x14ac:dyDescent="0.25">
      <c r="A173" s="118"/>
      <c r="B173" s="118"/>
      <c r="C173" s="536"/>
      <c r="D173" s="536"/>
      <c r="E173" s="118"/>
      <c r="F173" s="118"/>
      <c r="G173" s="118"/>
      <c r="H173" s="118"/>
      <c r="I173" s="118"/>
      <c r="J173" s="118"/>
      <c r="K173" s="118"/>
      <c r="L173" s="118"/>
      <c r="M173" s="118"/>
      <c r="N173" s="118"/>
      <c r="O173" s="118"/>
      <c r="P173" s="118"/>
      <c r="Q173" s="118"/>
      <c r="R173" s="118"/>
      <c r="S173" s="118"/>
    </row>
    <row r="174" spans="1:19" s="130" customFormat="1" ht="12" customHeight="1" x14ac:dyDescent="0.25">
      <c r="A174" s="118"/>
      <c r="B174" s="118"/>
      <c r="C174" s="536"/>
      <c r="D174" s="536"/>
      <c r="E174" s="118"/>
      <c r="F174" s="118"/>
      <c r="G174" s="118"/>
      <c r="H174" s="118"/>
      <c r="I174" s="118"/>
      <c r="J174" s="118"/>
      <c r="K174" s="118"/>
      <c r="L174" s="118"/>
      <c r="M174" s="118"/>
      <c r="N174" s="118"/>
      <c r="O174" s="118"/>
      <c r="P174" s="118"/>
      <c r="Q174" s="118"/>
      <c r="R174" s="118"/>
      <c r="S174" s="118"/>
    </row>
    <row r="175" spans="1:19" s="130" customFormat="1" ht="12" customHeight="1" x14ac:dyDescent="0.25">
      <c r="A175" s="118"/>
      <c r="B175" s="118"/>
      <c r="C175" s="536"/>
      <c r="D175" s="536"/>
      <c r="E175" s="118"/>
      <c r="F175" s="118"/>
      <c r="G175" s="118"/>
      <c r="H175" s="118"/>
      <c r="I175" s="118"/>
      <c r="J175" s="118"/>
      <c r="K175" s="118"/>
      <c r="L175" s="118"/>
      <c r="M175" s="118"/>
      <c r="N175" s="118"/>
      <c r="O175" s="118"/>
      <c r="P175" s="118"/>
      <c r="Q175" s="118"/>
      <c r="R175" s="118"/>
      <c r="S175" s="118"/>
    </row>
    <row r="176" spans="1:19" s="130" customFormat="1" ht="12" customHeight="1" x14ac:dyDescent="0.25">
      <c r="A176" s="118"/>
      <c r="B176" s="118"/>
      <c r="C176" s="536"/>
      <c r="D176" s="536"/>
      <c r="E176" s="118"/>
      <c r="F176" s="118"/>
      <c r="G176" s="118"/>
      <c r="H176" s="118"/>
      <c r="I176" s="118"/>
      <c r="J176" s="118"/>
      <c r="K176" s="118"/>
      <c r="L176" s="118"/>
      <c r="M176" s="118"/>
      <c r="N176" s="118"/>
      <c r="O176" s="118"/>
      <c r="P176" s="118"/>
      <c r="Q176" s="118"/>
      <c r="R176" s="118"/>
      <c r="S176" s="118"/>
    </row>
    <row r="177" spans="1:19" s="130" customFormat="1" ht="12" customHeight="1" x14ac:dyDescent="0.25">
      <c r="A177" s="118"/>
      <c r="B177" s="118"/>
      <c r="C177" s="536"/>
      <c r="D177" s="536"/>
      <c r="E177" s="118"/>
      <c r="F177" s="118"/>
      <c r="G177" s="118"/>
      <c r="H177" s="118"/>
      <c r="I177" s="118"/>
      <c r="J177" s="118"/>
      <c r="K177" s="118"/>
      <c r="L177" s="118"/>
      <c r="M177" s="118"/>
      <c r="N177" s="118"/>
      <c r="O177" s="118"/>
      <c r="P177" s="118"/>
      <c r="Q177" s="118"/>
      <c r="R177" s="118"/>
      <c r="S177" s="118"/>
    </row>
    <row r="178" spans="1:19" s="130" customFormat="1" ht="12" customHeight="1" x14ac:dyDescent="0.25">
      <c r="A178" s="118"/>
      <c r="B178" s="118"/>
      <c r="C178" s="536"/>
      <c r="D178" s="536"/>
      <c r="E178" s="118"/>
      <c r="F178" s="118"/>
      <c r="G178" s="118"/>
      <c r="H178" s="118"/>
      <c r="I178" s="118"/>
      <c r="J178" s="118"/>
      <c r="K178" s="118"/>
      <c r="L178" s="118"/>
      <c r="M178" s="118"/>
      <c r="N178" s="118"/>
      <c r="O178" s="118"/>
      <c r="P178" s="118"/>
      <c r="Q178" s="118"/>
      <c r="R178" s="118"/>
      <c r="S178" s="118"/>
    </row>
    <row r="179" spans="1:19" s="130" customFormat="1" ht="12" customHeight="1" x14ac:dyDescent="0.25">
      <c r="A179" s="118"/>
      <c r="B179" s="118"/>
      <c r="C179" s="536"/>
      <c r="D179" s="536"/>
      <c r="E179" s="118"/>
      <c r="F179" s="118"/>
      <c r="G179" s="118"/>
      <c r="H179" s="118"/>
      <c r="I179" s="118"/>
      <c r="J179" s="118"/>
      <c r="K179" s="118"/>
      <c r="L179" s="118"/>
      <c r="M179" s="118"/>
      <c r="N179" s="118"/>
      <c r="O179" s="118"/>
      <c r="P179" s="118"/>
      <c r="Q179" s="118"/>
      <c r="R179" s="118"/>
      <c r="S179" s="118"/>
    </row>
    <row r="180" spans="1:19" s="130" customFormat="1" ht="12" customHeight="1" x14ac:dyDescent="0.25">
      <c r="A180" s="118"/>
      <c r="B180" s="118"/>
      <c r="C180" s="536"/>
      <c r="D180" s="536"/>
      <c r="E180" s="118"/>
      <c r="F180" s="118"/>
      <c r="G180" s="118"/>
      <c r="H180" s="118"/>
      <c r="I180" s="118"/>
      <c r="J180" s="118"/>
      <c r="K180" s="118"/>
      <c r="L180" s="118"/>
      <c r="M180" s="118"/>
      <c r="N180" s="118"/>
      <c r="O180" s="118"/>
      <c r="P180" s="118"/>
      <c r="Q180" s="118"/>
      <c r="R180" s="118"/>
      <c r="S180" s="118"/>
    </row>
    <row r="181" spans="1:19" s="130" customFormat="1" ht="12" customHeight="1" x14ac:dyDescent="0.25">
      <c r="A181" s="118"/>
      <c r="B181" s="118"/>
      <c r="C181" s="536"/>
      <c r="D181" s="536"/>
      <c r="E181" s="118"/>
      <c r="F181" s="118"/>
      <c r="G181" s="118"/>
      <c r="H181" s="118"/>
      <c r="I181" s="118"/>
      <c r="J181" s="118"/>
      <c r="K181" s="118"/>
      <c r="L181" s="118"/>
      <c r="M181" s="118"/>
      <c r="N181" s="118"/>
      <c r="O181" s="118"/>
      <c r="P181" s="118"/>
      <c r="Q181" s="118"/>
      <c r="R181" s="118"/>
      <c r="S181" s="118"/>
    </row>
    <row r="182" spans="1:19" s="130" customFormat="1" ht="12" customHeight="1" x14ac:dyDescent="0.25">
      <c r="A182" s="118"/>
      <c r="B182" s="118"/>
      <c r="C182" s="536"/>
      <c r="D182" s="536"/>
      <c r="E182" s="118"/>
      <c r="F182" s="118"/>
      <c r="G182" s="118"/>
      <c r="H182" s="118"/>
      <c r="I182" s="118"/>
      <c r="J182" s="118"/>
      <c r="K182" s="118"/>
      <c r="L182" s="118"/>
      <c r="M182" s="118"/>
      <c r="N182" s="118"/>
      <c r="O182" s="118"/>
      <c r="P182" s="118"/>
      <c r="Q182" s="118"/>
      <c r="R182" s="118"/>
      <c r="S182" s="118"/>
    </row>
    <row r="183" spans="1:19" s="130" customFormat="1" ht="12" customHeight="1" x14ac:dyDescent="0.25">
      <c r="A183" s="118"/>
      <c r="B183" s="118"/>
      <c r="C183" s="536"/>
      <c r="D183" s="536"/>
      <c r="E183" s="118"/>
      <c r="F183" s="118"/>
      <c r="G183" s="118"/>
      <c r="H183" s="118"/>
      <c r="I183" s="118"/>
      <c r="J183" s="118"/>
      <c r="K183" s="118"/>
      <c r="L183" s="118"/>
      <c r="M183" s="118"/>
      <c r="N183" s="118"/>
      <c r="O183" s="118"/>
      <c r="P183" s="118"/>
      <c r="Q183" s="118"/>
      <c r="R183" s="118"/>
      <c r="S183" s="118"/>
    </row>
    <row r="184" spans="1:19" s="130" customFormat="1" ht="12" customHeight="1" x14ac:dyDescent="0.25">
      <c r="A184" s="118"/>
      <c r="B184" s="118"/>
      <c r="C184" s="536"/>
      <c r="D184" s="536"/>
      <c r="E184" s="118"/>
      <c r="F184" s="118"/>
      <c r="G184" s="118"/>
      <c r="H184" s="118"/>
      <c r="I184" s="118"/>
      <c r="J184" s="118"/>
      <c r="K184" s="118"/>
      <c r="L184" s="118"/>
      <c r="M184" s="118"/>
      <c r="N184" s="118"/>
      <c r="O184" s="118"/>
      <c r="P184" s="118"/>
      <c r="Q184" s="118"/>
      <c r="R184" s="118"/>
      <c r="S184" s="118"/>
    </row>
    <row r="185" spans="1:19" s="130" customFormat="1" ht="12" customHeight="1" x14ac:dyDescent="0.25">
      <c r="A185" s="118"/>
      <c r="B185" s="118"/>
      <c r="C185" s="536"/>
      <c r="D185" s="536"/>
      <c r="E185" s="118"/>
      <c r="F185" s="118"/>
      <c r="G185" s="118"/>
      <c r="H185" s="118"/>
      <c r="I185" s="118"/>
      <c r="J185" s="118"/>
      <c r="K185" s="118"/>
      <c r="L185" s="118"/>
      <c r="M185" s="118"/>
      <c r="N185" s="118"/>
      <c r="O185" s="118"/>
      <c r="P185" s="118"/>
      <c r="Q185" s="118"/>
      <c r="R185" s="118"/>
      <c r="S185" s="118"/>
    </row>
    <row r="186" spans="1:19" s="130" customFormat="1" ht="12" customHeight="1" x14ac:dyDescent="0.25">
      <c r="A186" s="118"/>
      <c r="B186" s="118"/>
      <c r="C186" s="536"/>
      <c r="D186" s="536"/>
      <c r="E186" s="118"/>
      <c r="F186" s="118"/>
      <c r="G186" s="118"/>
      <c r="H186" s="118"/>
      <c r="I186" s="118"/>
      <c r="J186" s="118"/>
      <c r="K186" s="118"/>
      <c r="L186" s="118"/>
      <c r="M186" s="118"/>
      <c r="N186" s="118"/>
      <c r="O186" s="118"/>
      <c r="P186" s="118"/>
      <c r="Q186" s="118"/>
      <c r="R186" s="118"/>
      <c r="S186" s="118"/>
    </row>
    <row r="187" spans="1:19" s="130" customFormat="1" ht="12" customHeight="1" x14ac:dyDescent="0.25">
      <c r="A187" s="118"/>
      <c r="B187" s="118"/>
      <c r="C187" s="536"/>
      <c r="D187" s="536"/>
      <c r="E187" s="118"/>
      <c r="F187" s="118"/>
      <c r="G187" s="118"/>
      <c r="H187" s="118"/>
      <c r="I187" s="118"/>
      <c r="J187" s="118"/>
      <c r="K187" s="118"/>
      <c r="L187" s="118"/>
      <c r="M187" s="118"/>
      <c r="N187" s="118"/>
      <c r="O187" s="118"/>
      <c r="P187" s="118"/>
      <c r="Q187" s="118"/>
      <c r="R187" s="118"/>
      <c r="S187" s="118"/>
    </row>
    <row r="188" spans="1:19" s="130" customFormat="1" ht="12" customHeight="1" x14ac:dyDescent="0.25">
      <c r="A188" s="118"/>
      <c r="B188" s="118"/>
      <c r="C188" s="536"/>
      <c r="D188" s="536"/>
      <c r="E188" s="118"/>
      <c r="F188" s="118"/>
      <c r="G188" s="118"/>
      <c r="H188" s="118"/>
      <c r="I188" s="118"/>
      <c r="J188" s="118"/>
      <c r="K188" s="118"/>
      <c r="L188" s="118"/>
      <c r="M188" s="118"/>
      <c r="N188" s="118"/>
      <c r="O188" s="118"/>
      <c r="P188" s="118"/>
      <c r="Q188" s="118"/>
      <c r="R188" s="118"/>
      <c r="S188" s="118"/>
    </row>
    <row r="189" spans="1:19" s="130" customFormat="1" ht="12" customHeight="1" x14ac:dyDescent="0.25">
      <c r="A189" s="118"/>
      <c r="B189" s="118"/>
      <c r="C189" s="536"/>
      <c r="D189" s="536"/>
      <c r="E189" s="118"/>
      <c r="F189" s="118"/>
      <c r="G189" s="118"/>
      <c r="H189" s="118"/>
      <c r="I189" s="118"/>
      <c r="J189" s="118"/>
      <c r="K189" s="118"/>
      <c r="L189" s="118"/>
      <c r="M189" s="118"/>
      <c r="N189" s="118"/>
      <c r="O189" s="118"/>
      <c r="P189" s="118"/>
      <c r="Q189" s="118"/>
      <c r="R189" s="118"/>
      <c r="S189" s="118"/>
    </row>
    <row r="190" spans="1:19" s="130" customFormat="1" ht="12" customHeight="1" x14ac:dyDescent="0.25">
      <c r="A190" s="118"/>
      <c r="B190" s="118"/>
      <c r="C190" s="536"/>
      <c r="D190" s="536"/>
      <c r="E190" s="118"/>
      <c r="F190" s="118"/>
      <c r="G190" s="118"/>
      <c r="H190" s="118"/>
      <c r="I190" s="118"/>
      <c r="J190" s="118"/>
      <c r="K190" s="118"/>
      <c r="L190" s="118"/>
      <c r="M190" s="118"/>
      <c r="N190" s="118"/>
      <c r="O190" s="118"/>
      <c r="P190" s="118"/>
      <c r="Q190" s="118"/>
      <c r="R190" s="118"/>
      <c r="S190" s="118"/>
    </row>
    <row r="191" spans="1:19" s="130" customFormat="1" ht="12" customHeight="1" x14ac:dyDescent="0.25">
      <c r="A191" s="118"/>
      <c r="B191" s="118"/>
      <c r="C191" s="536"/>
      <c r="D191" s="536"/>
      <c r="E191" s="118"/>
      <c r="F191" s="118"/>
      <c r="G191" s="118"/>
      <c r="H191" s="118"/>
      <c r="I191" s="118"/>
      <c r="J191" s="118"/>
      <c r="K191" s="118"/>
      <c r="L191" s="118"/>
      <c r="M191" s="118"/>
      <c r="N191" s="118"/>
      <c r="O191" s="118"/>
      <c r="P191" s="118"/>
      <c r="Q191" s="118"/>
      <c r="R191" s="118"/>
      <c r="S191" s="118"/>
    </row>
    <row r="192" spans="1:19" s="130" customFormat="1" ht="12" customHeight="1" x14ac:dyDescent="0.25">
      <c r="A192" s="118"/>
      <c r="B192" s="118"/>
      <c r="C192" s="536"/>
      <c r="D192" s="536"/>
      <c r="E192" s="118"/>
      <c r="F192" s="118"/>
      <c r="G192" s="118"/>
      <c r="H192" s="118"/>
      <c r="I192" s="118"/>
      <c r="J192" s="118"/>
      <c r="K192" s="118"/>
      <c r="L192" s="118"/>
      <c r="M192" s="118"/>
      <c r="N192" s="118"/>
      <c r="O192" s="118"/>
      <c r="P192" s="118"/>
      <c r="Q192" s="118"/>
      <c r="R192" s="118"/>
      <c r="S192" s="118"/>
    </row>
    <row r="193" spans="1:19" s="130" customFormat="1" ht="12" customHeight="1" x14ac:dyDescent="0.25">
      <c r="A193" s="118"/>
      <c r="B193" s="118"/>
      <c r="C193" s="536"/>
      <c r="D193" s="536"/>
      <c r="E193" s="118"/>
      <c r="F193" s="118"/>
      <c r="G193" s="118"/>
      <c r="H193" s="118"/>
      <c r="I193" s="118"/>
      <c r="J193" s="118"/>
      <c r="K193" s="118"/>
      <c r="L193" s="118"/>
      <c r="M193" s="118"/>
      <c r="N193" s="118"/>
      <c r="O193" s="118"/>
      <c r="P193" s="118"/>
      <c r="Q193" s="118"/>
      <c r="R193" s="118"/>
      <c r="S193" s="118"/>
    </row>
    <row r="194" spans="1:19" s="130" customFormat="1" ht="12" customHeight="1" x14ac:dyDescent="0.25">
      <c r="A194" s="118"/>
      <c r="B194" s="118"/>
      <c r="C194" s="536"/>
      <c r="D194" s="536"/>
      <c r="E194" s="118"/>
      <c r="F194" s="118"/>
      <c r="G194" s="118"/>
      <c r="H194" s="118"/>
      <c r="I194" s="118"/>
      <c r="J194" s="118"/>
      <c r="K194" s="118"/>
      <c r="L194" s="118"/>
      <c r="M194" s="118"/>
      <c r="N194" s="118"/>
      <c r="O194" s="118"/>
      <c r="P194" s="118"/>
      <c r="Q194" s="118"/>
      <c r="R194" s="118"/>
      <c r="S194" s="118"/>
    </row>
    <row r="195" spans="1:19" s="130" customFormat="1" ht="12" customHeight="1" x14ac:dyDescent="0.25">
      <c r="A195" s="118"/>
      <c r="B195" s="118"/>
      <c r="C195" s="536"/>
      <c r="D195" s="536"/>
      <c r="E195" s="118"/>
      <c r="F195" s="118"/>
      <c r="G195" s="118"/>
      <c r="H195" s="118"/>
      <c r="I195" s="118"/>
      <c r="J195" s="118"/>
      <c r="K195" s="118"/>
      <c r="L195" s="118"/>
      <c r="M195" s="118"/>
      <c r="N195" s="118"/>
      <c r="O195" s="118"/>
      <c r="P195" s="118"/>
      <c r="Q195" s="118"/>
      <c r="R195" s="118"/>
      <c r="S195" s="118"/>
    </row>
    <row r="196" spans="1:19" s="130" customFormat="1" ht="12" customHeight="1" x14ac:dyDescent="0.25">
      <c r="A196" s="118"/>
      <c r="B196" s="118"/>
      <c r="C196" s="536"/>
      <c r="D196" s="536"/>
      <c r="E196" s="118"/>
      <c r="F196" s="118"/>
      <c r="G196" s="118"/>
      <c r="H196" s="118"/>
      <c r="I196" s="118"/>
      <c r="J196" s="118"/>
      <c r="K196" s="118"/>
      <c r="L196" s="118"/>
      <c r="M196" s="118"/>
      <c r="N196" s="118"/>
      <c r="O196" s="118"/>
      <c r="P196" s="118"/>
      <c r="Q196" s="118"/>
      <c r="R196" s="118"/>
      <c r="S196" s="118"/>
    </row>
    <row r="197" spans="1:19" s="130" customFormat="1" ht="12" customHeight="1" x14ac:dyDescent="0.25">
      <c r="A197" s="118"/>
      <c r="B197" s="118"/>
      <c r="C197" s="536"/>
      <c r="D197" s="536"/>
      <c r="E197" s="118"/>
      <c r="F197" s="118"/>
      <c r="G197" s="118"/>
      <c r="H197" s="118"/>
      <c r="I197" s="118"/>
      <c r="J197" s="118"/>
      <c r="K197" s="118"/>
      <c r="L197" s="118"/>
      <c r="M197" s="118"/>
      <c r="N197" s="118"/>
      <c r="O197" s="118"/>
      <c r="P197" s="118"/>
      <c r="Q197" s="118"/>
      <c r="R197" s="118"/>
      <c r="S197" s="118"/>
    </row>
    <row r="198" spans="1:19" s="130" customFormat="1" ht="12" customHeight="1" x14ac:dyDescent="0.25">
      <c r="A198" s="118"/>
      <c r="B198" s="118"/>
      <c r="C198" s="536"/>
      <c r="D198" s="536"/>
      <c r="E198" s="118"/>
      <c r="F198" s="118"/>
      <c r="G198" s="118"/>
      <c r="H198" s="118"/>
      <c r="I198" s="118"/>
      <c r="J198" s="118"/>
      <c r="K198" s="118"/>
      <c r="L198" s="118"/>
      <c r="M198" s="118"/>
      <c r="N198" s="118"/>
      <c r="O198" s="118"/>
      <c r="P198" s="118"/>
      <c r="Q198" s="118"/>
      <c r="R198" s="118"/>
      <c r="S198" s="118"/>
    </row>
    <row r="199" spans="1:19" s="130" customFormat="1" ht="12" customHeight="1" x14ac:dyDescent="0.25">
      <c r="A199" s="118"/>
      <c r="B199" s="118"/>
      <c r="C199" s="536"/>
      <c r="D199" s="536"/>
      <c r="E199" s="118"/>
      <c r="F199" s="118"/>
      <c r="G199" s="118"/>
      <c r="H199" s="118"/>
      <c r="I199" s="118"/>
      <c r="J199" s="118"/>
      <c r="K199" s="118"/>
      <c r="L199" s="118"/>
      <c r="M199" s="118"/>
      <c r="N199" s="118"/>
      <c r="O199" s="118"/>
      <c r="P199" s="118"/>
      <c r="Q199" s="118"/>
      <c r="R199" s="118"/>
      <c r="S199" s="118"/>
    </row>
    <row r="200" spans="1:19" s="130" customFormat="1" ht="12" customHeight="1" x14ac:dyDescent="0.25">
      <c r="A200" s="118"/>
      <c r="B200" s="118"/>
      <c r="C200" s="536"/>
      <c r="D200" s="536"/>
      <c r="E200" s="118"/>
      <c r="F200" s="118"/>
      <c r="G200" s="118"/>
      <c r="H200" s="118"/>
      <c r="I200" s="118"/>
      <c r="J200" s="118"/>
      <c r="K200" s="118"/>
      <c r="L200" s="118"/>
      <c r="M200" s="118"/>
      <c r="N200" s="118"/>
      <c r="O200" s="118"/>
      <c r="P200" s="118"/>
      <c r="Q200" s="118"/>
      <c r="R200" s="118"/>
      <c r="S200" s="118"/>
    </row>
    <row r="201" spans="1:19" s="130" customFormat="1" ht="12" customHeight="1" x14ac:dyDescent="0.25">
      <c r="A201" s="118"/>
      <c r="B201" s="118"/>
      <c r="C201" s="536"/>
      <c r="D201" s="536"/>
      <c r="E201" s="118"/>
      <c r="F201" s="118"/>
      <c r="G201" s="118"/>
      <c r="H201" s="118"/>
      <c r="I201" s="118"/>
      <c r="J201" s="118"/>
      <c r="K201" s="118"/>
      <c r="L201" s="118"/>
      <c r="M201" s="118"/>
      <c r="N201" s="118"/>
      <c r="O201" s="118"/>
      <c r="P201" s="118"/>
      <c r="Q201" s="118"/>
      <c r="R201" s="118"/>
      <c r="S201" s="118"/>
    </row>
    <row r="202" spans="1:19" s="130" customFormat="1" ht="12" customHeight="1" x14ac:dyDescent="0.25">
      <c r="A202" s="118"/>
      <c r="B202" s="118"/>
      <c r="C202" s="536"/>
      <c r="D202" s="536"/>
      <c r="E202" s="118"/>
      <c r="F202" s="118"/>
      <c r="G202" s="118"/>
      <c r="H202" s="118"/>
      <c r="I202" s="118"/>
      <c r="J202" s="118"/>
      <c r="K202" s="118"/>
      <c r="L202" s="118"/>
      <c r="M202" s="118"/>
      <c r="N202" s="118"/>
      <c r="O202" s="118"/>
      <c r="P202" s="118"/>
      <c r="Q202" s="118"/>
      <c r="R202" s="118"/>
      <c r="S202" s="118"/>
    </row>
    <row r="203" spans="1:19" s="130" customFormat="1" ht="12" customHeight="1" x14ac:dyDescent="0.25">
      <c r="A203" s="118"/>
      <c r="B203" s="118"/>
      <c r="C203" s="536"/>
      <c r="D203" s="536"/>
      <c r="E203" s="118"/>
      <c r="F203" s="118"/>
      <c r="G203" s="118"/>
      <c r="H203" s="118"/>
      <c r="I203" s="118"/>
      <c r="J203" s="118"/>
      <c r="K203" s="118"/>
      <c r="L203" s="118"/>
      <c r="M203" s="118"/>
      <c r="N203" s="118"/>
      <c r="O203" s="118"/>
      <c r="P203" s="118"/>
      <c r="Q203" s="118"/>
      <c r="R203" s="118"/>
      <c r="S203" s="118"/>
    </row>
    <row r="204" spans="1:19" s="130" customFormat="1" ht="12" customHeight="1" x14ac:dyDescent="0.25">
      <c r="A204" s="118"/>
      <c r="B204" s="118"/>
      <c r="C204" s="536"/>
      <c r="D204" s="536"/>
      <c r="E204" s="118"/>
      <c r="F204" s="118"/>
      <c r="G204" s="118"/>
      <c r="H204" s="118"/>
      <c r="I204" s="118"/>
      <c r="J204" s="118"/>
      <c r="K204" s="118"/>
      <c r="L204" s="118"/>
      <c r="M204" s="118"/>
      <c r="N204" s="118"/>
      <c r="O204" s="118"/>
      <c r="P204" s="118"/>
      <c r="Q204" s="118"/>
      <c r="R204" s="118"/>
      <c r="S204" s="118"/>
    </row>
    <row r="205" spans="1:19" s="130" customFormat="1" ht="12" customHeight="1" x14ac:dyDescent="0.25">
      <c r="A205" s="118"/>
      <c r="B205" s="118"/>
      <c r="C205" s="536"/>
      <c r="D205" s="536"/>
      <c r="E205" s="118"/>
      <c r="F205" s="118"/>
      <c r="G205" s="118"/>
      <c r="H205" s="118"/>
      <c r="I205" s="118"/>
      <c r="J205" s="118"/>
      <c r="K205" s="118"/>
      <c r="L205" s="118"/>
      <c r="M205" s="118"/>
      <c r="N205" s="118"/>
      <c r="O205" s="118"/>
      <c r="P205" s="118"/>
      <c r="Q205" s="118"/>
      <c r="R205" s="118"/>
      <c r="S205" s="118"/>
    </row>
    <row r="206" spans="1:19" s="130" customFormat="1" ht="12" customHeight="1" x14ac:dyDescent="0.25">
      <c r="A206" s="118"/>
      <c r="B206" s="118"/>
      <c r="C206" s="536"/>
      <c r="D206" s="536"/>
      <c r="E206" s="118"/>
      <c r="F206" s="118"/>
      <c r="G206" s="118"/>
      <c r="H206" s="118"/>
      <c r="I206" s="118"/>
      <c r="J206" s="118"/>
      <c r="K206" s="118"/>
      <c r="L206" s="118"/>
      <c r="M206" s="118"/>
      <c r="N206" s="118"/>
      <c r="O206" s="118"/>
      <c r="P206" s="118"/>
      <c r="Q206" s="118"/>
      <c r="R206" s="118"/>
      <c r="S206" s="118"/>
    </row>
    <row r="207" spans="1:19" s="130" customFormat="1" ht="12" customHeight="1" x14ac:dyDescent="0.25">
      <c r="A207" s="118"/>
      <c r="B207" s="118"/>
      <c r="C207" s="536"/>
      <c r="D207" s="536"/>
      <c r="E207" s="118"/>
      <c r="F207" s="118"/>
      <c r="G207" s="118"/>
      <c r="H207" s="118"/>
      <c r="I207" s="118"/>
      <c r="J207" s="118"/>
      <c r="K207" s="118"/>
      <c r="L207" s="118"/>
      <c r="M207" s="118"/>
      <c r="N207" s="118"/>
      <c r="O207" s="118"/>
      <c r="P207" s="118"/>
      <c r="Q207" s="118"/>
      <c r="R207" s="118"/>
      <c r="S207" s="118"/>
    </row>
    <row r="208" spans="1:19" s="130" customFormat="1" ht="12" customHeight="1" x14ac:dyDescent="0.25">
      <c r="A208" s="118"/>
      <c r="B208" s="118"/>
      <c r="C208" s="536"/>
      <c r="D208" s="536"/>
      <c r="E208" s="118"/>
      <c r="F208" s="118"/>
      <c r="G208" s="118"/>
      <c r="H208" s="118"/>
      <c r="I208" s="118"/>
      <c r="J208" s="118"/>
      <c r="K208" s="118"/>
      <c r="L208" s="118"/>
      <c r="M208" s="118"/>
      <c r="N208" s="118"/>
      <c r="O208" s="118"/>
      <c r="P208" s="118"/>
      <c r="Q208" s="118"/>
      <c r="R208" s="118"/>
      <c r="S208" s="118"/>
    </row>
    <row r="209" spans="1:19" s="130" customFormat="1" ht="12" customHeight="1" x14ac:dyDescent="0.25">
      <c r="A209" s="118"/>
      <c r="B209" s="118"/>
      <c r="C209" s="536"/>
      <c r="D209" s="536"/>
      <c r="E209" s="118"/>
      <c r="F209" s="118"/>
      <c r="G209" s="118"/>
      <c r="H209" s="118"/>
      <c r="I209" s="118"/>
      <c r="J209" s="118"/>
      <c r="K209" s="118"/>
      <c r="L209" s="118"/>
      <c r="M209" s="118"/>
      <c r="N209" s="118"/>
      <c r="O209" s="118"/>
      <c r="P209" s="118"/>
      <c r="Q209" s="118"/>
      <c r="R209" s="118"/>
      <c r="S209" s="118"/>
    </row>
    <row r="210" spans="1:19" ht="12" customHeight="1" x14ac:dyDescent="0.25">
      <c r="A210" s="68"/>
      <c r="B210" s="68"/>
      <c r="C210" s="537"/>
      <c r="D210" s="537"/>
      <c r="E210" s="68"/>
      <c r="F210" s="68"/>
      <c r="G210" s="68"/>
      <c r="H210" s="68"/>
      <c r="I210" s="68"/>
      <c r="J210" s="68"/>
      <c r="K210" s="68"/>
      <c r="L210" s="68"/>
      <c r="M210" s="68"/>
      <c r="N210" s="68"/>
      <c r="O210" s="68"/>
      <c r="P210" s="68"/>
      <c r="Q210" s="68"/>
      <c r="R210" s="68"/>
      <c r="S210" s="68"/>
    </row>
    <row r="211" spans="1:19" ht="12" customHeight="1" x14ac:dyDescent="0.25">
      <c r="A211" s="68"/>
      <c r="B211" s="68"/>
      <c r="C211" s="537"/>
      <c r="D211" s="537"/>
      <c r="E211" s="68"/>
      <c r="F211" s="68"/>
      <c r="G211" s="68"/>
      <c r="H211" s="68"/>
      <c r="I211" s="68"/>
      <c r="J211" s="68"/>
      <c r="K211" s="68"/>
      <c r="L211" s="68"/>
      <c r="M211" s="68"/>
      <c r="N211" s="68"/>
      <c r="O211" s="68"/>
      <c r="P211" s="68"/>
      <c r="Q211" s="68"/>
      <c r="R211" s="68"/>
      <c r="S211" s="68"/>
    </row>
    <row r="212" spans="1:19" ht="12" customHeight="1" x14ac:dyDescent="0.25">
      <c r="A212" s="68"/>
      <c r="B212" s="68"/>
      <c r="C212" s="537"/>
      <c r="D212" s="537"/>
      <c r="E212" s="68"/>
      <c r="F212" s="68"/>
      <c r="G212" s="68"/>
      <c r="H212" s="68"/>
      <c r="I212" s="68"/>
      <c r="J212" s="68"/>
      <c r="K212" s="68"/>
      <c r="L212" s="68"/>
      <c r="M212" s="68"/>
      <c r="N212" s="68"/>
      <c r="O212" s="68"/>
      <c r="P212" s="68"/>
      <c r="Q212" s="68"/>
      <c r="R212" s="68"/>
      <c r="S212" s="68"/>
    </row>
    <row r="213" spans="1:19" ht="12" customHeight="1" x14ac:dyDescent="0.25">
      <c r="A213" s="68"/>
      <c r="B213" s="68"/>
      <c r="C213" s="537"/>
      <c r="D213" s="537"/>
      <c r="E213" s="68"/>
      <c r="F213" s="68"/>
      <c r="G213" s="68"/>
      <c r="H213" s="68"/>
      <c r="I213" s="68"/>
      <c r="J213" s="68"/>
      <c r="K213" s="68"/>
      <c r="L213" s="68"/>
      <c r="M213" s="68"/>
      <c r="N213" s="68"/>
      <c r="O213" s="68"/>
      <c r="P213" s="68"/>
      <c r="Q213" s="68"/>
      <c r="R213" s="68"/>
      <c r="S213" s="68"/>
    </row>
    <row r="214" spans="1:19" ht="12" customHeight="1" x14ac:dyDescent="0.25">
      <c r="A214" s="68"/>
      <c r="B214" s="68"/>
      <c r="C214" s="537"/>
      <c r="D214" s="537"/>
      <c r="E214" s="68"/>
      <c r="F214" s="68"/>
      <c r="G214" s="68"/>
      <c r="H214" s="68"/>
      <c r="I214" s="68"/>
      <c r="J214" s="68"/>
      <c r="K214" s="68"/>
      <c r="L214" s="68"/>
      <c r="M214" s="68"/>
      <c r="N214" s="68"/>
      <c r="O214" s="68"/>
      <c r="P214" s="68"/>
      <c r="Q214" s="68"/>
      <c r="R214" s="68"/>
      <c r="S214" s="68"/>
    </row>
    <row r="215" spans="1:19" x14ac:dyDescent="0.25">
      <c r="A215" s="68"/>
      <c r="B215" s="68"/>
      <c r="C215" s="537"/>
      <c r="D215" s="537"/>
      <c r="E215" s="68"/>
      <c r="F215" s="68"/>
      <c r="G215" s="68"/>
      <c r="H215" s="68"/>
      <c r="I215" s="68"/>
      <c r="J215" s="68"/>
      <c r="K215" s="68"/>
      <c r="L215" s="68"/>
      <c r="M215" s="68"/>
      <c r="N215" s="68"/>
      <c r="O215" s="68"/>
      <c r="P215" s="68"/>
      <c r="Q215" s="68"/>
      <c r="R215" s="68"/>
      <c r="S215" s="68"/>
    </row>
    <row r="216" spans="1:19" x14ac:dyDescent="0.25">
      <c r="A216" s="68"/>
      <c r="B216" s="68"/>
      <c r="C216" s="537"/>
      <c r="D216" s="537"/>
      <c r="E216" s="68"/>
      <c r="F216" s="68"/>
      <c r="G216" s="68"/>
      <c r="H216" s="68"/>
      <c r="I216" s="68"/>
      <c r="J216" s="68"/>
      <c r="K216" s="68"/>
      <c r="L216" s="68"/>
      <c r="M216" s="68"/>
      <c r="N216" s="68"/>
      <c r="O216" s="68"/>
      <c r="P216" s="68"/>
      <c r="Q216" s="68"/>
      <c r="R216" s="68"/>
      <c r="S216" s="68"/>
    </row>
    <row r="217" spans="1:19" x14ac:dyDescent="0.25">
      <c r="A217" s="68"/>
      <c r="B217" s="68"/>
      <c r="C217" s="537"/>
      <c r="D217" s="537"/>
      <c r="E217" s="68"/>
      <c r="F217" s="68"/>
      <c r="G217" s="68"/>
      <c r="H217" s="68"/>
      <c r="I217" s="68"/>
      <c r="J217" s="68"/>
      <c r="K217" s="68"/>
      <c r="L217" s="68"/>
      <c r="M217" s="68"/>
      <c r="N217" s="68"/>
      <c r="O217" s="68"/>
      <c r="P217" s="68"/>
      <c r="Q217" s="68"/>
      <c r="R217" s="68"/>
      <c r="S217" s="68"/>
    </row>
    <row r="218" spans="1:19" x14ac:dyDescent="0.25">
      <c r="A218" s="68"/>
      <c r="B218" s="68"/>
      <c r="C218" s="537"/>
      <c r="D218" s="537"/>
      <c r="E218" s="68"/>
      <c r="F218" s="68"/>
      <c r="G218" s="68"/>
      <c r="H218" s="68"/>
      <c r="I218" s="68"/>
      <c r="J218" s="68"/>
      <c r="K218" s="68"/>
      <c r="L218" s="68"/>
      <c r="M218" s="68"/>
      <c r="N218" s="68"/>
      <c r="O218" s="68"/>
      <c r="P218" s="68"/>
      <c r="Q218" s="68"/>
      <c r="R218" s="68"/>
      <c r="S218" s="68"/>
    </row>
    <row r="219" spans="1:19" x14ac:dyDescent="0.25">
      <c r="A219" s="68"/>
      <c r="B219" s="68"/>
      <c r="C219" s="537"/>
      <c r="D219" s="537"/>
      <c r="E219" s="68"/>
      <c r="F219" s="68"/>
      <c r="G219" s="68"/>
      <c r="H219" s="68"/>
      <c r="I219" s="68"/>
      <c r="J219" s="68"/>
      <c r="K219" s="68"/>
      <c r="L219" s="68"/>
      <c r="M219" s="68"/>
      <c r="N219" s="68"/>
      <c r="O219" s="68"/>
      <c r="P219" s="68"/>
      <c r="Q219" s="68"/>
      <c r="R219" s="68"/>
      <c r="S219" s="68"/>
    </row>
    <row r="220" spans="1:19" x14ac:dyDescent="0.25">
      <c r="A220" s="68"/>
      <c r="B220" s="68"/>
      <c r="C220" s="537"/>
      <c r="D220" s="537"/>
      <c r="E220" s="68"/>
      <c r="F220" s="68"/>
      <c r="G220" s="68"/>
      <c r="H220" s="68"/>
      <c r="I220" s="68"/>
      <c r="J220" s="68"/>
      <c r="K220" s="68"/>
      <c r="L220" s="68"/>
      <c r="M220" s="68"/>
      <c r="N220" s="68"/>
      <c r="O220" s="68"/>
      <c r="P220" s="68"/>
      <c r="Q220" s="68"/>
      <c r="R220" s="68"/>
      <c r="S220" s="68"/>
    </row>
    <row r="221" spans="1:19" x14ac:dyDescent="0.25">
      <c r="A221" s="68"/>
      <c r="B221" s="68"/>
      <c r="C221" s="537"/>
      <c r="D221" s="537"/>
      <c r="E221" s="68"/>
      <c r="F221" s="68"/>
      <c r="G221" s="68"/>
      <c r="H221" s="68"/>
      <c r="I221" s="68"/>
      <c r="J221" s="68"/>
      <c r="K221" s="68"/>
      <c r="L221" s="68"/>
      <c r="M221" s="68"/>
      <c r="N221" s="68"/>
      <c r="O221" s="68"/>
      <c r="P221" s="68"/>
      <c r="Q221" s="68"/>
      <c r="R221" s="68"/>
      <c r="S221" s="68"/>
    </row>
    <row r="222" spans="1:19" x14ac:dyDescent="0.25">
      <c r="A222" s="68"/>
      <c r="B222" s="68"/>
      <c r="C222" s="537"/>
      <c r="D222" s="537"/>
      <c r="E222" s="68"/>
      <c r="F222" s="68"/>
      <c r="G222" s="68"/>
      <c r="H222" s="68"/>
      <c r="I222" s="68"/>
      <c r="J222" s="68"/>
      <c r="K222" s="68"/>
      <c r="L222" s="68"/>
      <c r="M222" s="68"/>
      <c r="N222" s="68"/>
      <c r="O222" s="68"/>
      <c r="P222" s="68"/>
      <c r="Q222" s="68"/>
      <c r="R222" s="68"/>
      <c r="S222" s="68"/>
    </row>
    <row r="223" spans="1:19" x14ac:dyDescent="0.25">
      <c r="A223" s="68"/>
      <c r="B223" s="68"/>
      <c r="C223" s="537"/>
      <c r="D223" s="537"/>
      <c r="E223" s="68"/>
      <c r="F223" s="68"/>
      <c r="G223" s="68"/>
      <c r="H223" s="68"/>
      <c r="I223" s="68"/>
      <c r="J223" s="68"/>
      <c r="K223" s="68"/>
      <c r="L223" s="68"/>
      <c r="M223" s="68"/>
      <c r="N223" s="68"/>
      <c r="O223" s="68"/>
      <c r="P223" s="68"/>
      <c r="Q223" s="68"/>
      <c r="R223" s="68"/>
      <c r="S223" s="68"/>
    </row>
    <row r="224" spans="1:19" x14ac:dyDescent="0.25">
      <c r="A224" s="68"/>
      <c r="B224" s="68"/>
      <c r="C224" s="537"/>
      <c r="D224" s="537"/>
      <c r="E224" s="68"/>
      <c r="F224" s="68"/>
      <c r="G224" s="68"/>
      <c r="H224" s="68"/>
      <c r="I224" s="68"/>
      <c r="J224" s="68"/>
      <c r="K224" s="68"/>
      <c r="L224" s="68"/>
      <c r="M224" s="68"/>
      <c r="N224" s="68"/>
      <c r="O224" s="68"/>
      <c r="P224" s="68"/>
      <c r="Q224" s="68"/>
      <c r="R224" s="68"/>
      <c r="S224" s="68"/>
    </row>
    <row r="225" spans="1:19" x14ac:dyDescent="0.25">
      <c r="A225" s="68"/>
      <c r="B225" s="68"/>
      <c r="C225" s="537"/>
      <c r="D225" s="537"/>
      <c r="E225" s="68"/>
      <c r="F225" s="68"/>
      <c r="G225" s="68"/>
      <c r="H225" s="68"/>
      <c r="I225" s="68"/>
      <c r="J225" s="68"/>
      <c r="K225" s="68"/>
      <c r="L225" s="68"/>
      <c r="M225" s="68"/>
      <c r="N225" s="68"/>
      <c r="O225" s="68"/>
      <c r="P225" s="68"/>
      <c r="Q225" s="68"/>
      <c r="R225" s="68"/>
      <c r="S225" s="68"/>
    </row>
    <row r="226" spans="1:19" x14ac:dyDescent="0.25">
      <c r="A226" s="68"/>
      <c r="B226" s="68"/>
      <c r="C226" s="537"/>
      <c r="D226" s="537"/>
      <c r="E226" s="68"/>
      <c r="F226" s="68"/>
      <c r="G226" s="68"/>
      <c r="H226" s="68"/>
      <c r="I226" s="68"/>
      <c r="J226" s="68"/>
      <c r="K226" s="68"/>
      <c r="L226" s="68"/>
      <c r="M226" s="68"/>
      <c r="N226" s="68"/>
      <c r="O226" s="68"/>
      <c r="P226" s="68"/>
      <c r="Q226" s="68"/>
      <c r="R226" s="68"/>
      <c r="S226" s="68"/>
    </row>
    <row r="227" spans="1:19" x14ac:dyDescent="0.25">
      <c r="A227" s="68"/>
      <c r="B227" s="68"/>
      <c r="C227" s="537"/>
      <c r="D227" s="537"/>
      <c r="E227" s="68"/>
      <c r="F227" s="68"/>
      <c r="G227" s="68"/>
      <c r="H227" s="68"/>
      <c r="I227" s="68"/>
      <c r="J227" s="68"/>
      <c r="K227" s="68"/>
      <c r="L227" s="68"/>
      <c r="M227" s="68"/>
      <c r="N227" s="68"/>
      <c r="O227" s="68"/>
      <c r="P227" s="68"/>
      <c r="Q227" s="68"/>
      <c r="R227" s="68"/>
      <c r="S227" s="68"/>
    </row>
    <row r="228" spans="1:19" x14ac:dyDescent="0.25">
      <c r="A228" s="68"/>
      <c r="B228" s="68"/>
      <c r="C228" s="537"/>
      <c r="D228" s="537"/>
      <c r="E228" s="68"/>
      <c r="F228" s="68"/>
      <c r="G228" s="68"/>
      <c r="H228" s="68"/>
      <c r="I228" s="68"/>
      <c r="J228" s="68"/>
      <c r="K228" s="68"/>
      <c r="L228" s="68"/>
      <c r="M228" s="68"/>
      <c r="N228" s="68"/>
      <c r="O228" s="68"/>
      <c r="P228" s="68"/>
      <c r="Q228" s="68"/>
      <c r="R228" s="68"/>
      <c r="S228" s="68"/>
    </row>
    <row r="229" spans="1:19" x14ac:dyDescent="0.25">
      <c r="A229" s="68"/>
      <c r="B229" s="68"/>
      <c r="C229" s="537"/>
      <c r="D229" s="537"/>
      <c r="E229" s="68"/>
      <c r="F229" s="68"/>
      <c r="G229" s="68"/>
      <c r="H229" s="68"/>
      <c r="I229" s="68"/>
      <c r="J229" s="68"/>
      <c r="K229" s="68"/>
      <c r="L229" s="68"/>
      <c r="M229" s="68"/>
      <c r="N229" s="68"/>
      <c r="O229" s="68"/>
      <c r="P229" s="68"/>
      <c r="Q229" s="68"/>
      <c r="R229" s="68"/>
      <c r="S229" s="68"/>
    </row>
    <row r="230" spans="1:19" x14ac:dyDescent="0.25">
      <c r="A230" s="68"/>
      <c r="B230" s="68"/>
      <c r="C230" s="537"/>
      <c r="D230" s="537"/>
      <c r="E230" s="68"/>
      <c r="F230" s="68"/>
      <c r="G230" s="68"/>
      <c r="H230" s="68"/>
      <c r="I230" s="68"/>
      <c r="J230" s="68"/>
      <c r="K230" s="68"/>
      <c r="L230" s="68"/>
      <c r="M230" s="68"/>
      <c r="N230" s="68"/>
      <c r="O230" s="68"/>
      <c r="P230" s="68"/>
      <c r="Q230" s="68"/>
      <c r="R230" s="68"/>
      <c r="S230" s="68"/>
    </row>
    <row r="231" spans="1:19" x14ac:dyDescent="0.25">
      <c r="A231" s="68"/>
      <c r="B231" s="68"/>
      <c r="C231" s="537"/>
      <c r="D231" s="537"/>
      <c r="E231" s="68"/>
      <c r="F231" s="68"/>
      <c r="G231" s="68"/>
      <c r="H231" s="68"/>
      <c r="I231" s="68"/>
      <c r="J231" s="68"/>
      <c r="K231" s="68"/>
      <c r="L231" s="68"/>
      <c r="M231" s="68"/>
      <c r="N231" s="68"/>
      <c r="O231" s="68"/>
      <c r="P231" s="68"/>
      <c r="Q231" s="68"/>
      <c r="R231" s="68"/>
      <c r="S231" s="68"/>
    </row>
    <row r="232" spans="1:19" x14ac:dyDescent="0.25">
      <c r="A232" s="68"/>
      <c r="B232" s="68"/>
      <c r="C232" s="537"/>
      <c r="D232" s="537"/>
      <c r="E232" s="68"/>
      <c r="F232" s="68"/>
      <c r="G232" s="68"/>
      <c r="H232" s="68"/>
      <c r="I232" s="68"/>
      <c r="J232" s="68"/>
      <c r="K232" s="68"/>
      <c r="L232" s="68"/>
      <c r="M232" s="68"/>
      <c r="N232" s="68"/>
      <c r="O232" s="68"/>
      <c r="P232" s="68"/>
      <c r="Q232" s="68"/>
      <c r="R232" s="68"/>
      <c r="S232" s="68"/>
    </row>
    <row r="233" spans="1:19" x14ac:dyDescent="0.25">
      <c r="A233" s="68"/>
      <c r="B233" s="68"/>
      <c r="C233" s="537"/>
      <c r="D233" s="537"/>
      <c r="E233" s="68"/>
      <c r="F233" s="68"/>
      <c r="G233" s="68"/>
      <c r="H233" s="68"/>
      <c r="I233" s="68"/>
      <c r="J233" s="68"/>
      <c r="K233" s="68"/>
      <c r="L233" s="68"/>
      <c r="M233" s="68"/>
      <c r="N233" s="68"/>
      <c r="O233" s="68"/>
      <c r="P233" s="68"/>
      <c r="Q233" s="68"/>
      <c r="R233" s="68"/>
      <c r="S233" s="68"/>
    </row>
    <row r="234" spans="1:19" x14ac:dyDescent="0.25">
      <c r="A234" s="68"/>
      <c r="B234" s="68"/>
      <c r="C234" s="537"/>
      <c r="D234" s="537"/>
      <c r="E234" s="68"/>
      <c r="F234" s="68"/>
      <c r="G234" s="68"/>
      <c r="H234" s="68"/>
      <c r="I234" s="68"/>
      <c r="J234" s="68"/>
      <c r="K234" s="68"/>
      <c r="L234" s="68"/>
      <c r="M234" s="68"/>
      <c r="N234" s="68"/>
      <c r="O234" s="68"/>
      <c r="P234" s="68"/>
      <c r="Q234" s="68"/>
      <c r="R234" s="68"/>
      <c r="S234" s="68"/>
    </row>
    <row r="235" spans="1:19" x14ac:dyDescent="0.25">
      <c r="A235" s="68"/>
      <c r="B235" s="68"/>
      <c r="C235" s="537"/>
      <c r="D235" s="537"/>
      <c r="E235" s="68"/>
      <c r="F235" s="68"/>
      <c r="G235" s="68"/>
      <c r="H235" s="68"/>
      <c r="I235" s="68"/>
      <c r="J235" s="68"/>
      <c r="K235" s="68"/>
      <c r="L235" s="68"/>
      <c r="M235" s="68"/>
      <c r="N235" s="68"/>
      <c r="O235" s="68"/>
      <c r="P235" s="68"/>
      <c r="Q235" s="68"/>
      <c r="R235" s="68"/>
      <c r="S235" s="68"/>
    </row>
    <row r="236" spans="1:19" x14ac:dyDescent="0.25">
      <c r="A236" s="68"/>
      <c r="B236" s="68"/>
      <c r="C236" s="537"/>
      <c r="D236" s="537"/>
      <c r="E236" s="68"/>
      <c r="F236" s="68"/>
      <c r="G236" s="68"/>
      <c r="H236" s="68"/>
      <c r="I236" s="68"/>
      <c r="J236" s="68"/>
      <c r="K236" s="68"/>
      <c r="L236" s="68"/>
      <c r="M236" s="68"/>
      <c r="N236" s="68"/>
      <c r="O236" s="68"/>
      <c r="P236" s="68"/>
      <c r="Q236" s="68"/>
      <c r="R236" s="68"/>
      <c r="S236" s="68"/>
    </row>
    <row r="237" spans="1:19" x14ac:dyDescent="0.25">
      <c r="A237" s="68"/>
      <c r="B237" s="68"/>
      <c r="C237" s="537"/>
      <c r="D237" s="537"/>
      <c r="E237" s="68"/>
      <c r="F237" s="68"/>
      <c r="G237" s="68"/>
      <c r="H237" s="68"/>
      <c r="I237" s="68"/>
      <c r="J237" s="68"/>
      <c r="K237" s="68"/>
      <c r="L237" s="68"/>
      <c r="M237" s="68"/>
      <c r="N237" s="68"/>
      <c r="O237" s="68"/>
      <c r="P237" s="68"/>
      <c r="Q237" s="68"/>
      <c r="R237" s="68"/>
      <c r="S237" s="68"/>
    </row>
    <row r="238" spans="1:19" x14ac:dyDescent="0.25">
      <c r="A238" s="68"/>
      <c r="B238" s="68"/>
      <c r="C238" s="537"/>
      <c r="D238" s="537"/>
      <c r="E238" s="68"/>
      <c r="F238" s="68"/>
      <c r="G238" s="68"/>
      <c r="H238" s="68"/>
      <c r="I238" s="68"/>
      <c r="J238" s="68"/>
      <c r="K238" s="68"/>
      <c r="L238" s="68"/>
      <c r="M238" s="68"/>
      <c r="N238" s="68"/>
      <c r="O238" s="68"/>
      <c r="P238" s="68"/>
      <c r="Q238" s="68"/>
      <c r="R238" s="68"/>
      <c r="S238" s="68"/>
    </row>
    <row r="239" spans="1:19" x14ac:dyDescent="0.25">
      <c r="A239" s="68"/>
      <c r="B239" s="68"/>
      <c r="C239" s="537"/>
      <c r="D239" s="537"/>
      <c r="E239" s="68"/>
      <c r="F239" s="68"/>
      <c r="G239" s="68"/>
      <c r="H239" s="68"/>
      <c r="I239" s="68"/>
      <c r="J239" s="68"/>
      <c r="K239" s="68"/>
      <c r="L239" s="68"/>
      <c r="M239" s="68"/>
      <c r="N239" s="68"/>
      <c r="O239" s="68"/>
      <c r="P239" s="68"/>
      <c r="Q239" s="68"/>
      <c r="R239" s="68"/>
      <c r="S239" s="68"/>
    </row>
    <row r="240" spans="1:19" x14ac:dyDescent="0.25">
      <c r="A240" s="68"/>
      <c r="B240" s="68"/>
      <c r="C240" s="537"/>
      <c r="D240" s="537"/>
      <c r="E240" s="68"/>
      <c r="F240" s="68"/>
      <c r="G240" s="68"/>
      <c r="H240" s="68"/>
      <c r="I240" s="68"/>
      <c r="J240" s="68"/>
      <c r="K240" s="68"/>
      <c r="L240" s="68"/>
      <c r="M240" s="68"/>
      <c r="N240" s="68"/>
      <c r="O240" s="68"/>
      <c r="P240" s="68"/>
      <c r="Q240" s="68"/>
      <c r="R240" s="68"/>
      <c r="S240" s="68"/>
    </row>
    <row r="241" spans="1:19" x14ac:dyDescent="0.25">
      <c r="A241" s="68"/>
      <c r="B241" s="68"/>
      <c r="C241" s="537"/>
      <c r="D241" s="537"/>
      <c r="E241" s="68"/>
      <c r="F241" s="68"/>
      <c r="G241" s="68"/>
      <c r="H241" s="68"/>
      <c r="I241" s="68"/>
      <c r="J241" s="68"/>
      <c r="K241" s="68"/>
      <c r="L241" s="68"/>
      <c r="M241" s="68"/>
      <c r="N241" s="68"/>
      <c r="O241" s="68"/>
      <c r="P241" s="68"/>
      <c r="Q241" s="68"/>
      <c r="R241" s="68"/>
      <c r="S241" s="68"/>
    </row>
    <row r="242" spans="1:19" x14ac:dyDescent="0.25">
      <c r="A242" s="68"/>
      <c r="B242" s="68"/>
      <c r="C242" s="537"/>
      <c r="D242" s="537"/>
      <c r="E242" s="68"/>
      <c r="F242" s="68"/>
      <c r="G242" s="68"/>
      <c r="H242" s="68"/>
      <c r="I242" s="68"/>
      <c r="J242" s="68"/>
      <c r="K242" s="68"/>
      <c r="L242" s="68"/>
      <c r="M242" s="68"/>
      <c r="N242" s="68"/>
      <c r="O242" s="68"/>
      <c r="P242" s="68"/>
      <c r="Q242" s="68"/>
      <c r="R242" s="68"/>
      <c r="S242" s="68"/>
    </row>
    <row r="243" spans="1:19" x14ac:dyDescent="0.25">
      <c r="A243" s="68"/>
      <c r="B243" s="68"/>
      <c r="C243" s="537"/>
      <c r="D243" s="537"/>
      <c r="E243" s="68"/>
      <c r="F243" s="68"/>
      <c r="G243" s="68"/>
      <c r="H243" s="68"/>
      <c r="I243" s="68"/>
      <c r="J243" s="68"/>
      <c r="K243" s="68"/>
      <c r="L243" s="68"/>
      <c r="M243" s="68"/>
      <c r="N243" s="68"/>
      <c r="O243" s="68"/>
      <c r="P243" s="68"/>
      <c r="Q243" s="68"/>
      <c r="R243" s="68"/>
      <c r="S243" s="68"/>
    </row>
    <row r="244" spans="1:19" x14ac:dyDescent="0.25">
      <c r="A244" s="68"/>
      <c r="B244" s="68"/>
      <c r="C244" s="537"/>
      <c r="D244" s="537"/>
      <c r="E244" s="68"/>
      <c r="F244" s="68"/>
      <c r="G244" s="68"/>
      <c r="H244" s="68"/>
      <c r="I244" s="68"/>
      <c r="J244" s="68"/>
      <c r="K244" s="68"/>
      <c r="L244" s="68"/>
      <c r="M244" s="68"/>
      <c r="N244" s="68"/>
      <c r="O244" s="68"/>
      <c r="P244" s="68"/>
      <c r="Q244" s="68"/>
      <c r="R244" s="68"/>
      <c r="S244" s="68"/>
    </row>
    <row r="245" spans="1:19" x14ac:dyDescent="0.25">
      <c r="A245" s="68"/>
      <c r="B245" s="68"/>
      <c r="C245" s="537"/>
      <c r="D245" s="537"/>
      <c r="E245" s="68"/>
      <c r="F245" s="68"/>
      <c r="G245" s="68"/>
      <c r="H245" s="68"/>
      <c r="I245" s="68"/>
      <c r="J245" s="68"/>
      <c r="K245" s="68"/>
      <c r="L245" s="68"/>
      <c r="M245" s="68"/>
      <c r="N245" s="68"/>
      <c r="O245" s="68"/>
      <c r="P245" s="68"/>
      <c r="Q245" s="68"/>
      <c r="R245" s="68"/>
      <c r="S245" s="68"/>
    </row>
    <row r="246" spans="1:19" x14ac:dyDescent="0.25">
      <c r="A246" s="68"/>
      <c r="B246" s="68"/>
      <c r="C246" s="537"/>
      <c r="D246" s="537"/>
      <c r="E246" s="68"/>
      <c r="F246" s="68"/>
      <c r="G246" s="68"/>
      <c r="H246" s="68"/>
      <c r="I246" s="68"/>
      <c r="J246" s="68"/>
      <c r="K246" s="68"/>
      <c r="L246" s="68"/>
      <c r="M246" s="68"/>
      <c r="N246" s="68"/>
      <c r="O246" s="68"/>
      <c r="P246" s="68"/>
      <c r="Q246" s="68"/>
      <c r="R246" s="68"/>
      <c r="S246" s="68"/>
    </row>
    <row r="247" spans="1:19" x14ac:dyDescent="0.25">
      <c r="A247" s="68"/>
      <c r="B247" s="68"/>
      <c r="C247" s="537"/>
      <c r="D247" s="537"/>
      <c r="E247" s="68"/>
      <c r="F247" s="68"/>
      <c r="G247" s="68"/>
      <c r="H247" s="68"/>
      <c r="I247" s="68"/>
      <c r="J247" s="68"/>
      <c r="K247" s="68"/>
      <c r="L247" s="68"/>
      <c r="M247" s="68"/>
      <c r="N247" s="68"/>
      <c r="O247" s="68"/>
      <c r="P247" s="68"/>
      <c r="Q247" s="68"/>
      <c r="R247" s="68"/>
      <c r="S247" s="68"/>
    </row>
    <row r="248" spans="1:19" x14ac:dyDescent="0.25">
      <c r="A248" s="68"/>
      <c r="B248" s="68"/>
      <c r="C248" s="537"/>
      <c r="D248" s="537"/>
      <c r="E248" s="68"/>
      <c r="F248" s="68"/>
      <c r="G248" s="68"/>
      <c r="H248" s="68"/>
      <c r="I248" s="68"/>
      <c r="J248" s="68"/>
      <c r="K248" s="68"/>
      <c r="L248" s="68"/>
      <c r="M248" s="68"/>
      <c r="N248" s="68"/>
      <c r="O248" s="68"/>
      <c r="P248" s="68"/>
      <c r="Q248" s="68"/>
      <c r="R248" s="68"/>
      <c r="S248" s="68"/>
    </row>
    <row r="249" spans="1:19" x14ac:dyDescent="0.25">
      <c r="A249" s="68"/>
      <c r="B249" s="68"/>
      <c r="C249" s="537"/>
      <c r="D249" s="537"/>
      <c r="E249" s="68"/>
      <c r="F249" s="68"/>
      <c r="G249" s="68"/>
      <c r="H249" s="68"/>
      <c r="I249" s="68"/>
      <c r="J249" s="68"/>
      <c r="K249" s="68"/>
      <c r="L249" s="68"/>
      <c r="M249" s="68"/>
      <c r="N249" s="68"/>
      <c r="O249" s="68"/>
      <c r="P249" s="68"/>
      <c r="Q249" s="68"/>
      <c r="R249" s="68"/>
      <c r="S249" s="68"/>
    </row>
    <row r="250" spans="1:19" x14ac:dyDescent="0.25">
      <c r="A250" s="68"/>
      <c r="B250" s="68"/>
      <c r="C250" s="537"/>
      <c r="D250" s="537"/>
      <c r="E250" s="68"/>
      <c r="F250" s="68"/>
      <c r="G250" s="68"/>
      <c r="H250" s="68"/>
      <c r="I250" s="68"/>
      <c r="J250" s="68"/>
      <c r="K250" s="68"/>
      <c r="L250" s="68"/>
      <c r="M250" s="68"/>
      <c r="N250" s="68"/>
      <c r="O250" s="68"/>
      <c r="P250" s="68"/>
      <c r="Q250" s="68"/>
      <c r="R250" s="68"/>
      <c r="S250" s="68"/>
    </row>
    <row r="251" spans="1:19" x14ac:dyDescent="0.25">
      <c r="A251" s="68"/>
      <c r="B251" s="68"/>
      <c r="C251" s="537"/>
      <c r="D251" s="537"/>
      <c r="E251" s="68"/>
      <c r="F251" s="68"/>
      <c r="G251" s="68"/>
      <c r="H251" s="68"/>
      <c r="I251" s="68"/>
      <c r="J251" s="68"/>
      <c r="K251" s="68"/>
      <c r="L251" s="68"/>
      <c r="M251" s="68"/>
      <c r="N251" s="68"/>
      <c r="O251" s="68"/>
      <c r="P251" s="68"/>
      <c r="Q251" s="68"/>
      <c r="R251" s="68"/>
      <c r="S251" s="68"/>
    </row>
    <row r="252" spans="1:19" x14ac:dyDescent="0.25">
      <c r="A252" s="68"/>
      <c r="B252" s="68"/>
      <c r="C252" s="537"/>
      <c r="D252" s="537"/>
      <c r="E252" s="68"/>
      <c r="F252" s="68"/>
      <c r="G252" s="68"/>
      <c r="H252" s="68"/>
      <c r="I252" s="68"/>
      <c r="J252" s="68"/>
      <c r="K252" s="68"/>
      <c r="L252" s="68"/>
      <c r="M252" s="68"/>
      <c r="N252" s="68"/>
      <c r="O252" s="68"/>
      <c r="P252" s="68"/>
      <c r="Q252" s="68"/>
      <c r="R252" s="68"/>
      <c r="S252" s="68"/>
    </row>
    <row r="253" spans="1:19" x14ac:dyDescent="0.25">
      <c r="A253" s="68"/>
      <c r="B253" s="68"/>
      <c r="C253" s="537"/>
      <c r="D253" s="537"/>
      <c r="E253" s="68"/>
      <c r="F253" s="68"/>
      <c r="G253" s="68"/>
      <c r="H253" s="68"/>
      <c r="I253" s="68"/>
      <c r="J253" s="68"/>
      <c r="K253" s="68"/>
      <c r="L253" s="68"/>
      <c r="M253" s="68"/>
      <c r="N253" s="68"/>
      <c r="O253" s="68"/>
      <c r="P253" s="68"/>
      <c r="Q253" s="68"/>
      <c r="R253" s="68"/>
      <c r="S253" s="68"/>
    </row>
    <row r="254" spans="1:19" x14ac:dyDescent="0.25">
      <c r="A254" s="68"/>
      <c r="B254" s="68"/>
      <c r="C254" s="537"/>
      <c r="D254" s="537"/>
      <c r="E254" s="68"/>
      <c r="F254" s="68"/>
      <c r="G254" s="68"/>
      <c r="H254" s="68"/>
      <c r="I254" s="68"/>
      <c r="J254" s="68"/>
      <c r="K254" s="68"/>
      <c r="L254" s="68"/>
      <c r="M254" s="68"/>
      <c r="N254" s="68"/>
      <c r="O254" s="68"/>
      <c r="P254" s="68"/>
      <c r="Q254" s="68"/>
      <c r="R254" s="68"/>
      <c r="S254" s="68"/>
    </row>
    <row r="255" spans="1:19" x14ac:dyDescent="0.25">
      <c r="A255" s="68"/>
      <c r="B255" s="68"/>
      <c r="C255" s="537"/>
      <c r="D255" s="537"/>
      <c r="E255" s="68"/>
      <c r="F255" s="68"/>
      <c r="G255" s="68"/>
      <c r="H255" s="68"/>
      <c r="I255" s="68"/>
      <c r="J255" s="68"/>
      <c r="K255" s="68"/>
      <c r="L255" s="68"/>
      <c r="M255" s="68"/>
      <c r="N255" s="68"/>
      <c r="O255" s="68"/>
      <c r="P255" s="68"/>
      <c r="Q255" s="68"/>
      <c r="R255" s="68"/>
      <c r="S255" s="68"/>
    </row>
    <row r="256" spans="1:19" x14ac:dyDescent="0.25">
      <c r="A256" s="68"/>
      <c r="B256" s="68"/>
      <c r="C256" s="537"/>
      <c r="D256" s="537"/>
      <c r="E256" s="68"/>
      <c r="F256" s="68"/>
      <c r="G256" s="68"/>
      <c r="H256" s="68"/>
      <c r="I256" s="68"/>
      <c r="J256" s="68"/>
      <c r="K256" s="68"/>
      <c r="L256" s="68"/>
      <c r="M256" s="68"/>
      <c r="N256" s="68"/>
      <c r="O256" s="68"/>
      <c r="P256" s="68"/>
      <c r="Q256" s="68"/>
      <c r="R256" s="68"/>
      <c r="S256" s="68"/>
    </row>
    <row r="257" spans="1:19" x14ac:dyDescent="0.25">
      <c r="A257" s="68"/>
      <c r="B257" s="68"/>
      <c r="C257" s="537"/>
      <c r="D257" s="537"/>
      <c r="E257" s="68"/>
      <c r="F257" s="68"/>
      <c r="G257" s="68"/>
      <c r="H257" s="68"/>
      <c r="I257" s="68"/>
      <c r="J257" s="68"/>
      <c r="K257" s="68"/>
      <c r="L257" s="68"/>
      <c r="M257" s="68"/>
      <c r="N257" s="68"/>
      <c r="O257" s="68"/>
      <c r="P257" s="68"/>
      <c r="Q257" s="68"/>
      <c r="R257" s="68"/>
      <c r="S257" s="68"/>
    </row>
    <row r="258" spans="1:19" x14ac:dyDescent="0.25">
      <c r="A258" s="68"/>
      <c r="B258" s="68"/>
      <c r="C258" s="537"/>
      <c r="D258" s="537"/>
      <c r="E258" s="68"/>
      <c r="F258" s="68"/>
      <c r="G258" s="68"/>
      <c r="H258" s="68"/>
      <c r="I258" s="68"/>
      <c r="J258" s="68"/>
      <c r="K258" s="68"/>
      <c r="L258" s="68"/>
      <c r="M258" s="68"/>
      <c r="N258" s="68"/>
      <c r="O258" s="68"/>
      <c r="P258" s="68"/>
      <c r="Q258" s="68"/>
      <c r="R258" s="68"/>
      <c r="S258" s="68"/>
    </row>
    <row r="259" spans="1:19" x14ac:dyDescent="0.25">
      <c r="A259" s="68"/>
      <c r="B259" s="68"/>
      <c r="C259" s="537"/>
      <c r="D259" s="537"/>
      <c r="E259" s="68"/>
      <c r="F259" s="68"/>
      <c r="G259" s="68"/>
      <c r="H259" s="68"/>
      <c r="I259" s="68"/>
      <c r="J259" s="68"/>
      <c r="K259" s="68"/>
      <c r="L259" s="68"/>
      <c r="M259" s="68"/>
      <c r="N259" s="68"/>
      <c r="O259" s="68"/>
      <c r="P259" s="68"/>
      <c r="Q259" s="68"/>
      <c r="R259" s="68"/>
      <c r="S259" s="68"/>
    </row>
    <row r="260" spans="1:19" x14ac:dyDescent="0.25">
      <c r="A260" s="68"/>
      <c r="B260" s="68"/>
      <c r="C260" s="537"/>
      <c r="D260" s="537"/>
      <c r="E260" s="68"/>
      <c r="F260" s="68"/>
      <c r="G260" s="68"/>
      <c r="H260" s="68"/>
      <c r="I260" s="68"/>
      <c r="J260" s="68"/>
      <c r="K260" s="68"/>
      <c r="L260" s="68"/>
      <c r="M260" s="68"/>
      <c r="N260" s="68"/>
      <c r="O260" s="68"/>
      <c r="P260" s="68"/>
      <c r="Q260" s="68"/>
      <c r="R260" s="68"/>
      <c r="S260" s="68"/>
    </row>
    <row r="261" spans="1:19" x14ac:dyDescent="0.25">
      <c r="A261" s="68"/>
      <c r="B261" s="68"/>
      <c r="C261" s="537"/>
      <c r="D261" s="537"/>
      <c r="E261" s="68"/>
      <c r="F261" s="68"/>
      <c r="G261" s="68"/>
      <c r="H261" s="68"/>
      <c r="I261" s="68"/>
      <c r="J261" s="68"/>
      <c r="K261" s="68"/>
      <c r="L261" s="68"/>
      <c r="M261" s="68"/>
      <c r="N261" s="68"/>
      <c r="O261" s="68"/>
      <c r="P261" s="68"/>
      <c r="Q261" s="68"/>
      <c r="R261" s="68"/>
      <c r="S261" s="68"/>
    </row>
    <row r="262" spans="1:19" x14ac:dyDescent="0.25">
      <c r="A262" s="68"/>
      <c r="B262" s="68"/>
      <c r="C262" s="537"/>
      <c r="D262" s="537"/>
      <c r="E262" s="68"/>
      <c r="F262" s="68"/>
      <c r="G262" s="68"/>
      <c r="H262" s="68"/>
      <c r="I262" s="68"/>
      <c r="J262" s="68"/>
      <c r="K262" s="68"/>
      <c r="L262" s="68"/>
      <c r="M262" s="68"/>
      <c r="N262" s="68"/>
      <c r="O262" s="68"/>
      <c r="P262" s="68"/>
      <c r="Q262" s="68"/>
      <c r="R262" s="68"/>
      <c r="S262" s="68"/>
    </row>
    <row r="263" spans="1:19" x14ac:dyDescent="0.25">
      <c r="A263" s="68"/>
      <c r="B263" s="68"/>
      <c r="C263" s="537"/>
      <c r="D263" s="537"/>
      <c r="E263" s="68"/>
      <c r="F263" s="68"/>
      <c r="G263" s="68"/>
      <c r="H263" s="68"/>
      <c r="I263" s="68"/>
      <c r="J263" s="68"/>
      <c r="K263" s="68"/>
      <c r="L263" s="68"/>
      <c r="M263" s="68"/>
      <c r="N263" s="68"/>
      <c r="O263" s="68"/>
      <c r="P263" s="68"/>
      <c r="Q263" s="68"/>
      <c r="R263" s="68"/>
      <c r="S263" s="68"/>
    </row>
    <row r="264" spans="1:19" x14ac:dyDescent="0.25">
      <c r="A264" s="68"/>
      <c r="B264" s="68"/>
      <c r="C264" s="537"/>
      <c r="D264" s="537"/>
      <c r="E264" s="68"/>
      <c r="F264" s="68"/>
      <c r="G264" s="68"/>
      <c r="H264" s="68"/>
      <c r="I264" s="68"/>
      <c r="J264" s="68"/>
      <c r="K264" s="68"/>
      <c r="L264" s="68"/>
      <c r="M264" s="68"/>
      <c r="N264" s="68"/>
      <c r="O264" s="68"/>
      <c r="P264" s="68"/>
      <c r="Q264" s="68"/>
      <c r="R264" s="68"/>
      <c r="S264" s="68"/>
    </row>
    <row r="265" spans="1:19" x14ac:dyDescent="0.25">
      <c r="A265" s="68"/>
      <c r="B265" s="68"/>
      <c r="C265" s="537"/>
      <c r="D265" s="537"/>
      <c r="E265" s="68"/>
      <c r="F265" s="68"/>
      <c r="G265" s="68"/>
      <c r="H265" s="68"/>
      <c r="I265" s="68"/>
      <c r="J265" s="68"/>
      <c r="K265" s="68"/>
      <c r="L265" s="68"/>
      <c r="M265" s="68"/>
      <c r="N265" s="68"/>
      <c r="O265" s="68"/>
      <c r="P265" s="68"/>
      <c r="Q265" s="68"/>
      <c r="R265" s="68"/>
      <c r="S265" s="68"/>
    </row>
    <row r="266" spans="1:19" x14ac:dyDescent="0.25">
      <c r="A266" s="68"/>
      <c r="B266" s="68"/>
      <c r="C266" s="537"/>
      <c r="D266" s="537"/>
      <c r="E266" s="68"/>
      <c r="F266" s="68"/>
      <c r="G266" s="68"/>
      <c r="H266" s="68"/>
      <c r="I266" s="68"/>
      <c r="J266" s="68"/>
      <c r="K266" s="68"/>
      <c r="L266" s="68"/>
      <c r="M266" s="68"/>
      <c r="N266" s="68"/>
      <c r="O266" s="68"/>
      <c r="P266" s="68"/>
      <c r="Q266" s="68"/>
      <c r="R266" s="68"/>
      <c r="S266" s="68"/>
    </row>
    <row r="267" spans="1:19" x14ac:dyDescent="0.25">
      <c r="A267" s="68"/>
      <c r="B267" s="68"/>
      <c r="C267" s="537"/>
      <c r="D267" s="537"/>
      <c r="E267" s="68"/>
      <c r="F267" s="68"/>
      <c r="G267" s="68"/>
      <c r="H267" s="68"/>
      <c r="I267" s="68"/>
      <c r="J267" s="68"/>
      <c r="K267" s="68"/>
      <c r="L267" s="68"/>
      <c r="M267" s="68"/>
      <c r="N267" s="68"/>
      <c r="O267" s="68"/>
      <c r="P267" s="68"/>
      <c r="Q267" s="68"/>
      <c r="R267" s="68"/>
      <c r="S267" s="68"/>
    </row>
    <row r="268" spans="1:19" x14ac:dyDescent="0.25">
      <c r="A268" s="68"/>
      <c r="B268" s="68"/>
      <c r="C268" s="537"/>
      <c r="D268" s="537"/>
      <c r="E268" s="68"/>
      <c r="F268" s="68"/>
      <c r="G268" s="68"/>
      <c r="H268" s="68"/>
      <c r="I268" s="68"/>
      <c r="J268" s="68"/>
      <c r="K268" s="68"/>
      <c r="L268" s="68"/>
      <c r="M268" s="68"/>
      <c r="N268" s="68"/>
      <c r="O268" s="68"/>
      <c r="P268" s="68"/>
      <c r="Q268" s="68"/>
      <c r="R268" s="68"/>
      <c r="S268" s="68"/>
    </row>
    <row r="269" spans="1:19" x14ac:dyDescent="0.25">
      <c r="A269" s="68"/>
      <c r="B269" s="68"/>
      <c r="C269" s="537"/>
      <c r="D269" s="537"/>
      <c r="E269" s="68"/>
      <c r="F269" s="68"/>
      <c r="G269" s="68"/>
      <c r="H269" s="68"/>
      <c r="I269" s="68"/>
      <c r="J269" s="68"/>
      <c r="K269" s="68"/>
      <c r="L269" s="68"/>
      <c r="M269" s="68"/>
      <c r="N269" s="68"/>
      <c r="O269" s="68"/>
      <c r="P269" s="68"/>
      <c r="Q269" s="68"/>
      <c r="R269" s="68"/>
      <c r="S269" s="68"/>
    </row>
    <row r="270" spans="1:19" x14ac:dyDescent="0.25">
      <c r="A270" s="68"/>
      <c r="B270" s="68"/>
      <c r="C270" s="537"/>
      <c r="D270" s="537"/>
      <c r="E270" s="68"/>
      <c r="F270" s="68"/>
      <c r="G270" s="68"/>
      <c r="H270" s="68"/>
      <c r="I270" s="68"/>
      <c r="J270" s="68"/>
      <c r="K270" s="68"/>
      <c r="L270" s="68"/>
      <c r="M270" s="68"/>
      <c r="N270" s="68"/>
      <c r="O270" s="68"/>
      <c r="P270" s="68"/>
      <c r="Q270" s="68"/>
      <c r="R270" s="68"/>
      <c r="S270" s="68"/>
    </row>
    <row r="271" spans="1:19" x14ac:dyDescent="0.25">
      <c r="A271" s="68"/>
      <c r="B271" s="68"/>
      <c r="C271" s="537"/>
      <c r="D271" s="537"/>
      <c r="E271" s="68"/>
      <c r="F271" s="68"/>
      <c r="G271" s="68"/>
      <c r="H271" s="68"/>
      <c r="I271" s="68"/>
      <c r="J271" s="68"/>
      <c r="K271" s="68"/>
      <c r="L271" s="68"/>
      <c r="M271" s="68"/>
      <c r="N271" s="68"/>
      <c r="O271" s="68"/>
      <c r="P271" s="68"/>
      <c r="Q271" s="68"/>
      <c r="R271" s="68"/>
      <c r="S271" s="68"/>
    </row>
    <row r="272" spans="1:19" x14ac:dyDescent="0.25">
      <c r="A272" s="68"/>
      <c r="B272" s="68"/>
      <c r="C272" s="537"/>
      <c r="D272" s="537"/>
      <c r="E272" s="68"/>
      <c r="F272" s="68"/>
      <c r="G272" s="68"/>
      <c r="H272" s="68"/>
      <c r="I272" s="68"/>
      <c r="J272" s="68"/>
      <c r="K272" s="68"/>
      <c r="L272" s="68"/>
      <c r="M272" s="68"/>
      <c r="N272" s="68"/>
      <c r="O272" s="68"/>
      <c r="P272" s="68"/>
      <c r="Q272" s="68"/>
      <c r="R272" s="68"/>
      <c r="S272" s="68"/>
    </row>
    <row r="273" spans="1:19" x14ac:dyDescent="0.25">
      <c r="A273" s="68"/>
      <c r="B273" s="68"/>
      <c r="C273" s="537"/>
      <c r="D273" s="537"/>
      <c r="E273" s="68"/>
      <c r="F273" s="68"/>
      <c r="G273" s="68"/>
      <c r="H273" s="68"/>
      <c r="I273" s="68"/>
      <c r="J273" s="68"/>
      <c r="K273" s="68"/>
      <c r="L273" s="68"/>
      <c r="M273" s="68"/>
      <c r="N273" s="68"/>
      <c r="O273" s="68"/>
      <c r="P273" s="68"/>
      <c r="Q273" s="68"/>
      <c r="R273" s="68"/>
      <c r="S273" s="68"/>
    </row>
    <row r="274" spans="1:19" x14ac:dyDescent="0.25">
      <c r="A274" s="68"/>
      <c r="B274" s="68"/>
      <c r="C274" s="537"/>
      <c r="D274" s="537"/>
      <c r="E274" s="68"/>
      <c r="F274" s="68"/>
      <c r="G274" s="68"/>
      <c r="H274" s="68"/>
      <c r="I274" s="68"/>
      <c r="J274" s="68"/>
      <c r="K274" s="68"/>
      <c r="L274" s="68"/>
      <c r="M274" s="68"/>
      <c r="N274" s="68"/>
      <c r="O274" s="68"/>
      <c r="P274" s="68"/>
      <c r="Q274" s="68"/>
      <c r="R274" s="68"/>
      <c r="S274" s="68"/>
    </row>
  </sheetData>
  <sheetProtection formatCells="0" formatColumns="0" formatRows="0" autoFilter="0"/>
  <customSheetViews>
    <customSheetView guid="{46CCC2A8-61C4-4F21-94BB-8249E3858509}" scale="85" topLeftCell="A7">
      <selection activeCell="H35" sqref="H35"/>
      <pageMargins left="0.7" right="0.7" top="0.75" bottom="0.75" header="0.3" footer="0.3"/>
      <pageSetup orientation="portrait" r:id="rId1"/>
    </customSheetView>
    <customSheetView guid="{6300BE0F-E9BB-486A-A23F-E07483971E77}" scale="85" topLeftCell="A13">
      <selection activeCell="E38" sqref="E38"/>
      <pageMargins left="0.7" right="0.7" top="0.75" bottom="0.75" header="0.3" footer="0.3"/>
      <pageSetup orientation="portrait" r:id="rId2"/>
    </customSheetView>
    <customSheetView guid="{5679BCAC-750A-4C6F-BB01-FA4AB01B4DBC}" scale="85" topLeftCell="A13">
      <selection activeCell="E38" sqref="E38"/>
      <pageMargins left="0.7" right="0.7" top="0.75" bottom="0.75" header="0.3" footer="0.3"/>
      <pageSetup orientation="portrait" r:id="rId3"/>
    </customSheetView>
    <customSheetView guid="{0FD2BC38-3FA8-44B4-8B18-C03888FDBC75}" scale="85" topLeftCell="A13">
      <selection activeCell="D24" sqref="D24:D42"/>
      <pageMargins left="0.7" right="0.7" top="0.75" bottom="0.75" header="0.3" footer="0.3"/>
      <pageSetup orientation="portrait" r:id="rId4"/>
    </customSheetView>
    <customSheetView guid="{83B41E9C-4D4B-4E64-AF6A-A2F882784B95}" scale="85" topLeftCell="A13">
      <selection activeCell="D24" sqref="D24:D42"/>
      <pageMargins left="0.7" right="0.7" top="0.75" bottom="0.75" header="0.3" footer="0.3"/>
      <pageSetup orientation="portrait" r:id="rId5"/>
    </customSheetView>
    <customSheetView guid="{CB6E70ED-C911-48BD-9403-D776A95649C9}" scale="85" topLeftCell="A13">
      <selection activeCell="D24" sqref="D24:D42"/>
      <pageMargins left="0.7" right="0.7" top="0.75" bottom="0.75" header="0.3" footer="0.3"/>
      <pageSetup orientation="portrait" r:id="rId6"/>
    </customSheetView>
    <customSheetView guid="{5D06DB67-68E1-4144-8C06-A0F20F35659B}" scale="85" topLeftCell="A13">
      <selection activeCell="D24" sqref="D24:D42"/>
      <pageMargins left="0.7" right="0.7" top="0.75" bottom="0.75" header="0.3" footer="0.3"/>
      <pageSetup orientation="portrait" r:id="rId7"/>
    </customSheetView>
    <customSheetView guid="{1378F465-E419-4093-882F-9820B4762B7E}" scale="85" topLeftCell="A13">
      <selection activeCell="D24" sqref="D24:D42"/>
      <pageMargins left="0.7" right="0.7" top="0.75" bottom="0.75" header="0.3" footer="0.3"/>
      <pageSetup orientation="portrait" r:id="rId8"/>
    </customSheetView>
    <customSheetView guid="{5DED195A-DA8D-4C23-9D7A-0243418C8BE4}" scale="85">
      <selection activeCell="C32" sqref="C32"/>
      <pageMargins left="0.7" right="0.7" top="0.75" bottom="0.75" header="0.3" footer="0.3"/>
      <pageSetup orientation="portrait" r:id="rId9"/>
    </customSheetView>
    <customSheetView guid="{DAD5030A-F359-4F6C-B438-60019CE5C21D}" scale="85">
      <selection activeCell="C32" sqref="C32"/>
      <pageMargins left="0.7" right="0.7" top="0.75" bottom="0.75" header="0.3" footer="0.3"/>
      <pageSetup orientation="portrait" r:id="rId10"/>
    </customSheetView>
    <customSheetView guid="{66B7FA8E-99CF-43EC-8A79-C865D10BA4C0}" scale="85">
      <selection activeCell="B34" sqref="B34"/>
      <pageMargins left="0.7" right="0.7" top="0.75" bottom="0.75" header="0.3" footer="0.3"/>
      <pageSetup orientation="portrait" r:id="rId11"/>
    </customSheetView>
    <customSheetView guid="{28F38C72-10A9-427F-BFBF-B226545CB488}" scale="85" topLeftCell="A10">
      <selection activeCell="D6" sqref="D6"/>
      <pageMargins left="0.7" right="0.7" top="0.75" bottom="0.75" header="0.3" footer="0.3"/>
      <pageSetup orientation="portrait" r:id="rId12"/>
    </customSheetView>
    <customSheetView guid="{D782DF0E-9D4A-4080-B65B-103035559967}" scale="85">
      <selection activeCell="D6" sqref="D6"/>
      <pageMargins left="0.7" right="0.7" top="0.75" bottom="0.75" header="0.3" footer="0.3"/>
      <pageSetup orientation="portrait" r:id="rId13"/>
    </customSheetView>
    <customSheetView guid="{A4BDE9E2-830E-4485-B6E1-708190EC31A4}" scale="85">
      <selection activeCell="C39" sqref="C39"/>
      <pageMargins left="0.7" right="0.7" top="0.75" bottom="0.75" header="0.3" footer="0.3"/>
      <pageSetup orientation="portrait" r:id="rId14"/>
    </customSheetView>
    <customSheetView guid="{C575216D-29FC-48BB-BD6A-1D81AE445EAC}" scale="85" topLeftCell="A28">
      <selection activeCell="F42" sqref="F42"/>
      <pageMargins left="0.7" right="0.7" top="0.75" bottom="0.75" header="0.3" footer="0.3"/>
      <pageSetup orientation="portrait" r:id="rId15"/>
    </customSheetView>
    <customSheetView guid="{2301D7D6-570C-4899-83E5-79B284247839}" scale="85" topLeftCell="A13">
      <selection activeCell="A33" sqref="A33"/>
      <pageMargins left="0.7" right="0.7" top="0.75" bottom="0.75" header="0.3" footer="0.3"/>
      <pageSetup orientation="portrait" r:id="rId16"/>
    </customSheetView>
    <customSheetView guid="{D6F50115-B703-4627-B205-DF80F7094FEB}" scale="85">
      <selection activeCell="F32" sqref="F32"/>
      <pageMargins left="0.7" right="0.7" top="0.75" bottom="0.75" header="0.3" footer="0.3"/>
      <pageSetup orientation="portrait" r:id="rId17"/>
    </customSheetView>
    <customSheetView guid="{AE07C99D-7772-4982-BEBB-16B5D6FA0794}" scale="85">
      <selection activeCell="E25" sqref="E25"/>
      <pageMargins left="0.7" right="0.7" top="0.75" bottom="0.75" header="0.3" footer="0.3"/>
      <pageSetup orientation="portrait" r:id="rId18"/>
    </customSheetView>
    <customSheetView guid="{B3BBEA5E-6D18-476E-B42D-04E1EF062EAE}" scale="85">
      <selection activeCell="B39" sqref="B39"/>
      <pageMargins left="0.7" right="0.7" top="0.75" bottom="0.75" header="0.3" footer="0.3"/>
      <pageSetup orientation="portrait" r:id="rId19"/>
    </customSheetView>
    <customSheetView guid="{D971BCE8-FC55-4AAF-A7EE-527ED6899A9F}" scale="85" topLeftCell="A13">
      <selection activeCell="F32" sqref="F32"/>
      <pageMargins left="0.7" right="0.7" top="0.75" bottom="0.75" header="0.3" footer="0.3"/>
      <pageSetup orientation="portrait" r:id="rId20"/>
    </customSheetView>
    <customSheetView guid="{2682D879-1CE1-4C49-A737-54F2881CBCB0}" scale="85" topLeftCell="A13">
      <selection activeCell="F32" sqref="F32"/>
      <pageMargins left="0.7" right="0.7" top="0.75" bottom="0.75" header="0.3" footer="0.3"/>
      <pageSetup orientation="portrait" r:id="rId21"/>
    </customSheetView>
    <customSheetView guid="{F5C35185-B159-45F8-A16A-B3C09B6C0ED0}" scale="85" topLeftCell="A13">
      <selection activeCell="F32" sqref="F32"/>
      <pageMargins left="0.7" right="0.7" top="0.75" bottom="0.75" header="0.3" footer="0.3"/>
      <pageSetup orientation="portrait" r:id="rId22"/>
    </customSheetView>
    <customSheetView guid="{D958522E-10A0-4BA4-9955-3EB5F4C70362}" scale="85">
      <selection activeCell="F32" sqref="F32"/>
      <pageMargins left="0.7" right="0.7" top="0.75" bottom="0.75" header="0.3" footer="0.3"/>
      <pageSetup orientation="portrait" r:id="rId23"/>
    </customSheetView>
    <customSheetView guid="{3BB41223-AB36-4FE3-8823-D288420F8842}" scale="85" topLeftCell="A10">
      <selection activeCell="F32" sqref="F32"/>
      <pageMargins left="0.7" right="0.7" top="0.75" bottom="0.75" header="0.3" footer="0.3"/>
      <pageSetup orientation="portrait" r:id="rId24"/>
    </customSheetView>
    <customSheetView guid="{41F32FFD-755E-411C-9EBF-00C7F0C94089}" scale="85" topLeftCell="A10">
      <selection activeCell="D6" sqref="D6"/>
      <pageMargins left="0.7" right="0.7" top="0.75" bottom="0.75" header="0.3" footer="0.3"/>
      <pageSetup orientation="portrait" r:id="rId25"/>
    </customSheetView>
    <customSheetView guid="{3C8EF251-F6BA-45DC-9203-2AF616E66369}" scale="85">
      <selection activeCell="B34" sqref="B34"/>
      <pageMargins left="0.7" right="0.7" top="0.75" bottom="0.75" header="0.3" footer="0.3"/>
      <pageSetup orientation="portrait" r:id="rId26"/>
    </customSheetView>
    <customSheetView guid="{0609F2A9-A095-402C-B79E-06D415E59CAD}" scale="85">
      <selection activeCell="B34" sqref="B34"/>
      <pageMargins left="0.7" right="0.7" top="0.75" bottom="0.75" header="0.3" footer="0.3"/>
      <pageSetup orientation="portrait" r:id="rId27"/>
    </customSheetView>
    <customSheetView guid="{82846491-0F0E-4B60-87A1-C01ED3FEC6A7}" scale="85">
      <selection activeCell="C32" sqref="C32"/>
      <pageMargins left="0.7" right="0.7" top="0.75" bottom="0.75" header="0.3" footer="0.3"/>
      <pageSetup orientation="portrait" r:id="rId28"/>
    </customSheetView>
    <customSheetView guid="{5CC7F24E-5745-4750-83B2-EAEB0DED38A1}" scale="85">
      <selection activeCell="C32" sqref="C32"/>
      <pageMargins left="0.7" right="0.7" top="0.75" bottom="0.75" header="0.3" footer="0.3"/>
      <pageSetup orientation="portrait" r:id="rId29"/>
    </customSheetView>
    <customSheetView guid="{11FB0069-AFDC-4803-9139-81358242151A}" scale="85">
      <selection activeCell="C32" sqref="C32"/>
      <pageMargins left="0.7" right="0.7" top="0.75" bottom="0.75" header="0.3" footer="0.3"/>
      <pageSetup orientation="portrait" r:id="rId30"/>
    </customSheetView>
    <customSheetView guid="{DCDEF08E-9A10-4266-8775-11A704869E1A}" scale="85">
      <selection activeCell="C32" sqref="C32"/>
      <pageMargins left="0.7" right="0.7" top="0.75" bottom="0.75" header="0.3" footer="0.3"/>
      <pageSetup orientation="portrait" r:id="rId31"/>
    </customSheetView>
    <customSheetView guid="{C1547F3C-C572-46BC-9435-4A6EF18185F5}" scale="85">
      <selection activeCell="C32" sqref="C32"/>
      <pageMargins left="0.7" right="0.7" top="0.75" bottom="0.75" header="0.3" footer="0.3"/>
      <pageSetup orientation="portrait" r:id="rId32"/>
    </customSheetView>
    <customSheetView guid="{02365CEF-9EE4-4700-80AF-E708C0E9172C}" scale="85">
      <selection activeCell="C32" sqref="C32"/>
      <pageMargins left="0.7" right="0.7" top="0.75" bottom="0.75" header="0.3" footer="0.3"/>
      <pageSetup orientation="portrait" r:id="rId33"/>
    </customSheetView>
    <customSheetView guid="{EB4290FA-6900-4BA3-9807-6777BDF95E77}" scale="85">
      <selection activeCell="A41" sqref="A41:S42"/>
      <pageMargins left="0.7" right="0.7" top="0.75" bottom="0.75" header="0.3" footer="0.3"/>
      <pageSetup orientation="portrait" r:id="rId34"/>
    </customSheetView>
    <customSheetView guid="{C8535C45-B99F-4B6C-9D98-5EB04DC32957}" scale="85" topLeftCell="A13">
      <selection activeCell="D24" sqref="D24:D42"/>
      <pageMargins left="0.7" right="0.7" top="0.75" bottom="0.75" header="0.3" footer="0.3"/>
      <pageSetup orientation="portrait" r:id="rId35"/>
    </customSheetView>
    <customSheetView guid="{3299CEC9-C1AA-4B4C-8A4F-7816F7DE2376}" scale="85" topLeftCell="A13">
      <selection activeCell="D24" sqref="D24:D42"/>
      <pageMargins left="0.7" right="0.7" top="0.75" bottom="0.75" header="0.3" footer="0.3"/>
      <pageSetup orientation="portrait" r:id="rId36"/>
    </customSheetView>
    <customSheetView guid="{63B7F284-CA58-4B1B-ACC3-DD6946843A23}" scale="85" topLeftCell="A19">
      <selection activeCell="P37" sqref="M37:P37"/>
      <pageMargins left="0.7" right="0.7" top="0.75" bottom="0.75" header="0.3" footer="0.3"/>
      <pageSetup orientation="portrait" r:id="rId37"/>
    </customSheetView>
    <customSheetView guid="{13C8D82B-9300-447F-8856-608FBD6FA6A1}" scale="85" topLeftCell="A13">
      <selection activeCell="D24" sqref="D24:D42"/>
      <pageMargins left="0.7" right="0.7" top="0.75" bottom="0.75" header="0.3" footer="0.3"/>
      <pageSetup orientation="portrait" r:id="rId38"/>
    </customSheetView>
    <customSheetView guid="{5EA6E6C0-0841-4F8A-8BCA-951E383BED28}" scale="85" topLeftCell="A13">
      <selection activeCell="E38" sqref="E38"/>
      <pageMargins left="0.7" right="0.7" top="0.75" bottom="0.75" header="0.3" footer="0.3"/>
      <pageSetup orientation="portrait" r:id="rId39"/>
    </customSheetView>
    <customSheetView guid="{091B35B7-6B09-4364-8B4D-11A7F8E6FBD2}" scale="85" topLeftCell="A13">
      <selection activeCell="E38" sqref="E38"/>
      <pageMargins left="0.7" right="0.7" top="0.75" bottom="0.75" header="0.3" footer="0.3"/>
      <pageSetup orientation="portrait" r:id="rId40"/>
    </customSheetView>
  </customSheetViews>
  <mergeCells count="6">
    <mergeCell ref="A22:O22"/>
    <mergeCell ref="F1:M1"/>
    <mergeCell ref="G13:K13"/>
    <mergeCell ref="G15:K15"/>
    <mergeCell ref="G17:K17"/>
    <mergeCell ref="G19:K19"/>
  </mergeCells>
  <pageMargins left="0.7" right="0.7" top="0.75" bottom="0.75" header="0.3" footer="0.3"/>
  <pageSetup orientation="portrait"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24"/>
  <sheetViews>
    <sheetView workbookViewId="0">
      <selection activeCell="A17" sqref="A17"/>
    </sheetView>
  </sheetViews>
  <sheetFormatPr defaultRowHeight="15" x14ac:dyDescent="0.25"/>
  <cols>
    <col min="4" max="4" width="12.5703125" bestFit="1" customWidth="1"/>
    <col min="6" max="6" width="12" customWidth="1"/>
    <col min="7" max="7" width="12.7109375" customWidth="1"/>
    <col min="8" max="8" width="10.28515625" customWidth="1"/>
    <col min="9" max="9" width="9.28515625" bestFit="1" customWidth="1"/>
    <col min="11" max="11" width="9.28515625" bestFit="1" customWidth="1"/>
    <col min="13" max="13" width="10.28515625" customWidth="1"/>
  </cols>
  <sheetData>
    <row r="1" spans="1:60" s="8" customFormat="1" ht="22.9" customHeight="1" x14ac:dyDescent="0.25">
      <c r="A1" s="1" t="s">
        <v>0</v>
      </c>
      <c r="B1" s="2"/>
      <c r="C1" s="3"/>
      <c r="D1" s="4"/>
      <c r="E1" s="5"/>
      <c r="F1" s="2"/>
      <c r="G1" s="2"/>
      <c r="H1" s="6"/>
      <c r="I1" s="2"/>
      <c r="J1" s="2"/>
      <c r="K1" s="2"/>
      <c r="L1" s="2"/>
      <c r="M1" s="2"/>
      <c r="N1" s="2"/>
      <c r="O1" s="2"/>
      <c r="P1" s="2"/>
      <c r="Q1" s="7"/>
      <c r="R1" s="7"/>
      <c r="S1" s="7"/>
      <c r="T1" s="7"/>
      <c r="U1" s="7"/>
      <c r="AI1" s="9" t="s">
        <v>1</v>
      </c>
      <c r="BH1" s="9" t="s">
        <v>2</v>
      </c>
    </row>
    <row r="2" spans="1:60" s="8" customFormat="1" ht="17.850000000000001" customHeight="1" x14ac:dyDescent="0.25">
      <c r="A2" s="2"/>
      <c r="B2" s="2"/>
      <c r="C2" s="2"/>
      <c r="D2" s="4"/>
      <c r="E2" s="5"/>
      <c r="F2" s="2"/>
      <c r="G2" s="213">
        <f>SUM(G7:G13)</f>
        <v>195.84</v>
      </c>
      <c r="H2" s="2" t="s">
        <v>259</v>
      </c>
      <c r="I2" s="2"/>
      <c r="J2" s="2"/>
      <c r="K2" s="2"/>
      <c r="L2" s="2"/>
      <c r="M2" s="2"/>
      <c r="N2" s="2"/>
      <c r="O2" s="2"/>
      <c r="P2" s="2"/>
      <c r="Q2" s="7"/>
      <c r="R2" s="7"/>
      <c r="S2" s="7"/>
      <c r="T2" s="7"/>
      <c r="U2" s="7"/>
      <c r="AI2" s="9" t="s">
        <v>3</v>
      </c>
      <c r="BH2" s="9" t="s">
        <v>4</v>
      </c>
    </row>
    <row r="3" spans="1:60" s="16" customFormat="1" ht="34.5" thickBot="1" x14ac:dyDescent="0.3">
      <c r="A3" s="10" t="s">
        <v>5</v>
      </c>
      <c r="B3" s="10" t="s">
        <v>6</v>
      </c>
      <c r="C3" s="10" t="s">
        <v>7</v>
      </c>
      <c r="D3" s="11" t="s">
        <v>8</v>
      </c>
      <c r="E3" s="12" t="s">
        <v>9</v>
      </c>
      <c r="F3" s="10" t="s">
        <v>10</v>
      </c>
      <c r="G3" s="13" t="s">
        <v>11</v>
      </c>
      <c r="H3" s="10" t="s">
        <v>12</v>
      </c>
      <c r="I3" s="10" t="s">
        <v>13</v>
      </c>
      <c r="J3" s="10" t="s">
        <v>14</v>
      </c>
      <c r="K3" s="10" t="s">
        <v>15</v>
      </c>
      <c r="L3" s="10" t="s">
        <v>16</v>
      </c>
      <c r="M3" s="10" t="s">
        <v>17</v>
      </c>
      <c r="N3" s="14" t="s">
        <v>18</v>
      </c>
      <c r="O3" s="14" t="s">
        <v>19</v>
      </c>
      <c r="P3" s="10" t="s">
        <v>20</v>
      </c>
      <c r="Q3" s="15"/>
      <c r="R3" s="15"/>
      <c r="S3" s="15"/>
      <c r="T3" s="15"/>
      <c r="U3" s="15"/>
      <c r="AI3" s="17" t="s">
        <v>21</v>
      </c>
      <c r="BH3" s="17" t="s">
        <v>22</v>
      </c>
    </row>
    <row r="4" spans="1:60" s="24" customFormat="1" ht="15" customHeight="1" x14ac:dyDescent="0.25">
      <c r="A4" s="18"/>
      <c r="B4" s="18"/>
      <c r="C4" s="18"/>
      <c r="D4" s="19"/>
      <c r="E4" s="20"/>
      <c r="F4" s="18"/>
      <c r="G4" s="21">
        <f>SUM(G5:G30)</f>
        <v>195.84</v>
      </c>
      <c r="H4" s="18"/>
      <c r="I4" s="18"/>
      <c r="J4" s="18"/>
      <c r="K4" s="18"/>
      <c r="L4" s="18"/>
      <c r="M4" s="18"/>
      <c r="N4" s="22"/>
      <c r="O4" s="22"/>
      <c r="P4" s="18"/>
      <c r="Q4" s="23"/>
      <c r="R4" s="23"/>
      <c r="S4" s="23"/>
      <c r="T4" s="23"/>
      <c r="U4" s="23"/>
      <c r="AI4" s="25" t="s">
        <v>23</v>
      </c>
    </row>
    <row r="5" spans="1:60" s="33" customFormat="1" ht="29.25" customHeight="1" x14ac:dyDescent="0.25">
      <c r="A5" s="26" t="s">
        <v>24</v>
      </c>
      <c r="B5" s="26" t="s">
        <v>25</v>
      </c>
      <c r="C5" s="26" t="s">
        <v>26</v>
      </c>
      <c r="D5" s="27">
        <v>10000</v>
      </c>
      <c r="E5" s="28"/>
      <c r="F5" s="26" t="s">
        <v>27</v>
      </c>
      <c r="G5" s="27">
        <v>0</v>
      </c>
      <c r="H5" s="26" t="s">
        <v>28</v>
      </c>
      <c r="I5" s="29">
        <v>2019</v>
      </c>
      <c r="J5" s="30" t="s">
        <v>29</v>
      </c>
      <c r="K5" s="31"/>
      <c r="L5" s="30" t="s">
        <v>30</v>
      </c>
      <c r="M5" s="26" t="s">
        <v>31</v>
      </c>
      <c r="N5" s="32" t="s">
        <v>21</v>
      </c>
      <c r="O5" s="32" t="s">
        <v>21</v>
      </c>
      <c r="P5" s="26"/>
    </row>
    <row r="6" spans="1:60" s="33" customFormat="1" ht="37.5" customHeight="1" x14ac:dyDescent="0.25">
      <c r="A6" s="26" t="s">
        <v>231</v>
      </c>
      <c r="B6" s="26" t="s">
        <v>148</v>
      </c>
      <c r="C6" s="26" t="s">
        <v>146</v>
      </c>
      <c r="D6" s="27">
        <v>1623730</v>
      </c>
      <c r="E6" s="28" t="s">
        <v>147</v>
      </c>
      <c r="F6" s="26" t="s">
        <v>27</v>
      </c>
      <c r="G6" s="27">
        <v>0</v>
      </c>
      <c r="H6" s="26" t="s">
        <v>151</v>
      </c>
      <c r="I6" s="29">
        <v>2021</v>
      </c>
      <c r="J6" s="30" t="s">
        <v>76</v>
      </c>
      <c r="K6" s="31">
        <v>44313</v>
      </c>
      <c r="L6" s="30"/>
      <c r="M6" s="26" t="s">
        <v>117</v>
      </c>
      <c r="N6" s="32" t="s">
        <v>152</v>
      </c>
      <c r="O6" s="32" t="s">
        <v>74</v>
      </c>
      <c r="P6" s="26"/>
    </row>
    <row r="7" spans="1:60" x14ac:dyDescent="0.25">
      <c r="A7" s="34" t="s">
        <v>978</v>
      </c>
      <c r="B7" s="34" t="s">
        <v>981</v>
      </c>
      <c r="C7" s="34"/>
      <c r="D7" s="379">
        <v>180500</v>
      </c>
      <c r="E7" s="34" t="s">
        <v>982</v>
      </c>
      <c r="F7" s="34" t="s">
        <v>27</v>
      </c>
      <c r="G7" s="379">
        <v>195.84</v>
      </c>
      <c r="H7" s="380" t="s">
        <v>983</v>
      </c>
      <c r="I7" s="34">
        <v>2022</v>
      </c>
      <c r="J7" s="34" t="s">
        <v>76</v>
      </c>
      <c r="K7" s="381">
        <v>44676</v>
      </c>
      <c r="L7" s="34"/>
      <c r="M7" s="411" t="s">
        <v>1364</v>
      </c>
      <c r="N7" s="34"/>
      <c r="O7" s="34"/>
      <c r="P7" s="34"/>
    </row>
    <row r="8" spans="1:60" x14ac:dyDescent="0.25">
      <c r="A8" s="34"/>
      <c r="B8" s="34"/>
      <c r="C8" s="34"/>
      <c r="D8" s="34"/>
      <c r="E8" s="34"/>
      <c r="F8" s="34"/>
      <c r="G8" s="34"/>
      <c r="H8" s="34"/>
      <c r="I8" s="34"/>
      <c r="J8" s="34"/>
      <c r="K8" s="34"/>
      <c r="L8" s="34"/>
      <c r="M8" s="34"/>
      <c r="N8" s="34"/>
      <c r="O8" s="34"/>
      <c r="P8" s="34"/>
    </row>
    <row r="9" spans="1:60" x14ac:dyDescent="0.25">
      <c r="A9" s="34"/>
      <c r="B9" s="34"/>
      <c r="C9" s="34"/>
      <c r="D9" s="34"/>
      <c r="E9" s="34"/>
      <c r="F9" s="34"/>
      <c r="G9" s="34"/>
      <c r="H9" s="34"/>
      <c r="I9" s="34"/>
      <c r="J9" s="34"/>
      <c r="K9" s="34"/>
      <c r="L9" s="34"/>
      <c r="M9" s="34"/>
      <c r="N9" s="34"/>
      <c r="O9" s="34"/>
      <c r="P9" s="34"/>
    </row>
    <row r="10" spans="1:60" x14ac:dyDescent="0.25">
      <c r="A10" s="34"/>
      <c r="B10" s="34"/>
      <c r="C10" s="34"/>
      <c r="D10" s="34"/>
      <c r="E10" s="34"/>
      <c r="F10" s="34"/>
      <c r="G10" s="34"/>
      <c r="H10" s="34"/>
      <c r="I10" s="34"/>
      <c r="J10" s="34"/>
      <c r="K10" s="34"/>
      <c r="L10" s="34"/>
      <c r="M10" s="34"/>
      <c r="N10" s="34"/>
      <c r="O10" s="34"/>
      <c r="P10" s="34"/>
    </row>
    <row r="11" spans="1:60" x14ac:dyDescent="0.25">
      <c r="A11" s="34"/>
      <c r="B11" s="34"/>
      <c r="C11" s="34"/>
      <c r="D11" s="34"/>
      <c r="E11" s="34"/>
      <c r="F11" s="34"/>
      <c r="G11" s="34"/>
      <c r="H11" s="34"/>
      <c r="I11" s="34"/>
      <c r="J11" s="34"/>
      <c r="K11" s="34"/>
      <c r="L11" s="34"/>
      <c r="M11" s="34"/>
      <c r="N11" s="34"/>
      <c r="O11" s="34"/>
      <c r="P11" s="34"/>
    </row>
    <row r="12" spans="1:60" x14ac:dyDescent="0.25">
      <c r="A12" s="34"/>
      <c r="B12" s="34"/>
      <c r="C12" s="34"/>
      <c r="D12" s="34"/>
      <c r="E12" s="34"/>
      <c r="F12" s="34"/>
      <c r="G12" s="34"/>
      <c r="H12" s="34"/>
      <c r="I12" s="34"/>
      <c r="J12" s="34"/>
      <c r="K12" s="34"/>
      <c r="L12" s="34"/>
      <c r="M12" s="34"/>
      <c r="N12" s="34"/>
      <c r="O12" s="34"/>
      <c r="P12" s="34"/>
    </row>
    <row r="13" spans="1:60" x14ac:dyDescent="0.25">
      <c r="A13" s="34"/>
      <c r="B13" s="34"/>
      <c r="C13" s="34"/>
      <c r="D13" s="34"/>
      <c r="E13" s="34"/>
      <c r="F13" s="34"/>
      <c r="G13" s="34"/>
      <c r="H13" s="34"/>
      <c r="I13" s="34"/>
      <c r="J13" s="34"/>
      <c r="K13" s="34"/>
      <c r="L13" s="34"/>
      <c r="M13" s="34"/>
      <c r="N13" s="34"/>
      <c r="O13" s="34"/>
      <c r="P13" s="34"/>
    </row>
    <row r="14" spans="1:60" x14ac:dyDescent="0.25">
      <c r="A14" s="34"/>
      <c r="B14" s="34"/>
      <c r="C14" s="34"/>
      <c r="D14" s="34"/>
      <c r="E14" s="34"/>
      <c r="F14" s="34"/>
      <c r="G14" s="34"/>
      <c r="H14" s="34"/>
      <c r="I14" s="34"/>
      <c r="J14" s="34"/>
      <c r="K14" s="34"/>
      <c r="L14" s="34"/>
      <c r="M14" s="34"/>
      <c r="N14" s="34"/>
      <c r="O14" s="34"/>
      <c r="P14" s="34"/>
    </row>
    <row r="15" spans="1:60" x14ac:dyDescent="0.25">
      <c r="A15" s="34"/>
      <c r="B15" s="34"/>
      <c r="C15" s="34"/>
      <c r="D15" s="34"/>
      <c r="E15" s="34"/>
      <c r="F15" s="34"/>
      <c r="G15" s="34"/>
      <c r="H15" s="34"/>
      <c r="I15" s="34"/>
      <c r="J15" s="34"/>
      <c r="K15" s="34"/>
      <c r="L15" s="34"/>
      <c r="M15" s="34"/>
      <c r="N15" s="34"/>
      <c r="O15" s="34"/>
      <c r="P15" s="34"/>
    </row>
    <row r="16" spans="1:60" x14ac:dyDescent="0.25">
      <c r="A16" s="34"/>
      <c r="B16" s="34"/>
      <c r="C16" s="34"/>
      <c r="D16" s="34"/>
      <c r="E16" s="34"/>
      <c r="F16" s="34"/>
      <c r="G16" s="34"/>
      <c r="H16" s="34"/>
      <c r="I16" s="34"/>
      <c r="J16" s="34"/>
      <c r="K16" s="34"/>
      <c r="L16" s="34"/>
      <c r="M16" s="34"/>
      <c r="N16" s="34"/>
      <c r="O16" s="34"/>
      <c r="P16" s="34"/>
    </row>
    <row r="17" spans="1:16" x14ac:dyDescent="0.25">
      <c r="A17" s="34"/>
      <c r="B17" s="34"/>
      <c r="C17" s="34"/>
      <c r="D17" s="34"/>
      <c r="E17" s="34"/>
      <c r="F17" s="34"/>
      <c r="G17" s="34"/>
      <c r="H17" s="34"/>
      <c r="I17" s="34"/>
      <c r="J17" s="34"/>
      <c r="K17" s="34"/>
      <c r="L17" s="34"/>
      <c r="M17" s="34"/>
      <c r="N17" s="34"/>
      <c r="O17" s="34"/>
      <c r="P17" s="34"/>
    </row>
    <row r="18" spans="1:16" x14ac:dyDescent="0.25">
      <c r="A18" s="34"/>
      <c r="B18" s="34"/>
      <c r="C18" s="34"/>
      <c r="D18" s="34"/>
      <c r="E18" s="34"/>
      <c r="F18" s="34"/>
      <c r="G18" s="34"/>
      <c r="H18" s="34"/>
      <c r="I18" s="34"/>
      <c r="J18" s="34"/>
      <c r="K18" s="34"/>
      <c r="L18" s="34"/>
      <c r="M18" s="34"/>
      <c r="N18" s="34"/>
      <c r="O18" s="34"/>
      <c r="P18" s="34"/>
    </row>
    <row r="19" spans="1:16" x14ac:dyDescent="0.25">
      <c r="A19" s="34"/>
      <c r="B19" s="34"/>
      <c r="C19" s="34"/>
      <c r="D19" s="34"/>
      <c r="E19" s="34"/>
      <c r="F19" s="34"/>
      <c r="G19" s="34"/>
      <c r="H19" s="34"/>
      <c r="I19" s="34"/>
      <c r="J19" s="34"/>
      <c r="K19" s="34"/>
      <c r="L19" s="34"/>
      <c r="M19" s="34"/>
      <c r="N19" s="34"/>
      <c r="O19" s="34"/>
      <c r="P19" s="34"/>
    </row>
    <row r="20" spans="1:16" x14ac:dyDescent="0.25">
      <c r="A20" s="34"/>
      <c r="B20" s="34"/>
      <c r="C20" s="34"/>
      <c r="D20" s="34"/>
      <c r="E20" s="34"/>
      <c r="F20" s="34"/>
      <c r="G20" s="34"/>
      <c r="H20" s="34"/>
      <c r="I20" s="34"/>
      <c r="J20" s="34"/>
      <c r="K20" s="34"/>
      <c r="L20" s="34"/>
      <c r="M20" s="34"/>
      <c r="N20" s="34"/>
      <c r="O20" s="34"/>
      <c r="P20" s="34"/>
    </row>
    <row r="21" spans="1:16" x14ac:dyDescent="0.25">
      <c r="A21" s="34"/>
      <c r="B21" s="34"/>
      <c r="C21" s="34"/>
      <c r="D21" s="34"/>
      <c r="E21" s="34"/>
      <c r="F21" s="34"/>
      <c r="G21" s="34"/>
      <c r="H21" s="34"/>
      <c r="I21" s="34"/>
      <c r="J21" s="34"/>
      <c r="K21" s="34"/>
      <c r="L21" s="34"/>
      <c r="M21" s="34"/>
      <c r="N21" s="34"/>
      <c r="O21" s="34"/>
      <c r="P21" s="34"/>
    </row>
    <row r="22" spans="1:16" x14ac:dyDescent="0.25">
      <c r="A22" s="34"/>
      <c r="B22" s="34"/>
      <c r="C22" s="34"/>
      <c r="D22" s="34"/>
      <c r="E22" s="34"/>
      <c r="F22" s="34"/>
      <c r="G22" s="34"/>
      <c r="H22" s="34"/>
      <c r="I22" s="34"/>
      <c r="J22" s="34"/>
      <c r="K22" s="34"/>
      <c r="L22" s="34"/>
      <c r="M22" s="34"/>
      <c r="N22" s="34"/>
      <c r="O22" s="34"/>
      <c r="P22" s="34"/>
    </row>
    <row r="23" spans="1:16" x14ac:dyDescent="0.25">
      <c r="A23" s="34"/>
      <c r="B23" s="34"/>
      <c r="C23" s="34"/>
      <c r="D23" s="34"/>
      <c r="E23" s="34"/>
      <c r="F23" s="34"/>
      <c r="G23" s="34"/>
      <c r="H23" s="34"/>
      <c r="I23" s="34"/>
      <c r="J23" s="34"/>
      <c r="K23" s="34"/>
      <c r="L23" s="34"/>
      <c r="M23" s="34"/>
      <c r="N23" s="34"/>
      <c r="O23" s="34"/>
      <c r="P23" s="34"/>
    </row>
    <row r="24" spans="1:16" x14ac:dyDescent="0.25">
      <c r="A24" s="34"/>
      <c r="B24" s="34"/>
      <c r="C24" s="34"/>
      <c r="D24" s="34"/>
      <c r="E24" s="34"/>
      <c r="F24" s="34"/>
      <c r="G24" s="34"/>
      <c r="H24" s="34"/>
      <c r="I24" s="34"/>
      <c r="J24" s="34"/>
      <c r="K24" s="34"/>
      <c r="L24" s="34"/>
      <c r="M24" s="34"/>
      <c r="N24" s="34"/>
      <c r="O24" s="34"/>
      <c r="P24" s="34"/>
    </row>
  </sheetData>
  <customSheetViews>
    <customSheetView guid="{46CCC2A8-61C4-4F21-94BB-8249E3858509}">
      <selection activeCell="A17" sqref="A17"/>
      <pageMargins left="0.7" right="0.7" top="0.75" bottom="0.75" header="0.3" footer="0.3"/>
      <pageSetup orientation="portrait" r:id="rId1"/>
    </customSheetView>
    <customSheetView guid="{6300BE0F-E9BB-486A-A23F-E07483971E77}">
      <selection activeCell="H11" sqref="H11"/>
      <pageMargins left="0.7" right="0.7" top="0.75" bottom="0.75" header="0.3" footer="0.3"/>
      <pageSetup orientation="portrait" r:id="rId2"/>
    </customSheetView>
    <customSheetView guid="{5679BCAC-750A-4C6F-BB01-FA4AB01B4DBC}">
      <selection activeCell="H11" sqref="H11"/>
      <pageMargins left="0.7" right="0.7" top="0.75" bottom="0.75" header="0.3" footer="0.3"/>
      <pageSetup orientation="portrait" r:id="rId3"/>
    </customSheetView>
    <customSheetView guid="{0FD2BC38-3FA8-44B4-8B18-C03888FDBC75}">
      <selection activeCell="H7" sqref="H7"/>
      <pageMargins left="0.7" right="0.7" top="0.75" bottom="0.75" header="0.3" footer="0.3"/>
      <pageSetup orientation="portrait" r:id="rId4"/>
    </customSheetView>
    <customSheetView guid="{83B41E9C-4D4B-4E64-AF6A-A2F882784B95}">
      <selection activeCell="H7" sqref="H7"/>
      <pageMargins left="0.7" right="0.7" top="0.75" bottom="0.75" header="0.3" footer="0.3"/>
      <pageSetup orientation="portrait" r:id="rId5"/>
    </customSheetView>
    <customSheetView guid="{CB6E70ED-C911-48BD-9403-D776A95649C9}">
      <selection activeCell="H7" sqref="H7"/>
      <pageMargins left="0.7" right="0.7" top="0.75" bottom="0.75" header="0.3" footer="0.3"/>
      <pageSetup orientation="portrait" r:id="rId6"/>
    </customSheetView>
    <customSheetView guid="{5D06DB67-68E1-4144-8C06-A0F20F35659B}">
      <selection activeCell="H7" sqref="H7"/>
      <pageMargins left="0.7" right="0.7" top="0.75" bottom="0.75" header="0.3" footer="0.3"/>
      <pageSetup orientation="portrait" r:id="rId7"/>
    </customSheetView>
    <customSheetView guid="{1378F465-E419-4093-882F-9820B4762B7E}">
      <selection activeCell="H7" sqref="H7"/>
      <pageMargins left="0.7" right="0.7" top="0.75" bottom="0.75" header="0.3" footer="0.3"/>
      <pageSetup orientation="portrait" r:id="rId8"/>
    </customSheetView>
    <customSheetView guid="{5DED195A-DA8D-4C23-9D7A-0243418C8BE4}">
      <selection activeCell="H7" sqref="H7"/>
      <pageMargins left="0.7" right="0.7" top="0.75" bottom="0.75" header="0.3" footer="0.3"/>
      <pageSetup orientation="portrait" r:id="rId9"/>
    </customSheetView>
    <customSheetView guid="{DAD5030A-F359-4F6C-B438-60019CE5C21D}">
      <selection activeCell="G7" sqref="G7"/>
      <pageMargins left="0.7" right="0.7" top="0.75" bottom="0.75" header="0.3" footer="0.3"/>
      <pageSetup orientation="portrait" r:id="rId10"/>
    </customSheetView>
    <customSheetView guid="{66B7FA8E-99CF-43EC-8A79-C865D10BA4C0}">
      <selection activeCell="G17" sqref="G17"/>
      <pageMargins left="0.7" right="0.7" top="0.75" bottom="0.75" header="0.3" footer="0.3"/>
      <pageSetup orientation="portrait" r:id="rId11"/>
    </customSheetView>
    <customSheetView guid="{28F38C72-10A9-427F-BFBF-B226545CB488}">
      <selection activeCell="G17" sqref="G17"/>
      <pageMargins left="0.7" right="0.7" top="0.75" bottom="0.75" header="0.3" footer="0.3"/>
      <pageSetup orientation="portrait" r:id="rId12"/>
    </customSheetView>
    <customSheetView guid="{D782DF0E-9D4A-4080-B65B-103035559967}">
      <selection activeCell="G17" sqref="G17"/>
      <pageMargins left="0.7" right="0.7" top="0.75" bottom="0.75" header="0.3" footer="0.3"/>
      <pageSetup orientation="portrait" r:id="rId13"/>
    </customSheetView>
    <customSheetView guid="{A4BDE9E2-830E-4485-B6E1-708190EC31A4}">
      <selection activeCell="G17" sqref="G17"/>
      <pageMargins left="0.7" right="0.7" top="0.75" bottom="0.75" header="0.3" footer="0.3"/>
      <pageSetup orientation="portrait" r:id="rId14"/>
    </customSheetView>
    <customSheetView guid="{C575216D-29FC-48BB-BD6A-1D81AE445EAC}">
      <selection activeCell="J15" sqref="J15"/>
      <pageMargins left="0.7" right="0.7" top="0.75" bottom="0.75" header="0.3" footer="0.3"/>
      <pageSetup orientation="portrait" r:id="rId15"/>
    </customSheetView>
    <customSheetView guid="{2301D7D6-570C-4899-83E5-79B284247839}">
      <selection activeCell="J15" sqref="J15"/>
      <pageMargins left="0.7" right="0.7" top="0.75" bottom="0.75" header="0.3" footer="0.3"/>
      <pageSetup orientation="portrait" r:id="rId16"/>
    </customSheetView>
    <customSheetView guid="{D6F50115-B703-4627-B205-DF80F7094FEB}">
      <selection activeCell="M6" sqref="M6"/>
      <pageMargins left="0.7" right="0.7" top="0.75" bottom="0.75" header="0.3" footer="0.3"/>
      <pageSetup orientation="portrait" r:id="rId17"/>
    </customSheetView>
    <customSheetView guid="{AE07C99D-7772-4982-BEBB-16B5D6FA0794}">
      <selection activeCell="I16" sqref="I16"/>
      <pageMargins left="0.7" right="0.7" top="0.75" bottom="0.75" header="0.3" footer="0.3"/>
      <pageSetup orientation="portrait" r:id="rId18"/>
    </customSheetView>
    <customSheetView guid="{B3BBEA5E-6D18-476E-B42D-04E1EF062EAE}">
      <selection activeCell="I16" sqref="I16"/>
      <pageMargins left="0.7" right="0.7" top="0.75" bottom="0.75" header="0.3" footer="0.3"/>
      <pageSetup orientation="portrait" r:id="rId19"/>
    </customSheetView>
    <customSheetView guid="{D971BCE8-FC55-4AAF-A7EE-527ED6899A9F}">
      <selection activeCell="H10" sqref="H10"/>
      <pageMargins left="0.7" right="0.7" top="0.75" bottom="0.75" header="0.3" footer="0.3"/>
      <pageSetup orientation="portrait" r:id="rId20"/>
    </customSheetView>
    <customSheetView guid="{2682D879-1CE1-4C49-A737-54F2881CBCB0}" topLeftCell="A4">
      <selection activeCell="H10" sqref="H10"/>
      <pageMargins left="0.7" right="0.7" top="0.75" bottom="0.75" header="0.3" footer="0.3"/>
      <pageSetup orientation="portrait" r:id="rId21"/>
    </customSheetView>
    <customSheetView guid="{F5C35185-B159-45F8-A16A-B3C09B6C0ED0}" topLeftCell="A4">
      <selection activeCell="H10" sqref="H10"/>
      <pageMargins left="0.7" right="0.7" top="0.75" bottom="0.75" header="0.3" footer="0.3"/>
      <pageSetup orientation="portrait" r:id="rId22"/>
    </customSheetView>
    <customSheetView guid="{7166F4E0-17F6-4182-B62C-63A4FBD008D2}">
      <selection activeCell="G6" sqref="G6"/>
      <pageMargins left="0.7" right="0.7" top="0.75" bottom="0.75" header="0.3" footer="0.3"/>
      <pageSetup orientation="portrait" r:id="rId23"/>
    </customSheetView>
    <customSheetView guid="{15B8AF7B-5FBC-414B-9C1F-05BCB1D32ADB}">
      <selection activeCell="C11" sqref="C11"/>
      <pageMargins left="0.7" right="0.7" top="0.75" bottom="0.75" header="0.3" footer="0.3"/>
      <pageSetup orientation="portrait" r:id="rId24"/>
    </customSheetView>
    <customSheetView guid="{B1BFE9EC-7C23-48B0-ACDD-6786CE3E9C92}">
      <selection activeCell="A7" sqref="A7:N7"/>
      <pageMargins left="0.7" right="0.7" top="0.75" bottom="0.75" header="0.3" footer="0.3"/>
    </customSheetView>
    <customSheetView guid="{AC7FF016-5649-4C12-8931-311A1F3853BE}">
      <selection activeCell="A5" sqref="A5"/>
      <pageMargins left="0.7" right="0.7" top="0.75" bottom="0.75" header="0.3" footer="0.3"/>
    </customSheetView>
    <customSheetView guid="{8AFE82ED-39B8-4356-80FE-5267FF1B5979}">
      <selection activeCell="G5" sqref="G5"/>
      <pageMargins left="0.7" right="0.7" top="0.75" bottom="0.75" header="0.3" footer="0.3"/>
    </customSheetView>
    <customSheetView guid="{67F13924-A64E-4D5C-B630-AEA702C54E90}">
      <selection activeCell="M6" sqref="M6"/>
      <pageMargins left="0.7" right="0.7" top="0.75" bottom="0.75" header="0.3" footer="0.3"/>
    </customSheetView>
    <customSheetView guid="{39D26A3C-48BC-4AC3-B396-D187FB877F87}">
      <selection activeCell="I15" sqref="I15"/>
      <pageMargins left="0.7" right="0.7" top="0.75" bottom="0.75" header="0.3" footer="0.3"/>
    </customSheetView>
    <customSheetView guid="{97FAA7D7-3C90-4C98-A145-2D66B25BDDDC}">
      <selection activeCell="A7" sqref="A7:N7"/>
      <pageMargins left="0.7" right="0.7" top="0.75" bottom="0.75" header="0.3" footer="0.3"/>
    </customSheetView>
    <customSheetView guid="{2BED645F-D25A-4AB4-8A10-28429739BB11}">
      <selection activeCell="E10" sqref="E10"/>
      <pageMargins left="0.7" right="0.7" top="0.75" bottom="0.75" header="0.3" footer="0.3"/>
    </customSheetView>
    <customSheetView guid="{DFD65C73-0760-446F-8610-12F625D9A4D5}">
      <selection activeCell="K7" sqref="K7"/>
      <pageMargins left="0.7" right="0.7" top="0.75" bottom="0.75" header="0.3" footer="0.3"/>
      <pageSetup orientation="portrait" r:id="rId25"/>
    </customSheetView>
    <customSheetView guid="{DC4CE8AE-6A19-45A2-84AF-CB0860BE007A}">
      <selection activeCell="A5" sqref="A5"/>
      <pageMargins left="0.7" right="0.7" top="0.75" bottom="0.75" header="0.3" footer="0.3"/>
      <pageSetup orientation="portrait" r:id="rId26"/>
    </customSheetView>
    <customSheetView guid="{1D80CBB5-069A-412E-A566-C5B720F78854}">
      <selection activeCell="A5" sqref="A5"/>
      <pageMargins left="0.7" right="0.7" top="0.75" bottom="0.75" header="0.3" footer="0.3"/>
      <pageSetup orientation="portrait" r:id="rId27"/>
    </customSheetView>
    <customSheetView guid="{1C6A4DCF-944B-4E98-8B15-8896A3B072B0}" topLeftCell="A5">
      <selection activeCell="A5" sqref="A5"/>
      <pageMargins left="0.7" right="0.7" top="0.75" bottom="0.75" header="0.3" footer="0.3"/>
      <pageSetup orientation="portrait" r:id="rId28"/>
    </customSheetView>
    <customSheetView guid="{D958522E-10A0-4BA4-9955-3EB5F4C70362}">
      <selection activeCell="M6" sqref="M6"/>
      <pageMargins left="0.7" right="0.7" top="0.75" bottom="0.75" header="0.3" footer="0.3"/>
      <pageSetup orientation="portrait" r:id="rId29"/>
    </customSheetView>
    <customSheetView guid="{3BB41223-AB36-4FE3-8823-D288420F8842}">
      <selection activeCell="L10" sqref="L10"/>
      <pageMargins left="0.7" right="0.7" top="0.75" bottom="0.75" header="0.3" footer="0.3"/>
      <pageSetup orientation="portrait" r:id="rId30"/>
    </customSheetView>
    <customSheetView guid="{41F32FFD-755E-411C-9EBF-00C7F0C94089}">
      <selection activeCell="G17" sqref="G17"/>
      <pageMargins left="0.7" right="0.7" top="0.75" bottom="0.75" header="0.3" footer="0.3"/>
      <pageSetup orientation="portrait" r:id="rId31"/>
    </customSheetView>
    <customSheetView guid="{3C8EF251-F6BA-45DC-9203-2AF616E66369}">
      <selection activeCell="G17" sqref="G17"/>
      <pageMargins left="0.7" right="0.7" top="0.75" bottom="0.75" header="0.3" footer="0.3"/>
      <pageSetup orientation="portrait" r:id="rId32"/>
    </customSheetView>
    <customSheetView guid="{0609F2A9-A095-402C-B79E-06D415E59CAD}">
      <selection activeCell="G17" sqref="G17"/>
      <pageMargins left="0.7" right="0.7" top="0.75" bottom="0.75" header="0.3" footer="0.3"/>
      <pageSetup orientation="portrait" r:id="rId33"/>
    </customSheetView>
    <customSheetView guid="{82846491-0F0E-4B60-87A1-C01ED3FEC6A7}">
      <selection activeCell="G7" sqref="G7"/>
      <pageMargins left="0.7" right="0.7" top="0.75" bottom="0.75" header="0.3" footer="0.3"/>
      <pageSetup orientation="portrait" r:id="rId34"/>
    </customSheetView>
    <customSheetView guid="{5CC7F24E-5745-4750-83B2-EAEB0DED38A1}">
      <selection activeCell="A7" sqref="A7"/>
      <pageMargins left="0.7" right="0.7" top="0.75" bottom="0.75" header="0.3" footer="0.3"/>
      <pageSetup orientation="portrait" r:id="rId35"/>
    </customSheetView>
    <customSheetView guid="{11FB0069-AFDC-4803-9139-81358242151A}">
      <selection activeCell="G7" sqref="G7"/>
      <pageMargins left="0.7" right="0.7" top="0.75" bottom="0.75" header="0.3" footer="0.3"/>
      <pageSetup orientation="portrait" r:id="rId36"/>
    </customSheetView>
    <customSheetView guid="{DCDEF08E-9A10-4266-8775-11A704869E1A}">
      <selection activeCell="G7" sqref="G7"/>
      <pageMargins left="0.7" right="0.7" top="0.75" bottom="0.75" header="0.3" footer="0.3"/>
      <pageSetup orientation="portrait" r:id="rId37"/>
    </customSheetView>
    <customSheetView guid="{C1547F3C-C572-46BC-9435-4A6EF18185F5}">
      <selection activeCell="G7" sqref="G7"/>
      <pageMargins left="0.7" right="0.7" top="0.75" bottom="0.75" header="0.3" footer="0.3"/>
      <pageSetup orientation="portrait" r:id="rId38"/>
    </customSheetView>
    <customSheetView guid="{02365CEF-9EE4-4700-80AF-E708C0E9172C}">
      <selection activeCell="G7" sqref="G7"/>
      <pageMargins left="0.7" right="0.7" top="0.75" bottom="0.75" header="0.3" footer="0.3"/>
      <pageSetup orientation="portrait" r:id="rId39"/>
    </customSheetView>
    <customSheetView guid="{EB4290FA-6900-4BA3-9807-6777BDF95E77}">
      <selection activeCell="H7" sqref="H7"/>
      <pageMargins left="0.7" right="0.7" top="0.75" bottom="0.75" header="0.3" footer="0.3"/>
      <pageSetup orientation="portrait" r:id="rId40"/>
    </customSheetView>
    <customSheetView guid="{C8535C45-B99F-4B6C-9D98-5EB04DC32957}">
      <selection activeCell="H7" sqref="H7"/>
      <pageMargins left="0.7" right="0.7" top="0.75" bottom="0.75" header="0.3" footer="0.3"/>
      <pageSetup orientation="portrait" r:id="rId41"/>
    </customSheetView>
    <customSheetView guid="{3299CEC9-C1AA-4B4C-8A4F-7816F7DE2376}">
      <selection activeCell="H7" sqref="H7"/>
      <pageMargins left="0.7" right="0.7" top="0.75" bottom="0.75" header="0.3" footer="0.3"/>
      <pageSetup orientation="portrait" r:id="rId42"/>
    </customSheetView>
    <customSheetView guid="{63B7F284-CA58-4B1B-ACC3-DD6946843A23}">
      <selection activeCell="F13" sqref="F13"/>
      <pageMargins left="0.7" right="0.7" top="0.75" bottom="0.75" header="0.3" footer="0.3"/>
      <pageSetup orientation="portrait" r:id="rId43"/>
    </customSheetView>
    <customSheetView guid="{13C8D82B-9300-447F-8856-608FBD6FA6A1}">
      <selection activeCell="H7" sqref="H7"/>
      <pageMargins left="0.7" right="0.7" top="0.75" bottom="0.75" header="0.3" footer="0.3"/>
      <pageSetup orientation="portrait" r:id="rId44"/>
    </customSheetView>
    <customSheetView guid="{5EA6E6C0-0841-4F8A-8BCA-951E383BED28}">
      <selection activeCell="H11" sqref="H11"/>
      <pageMargins left="0.7" right="0.7" top="0.75" bottom="0.75" header="0.3" footer="0.3"/>
      <pageSetup orientation="portrait" r:id="rId45"/>
    </customSheetView>
    <customSheetView guid="{091B35B7-6B09-4364-8B4D-11A7F8E6FBD2}">
      <selection activeCell="H11" sqref="H11"/>
      <pageMargins left="0.7" right="0.7" top="0.75" bottom="0.75" header="0.3" footer="0.3"/>
      <pageSetup orientation="portrait" r:id="rId46"/>
    </customSheetView>
  </customSheetViews>
  <pageMargins left="0.7" right="0.7" top="0.75" bottom="0.75" header="0.3" footer="0.3"/>
  <pageSetup orientation="portrait" r:id="rId47"/>
  <extLst>
    <ext xmlns:x14="http://schemas.microsoft.com/office/spreadsheetml/2009/9/main" uri="{CCE6A557-97BC-4b89-ADB6-D9C93CAAB3DF}">
      <x14:dataValidations xmlns:xm="http://schemas.microsoft.com/office/excel/2006/main" count="2">
        <x14:dataValidation type="list" allowBlank="1" showInputMessage="1" showErrorMessage="1">
          <x14:formula1>
            <xm:f>'\\cnrl.com\cnrl\users\ColleenG\Desktop\[2019 Conventional Monthly Reporting.xlsx]Drop down list'!#REF!</xm:f>
          </x14:formula1>
          <xm:sqref>N5:O5</xm:sqref>
        </x14:dataValidation>
        <x14:dataValidation type="list" allowBlank="1" showInputMessage="1" showErrorMessage="1">
          <x14:formula1>
            <xm:f>'\\cnrl.com\cnrl\users\ColleenG\Desktop\[2019 Conventional Monthly Reporting.xlsx]Drop down list'!#REF!</xm:f>
          </x14:formula1>
          <xm:sqref>L5 I5:J5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269"/>
  <sheetViews>
    <sheetView tabSelected="1" zoomScale="130" zoomScaleNormal="130" workbookViewId="0">
      <pane ySplit="3" topLeftCell="A43" activePane="bottomLeft" state="frozen"/>
      <selection pane="bottomLeft" activeCell="D52" sqref="D52"/>
    </sheetView>
  </sheetViews>
  <sheetFormatPr defaultColWidth="9.28515625" defaultRowHeight="15" x14ac:dyDescent="0.25"/>
  <cols>
    <col min="1" max="1" width="20.42578125" style="97" bestFit="1" customWidth="1"/>
    <col min="2" max="2" width="13.5703125" style="97" customWidth="1"/>
    <col min="3" max="3" width="33.7109375" style="97" customWidth="1"/>
    <col min="4" max="4" width="20.7109375" style="97" bestFit="1" customWidth="1"/>
    <col min="5" max="7" width="9.28515625" style="97" customWidth="1"/>
    <col min="8" max="8" width="11" style="97" customWidth="1"/>
    <col min="9" max="9" width="12.28515625" style="97" customWidth="1"/>
    <col min="10" max="10" width="9.28515625" style="97" customWidth="1"/>
    <col min="11" max="11" width="11.42578125" style="97" customWidth="1"/>
    <col min="12" max="13" width="9.28515625" style="97" customWidth="1"/>
    <col min="14" max="14" width="18.5703125" style="97" customWidth="1"/>
    <col min="15" max="15" width="10.5703125" style="97" customWidth="1"/>
    <col min="16" max="16" width="10.7109375" style="97" customWidth="1"/>
    <col min="17" max="17" width="12.42578125" style="97" customWidth="1"/>
    <col min="18" max="18" width="22.42578125" style="97" customWidth="1"/>
    <col min="19" max="24" width="9.28515625" style="97"/>
    <col min="25" max="25" width="8.28515625" style="97" customWidth="1"/>
    <col min="26" max="26" width="9.140625" style="97" customWidth="1"/>
    <col min="27" max="16384" width="9.28515625" style="97"/>
  </cols>
  <sheetData>
    <row r="1" spans="1:27" ht="21" x14ac:dyDescent="0.25">
      <c r="A1" s="613" t="s">
        <v>128</v>
      </c>
      <c r="B1" s="614"/>
      <c r="C1" s="614"/>
      <c r="D1" s="614"/>
      <c r="E1" s="614"/>
      <c r="F1" s="614"/>
      <c r="G1" s="614"/>
      <c r="H1" s="615"/>
      <c r="X1" s="616" t="s">
        <v>207</v>
      </c>
      <c r="Y1" s="616"/>
      <c r="Z1" s="616"/>
    </row>
    <row r="2" spans="1:27" ht="21" x14ac:dyDescent="0.25">
      <c r="A2" s="609" t="s">
        <v>32</v>
      </c>
      <c r="B2" s="609"/>
      <c r="C2" s="609"/>
      <c r="D2" s="609"/>
      <c r="E2" s="610" t="s">
        <v>33</v>
      </c>
      <c r="F2" s="610"/>
      <c r="G2" s="610"/>
      <c r="H2" s="610"/>
      <c r="I2" s="611" t="s">
        <v>34</v>
      </c>
      <c r="J2" s="611"/>
      <c r="K2" s="611"/>
      <c r="L2" s="611"/>
      <c r="M2" s="611"/>
      <c r="N2" s="611"/>
      <c r="O2" s="611"/>
      <c r="P2" s="611"/>
      <c r="Q2" s="611"/>
      <c r="R2" s="611"/>
      <c r="S2" s="611"/>
      <c r="T2" s="611"/>
      <c r="U2" s="611"/>
      <c r="V2" s="611"/>
      <c r="W2" s="611"/>
      <c r="X2" s="612" t="s">
        <v>35</v>
      </c>
      <c r="Y2" s="612"/>
      <c r="Z2" s="612"/>
    </row>
    <row r="3" spans="1:27" s="99" customFormat="1" ht="101.25" x14ac:dyDescent="0.25">
      <c r="A3" s="93" t="s">
        <v>5</v>
      </c>
      <c r="B3" s="93" t="s">
        <v>36</v>
      </c>
      <c r="C3" s="93" t="s">
        <v>7</v>
      </c>
      <c r="D3" s="93" t="s">
        <v>8</v>
      </c>
      <c r="E3" s="94" t="s">
        <v>37</v>
      </c>
      <c r="F3" s="94" t="s">
        <v>38</v>
      </c>
      <c r="G3" s="94" t="s">
        <v>39</v>
      </c>
      <c r="H3" s="94" t="s">
        <v>40</v>
      </c>
      <c r="I3" s="95" t="s">
        <v>41</v>
      </c>
      <c r="J3" s="95" t="s">
        <v>42</v>
      </c>
      <c r="K3" s="95" t="s">
        <v>43</v>
      </c>
      <c r="L3" s="95" t="s">
        <v>44</v>
      </c>
      <c r="M3" s="95" t="s">
        <v>45</v>
      </c>
      <c r="N3" s="95" t="s">
        <v>46</v>
      </c>
      <c r="O3" s="95" t="s">
        <v>47</v>
      </c>
      <c r="P3" s="95" t="s">
        <v>48</v>
      </c>
      <c r="Q3" s="95" t="s">
        <v>49</v>
      </c>
      <c r="R3" s="95" t="s">
        <v>50</v>
      </c>
      <c r="S3" s="95" t="s">
        <v>51</v>
      </c>
      <c r="T3" s="95" t="s">
        <v>52</v>
      </c>
      <c r="U3" s="95" t="s">
        <v>53</v>
      </c>
      <c r="V3" s="95" t="s">
        <v>188</v>
      </c>
      <c r="W3" s="95" t="s">
        <v>54</v>
      </c>
      <c r="X3" s="96" t="s">
        <v>55</v>
      </c>
      <c r="Y3" s="96" t="s">
        <v>56</v>
      </c>
      <c r="Z3" s="96" t="s">
        <v>57</v>
      </c>
    </row>
    <row r="4" spans="1:27" s="139" customFormat="1" ht="14.25" customHeight="1" x14ac:dyDescent="0.25">
      <c r="A4" s="251" t="s">
        <v>118</v>
      </c>
      <c r="B4" s="252" t="s">
        <v>172</v>
      </c>
      <c r="C4" s="252" t="s">
        <v>159</v>
      </c>
      <c r="D4" s="253">
        <v>18410000</v>
      </c>
      <c r="E4" s="251" t="s">
        <v>58</v>
      </c>
      <c r="F4" s="251" t="s">
        <v>58</v>
      </c>
      <c r="G4" s="251" t="s">
        <v>58</v>
      </c>
      <c r="H4" s="251" t="s">
        <v>60</v>
      </c>
      <c r="I4" s="251">
        <v>1100</v>
      </c>
      <c r="J4" s="251" t="s">
        <v>58</v>
      </c>
      <c r="K4" s="251" t="s">
        <v>58</v>
      </c>
      <c r="L4" s="251" t="s">
        <v>58</v>
      </c>
      <c r="M4" s="251">
        <v>6</v>
      </c>
      <c r="N4" s="252" t="s">
        <v>171</v>
      </c>
      <c r="O4" s="254">
        <v>44470</v>
      </c>
      <c r="P4" s="254">
        <v>44489</v>
      </c>
      <c r="Q4" s="254">
        <v>44537</v>
      </c>
      <c r="R4" s="252" t="s">
        <v>279</v>
      </c>
      <c r="S4" s="252" t="s">
        <v>140</v>
      </c>
      <c r="T4" s="252" t="s">
        <v>58</v>
      </c>
      <c r="U4" s="252" t="s">
        <v>58</v>
      </c>
      <c r="V4" s="252" t="s">
        <v>59</v>
      </c>
      <c r="W4" s="252" t="s">
        <v>59</v>
      </c>
      <c r="X4" s="255">
        <v>44473</v>
      </c>
      <c r="Y4" s="255">
        <v>44578</v>
      </c>
      <c r="Z4" s="251" t="s">
        <v>132</v>
      </c>
      <c r="AA4" s="256"/>
    </row>
    <row r="5" spans="1:27" s="139" customFormat="1" ht="14.25" customHeight="1" x14ac:dyDescent="0.25">
      <c r="A5" s="251" t="s">
        <v>137</v>
      </c>
      <c r="B5" s="252" t="s">
        <v>168</v>
      </c>
      <c r="C5" s="252" t="s">
        <v>177</v>
      </c>
      <c r="D5" s="253">
        <v>0</v>
      </c>
      <c r="E5" s="251" t="s">
        <v>59</v>
      </c>
      <c r="F5" s="251" t="s">
        <v>59</v>
      </c>
      <c r="G5" s="251" t="s">
        <v>59</v>
      </c>
      <c r="H5" s="251" t="s">
        <v>423</v>
      </c>
      <c r="I5" s="251">
        <v>1166</v>
      </c>
      <c r="J5" s="251" t="s">
        <v>149</v>
      </c>
      <c r="K5" s="251" t="s">
        <v>149</v>
      </c>
      <c r="L5" s="251" t="s">
        <v>149</v>
      </c>
      <c r="M5" s="251">
        <v>13</v>
      </c>
      <c r="N5" s="252" t="s">
        <v>169</v>
      </c>
      <c r="O5" s="254">
        <v>44468</v>
      </c>
      <c r="P5" s="254">
        <v>44589</v>
      </c>
      <c r="Q5" s="254">
        <v>44620</v>
      </c>
      <c r="R5" s="252" t="s">
        <v>424</v>
      </c>
      <c r="S5" s="252" t="s">
        <v>425</v>
      </c>
      <c r="T5" s="252" t="s">
        <v>425</v>
      </c>
      <c r="U5" s="252" t="s">
        <v>425</v>
      </c>
      <c r="V5" s="252" t="s">
        <v>425</v>
      </c>
      <c r="W5" s="252" t="s">
        <v>425</v>
      </c>
      <c r="X5" s="255">
        <v>44494</v>
      </c>
      <c r="Y5" s="255"/>
      <c r="Z5" s="251"/>
      <c r="AA5" s="256"/>
    </row>
    <row r="6" spans="1:27" s="139" customFormat="1" ht="14.25" customHeight="1" x14ac:dyDescent="0.25">
      <c r="A6" s="251" t="s">
        <v>153</v>
      </c>
      <c r="B6" s="252" t="s">
        <v>143</v>
      </c>
      <c r="C6" s="252" t="s">
        <v>375</v>
      </c>
      <c r="D6" s="253">
        <v>5311977</v>
      </c>
      <c r="E6" s="251" t="s">
        <v>58</v>
      </c>
      <c r="F6" s="251" t="s">
        <v>59</v>
      </c>
      <c r="G6" s="251" t="s">
        <v>59</v>
      </c>
      <c r="H6" s="251" t="s">
        <v>376</v>
      </c>
      <c r="I6" s="251"/>
      <c r="J6" s="251"/>
      <c r="K6" s="251"/>
      <c r="L6" s="251"/>
      <c r="M6" s="251"/>
      <c r="N6" s="252"/>
      <c r="O6" s="254"/>
      <c r="P6" s="254"/>
      <c r="Q6" s="254"/>
      <c r="R6" s="252"/>
      <c r="S6" s="252"/>
      <c r="T6" s="252"/>
      <c r="U6" s="252"/>
      <c r="V6" s="252"/>
      <c r="W6" s="252"/>
      <c r="X6" s="255" t="s">
        <v>490</v>
      </c>
      <c r="Y6" s="255"/>
      <c r="Z6" s="251"/>
      <c r="AA6" s="256"/>
    </row>
    <row r="7" spans="1:27" s="139" customFormat="1" ht="14.25" customHeight="1" x14ac:dyDescent="0.25">
      <c r="A7" s="251" t="s">
        <v>249</v>
      </c>
      <c r="B7" s="252" t="s">
        <v>117</v>
      </c>
      <c r="C7" s="252" t="s">
        <v>485</v>
      </c>
      <c r="D7" s="253">
        <v>11000000</v>
      </c>
      <c r="E7" s="251" t="s">
        <v>58</v>
      </c>
      <c r="F7" s="251" t="s">
        <v>59</v>
      </c>
      <c r="G7" s="251" t="s">
        <v>59</v>
      </c>
      <c r="H7" s="251" t="s">
        <v>486</v>
      </c>
      <c r="I7" s="251"/>
      <c r="J7" s="251"/>
      <c r="K7" s="251"/>
      <c r="L7" s="251"/>
      <c r="M7" s="251"/>
      <c r="N7" s="252"/>
      <c r="O7" s="254"/>
      <c r="P7" s="254"/>
      <c r="Q7" s="254"/>
      <c r="R7" s="252"/>
      <c r="S7" s="252"/>
      <c r="T7" s="252"/>
      <c r="U7" s="252"/>
      <c r="V7" s="252"/>
      <c r="W7" s="252"/>
      <c r="X7" s="255" t="s">
        <v>490</v>
      </c>
      <c r="Y7" s="255"/>
      <c r="Z7" s="255"/>
      <c r="AA7" s="256"/>
    </row>
    <row r="8" spans="1:27" s="139" customFormat="1" ht="14.25" customHeight="1" x14ac:dyDescent="0.25">
      <c r="A8" s="251" t="s">
        <v>142</v>
      </c>
      <c r="B8" s="252" t="s">
        <v>117</v>
      </c>
      <c r="C8" s="252" t="s">
        <v>467</v>
      </c>
      <c r="D8" s="253">
        <v>18225000</v>
      </c>
      <c r="E8" s="251" t="s">
        <v>58</v>
      </c>
      <c r="F8" s="251" t="s">
        <v>58</v>
      </c>
      <c r="G8" s="251" t="s">
        <v>58</v>
      </c>
      <c r="H8" s="251" t="s">
        <v>324</v>
      </c>
      <c r="I8" s="251">
        <v>1414</v>
      </c>
      <c r="J8" s="251" t="s">
        <v>58</v>
      </c>
      <c r="K8" s="251" t="s">
        <v>58</v>
      </c>
      <c r="L8" s="251" t="s">
        <v>59</v>
      </c>
      <c r="M8" s="251">
        <v>8</v>
      </c>
      <c r="N8" s="252" t="s">
        <v>325</v>
      </c>
      <c r="O8" s="254">
        <v>44551</v>
      </c>
      <c r="P8" s="254">
        <v>44574</v>
      </c>
      <c r="Q8" s="254">
        <v>44583</v>
      </c>
      <c r="R8" s="252" t="s">
        <v>465</v>
      </c>
      <c r="S8" s="252" t="s">
        <v>59</v>
      </c>
      <c r="T8" s="252" t="s">
        <v>58</v>
      </c>
      <c r="U8" s="252" t="s">
        <v>58</v>
      </c>
      <c r="V8" s="252" t="s">
        <v>59</v>
      </c>
      <c r="W8" s="252" t="s">
        <v>58</v>
      </c>
      <c r="X8" s="255">
        <v>44585</v>
      </c>
      <c r="Y8" s="255"/>
      <c r="Z8" s="251"/>
      <c r="AA8" s="256"/>
    </row>
    <row r="9" spans="1:27" s="139" customFormat="1" ht="14.25" customHeight="1" x14ac:dyDescent="0.25">
      <c r="A9" s="251" t="s">
        <v>135</v>
      </c>
      <c r="B9" s="252" t="s">
        <v>117</v>
      </c>
      <c r="C9" s="252" t="s">
        <v>443</v>
      </c>
      <c r="D9" s="253">
        <v>1464750</v>
      </c>
      <c r="E9" s="251" t="s">
        <v>59</v>
      </c>
      <c r="F9" s="251" t="s">
        <v>59</v>
      </c>
      <c r="G9" s="251" t="s">
        <v>59</v>
      </c>
      <c r="H9" s="251" t="s">
        <v>60</v>
      </c>
      <c r="I9" s="251">
        <v>1248</v>
      </c>
      <c r="J9" s="251" t="s">
        <v>59</v>
      </c>
      <c r="K9" s="251" t="s">
        <v>59</v>
      </c>
      <c r="L9" s="251" t="s">
        <v>59</v>
      </c>
      <c r="M9" s="251">
        <v>4</v>
      </c>
      <c r="N9" s="252" t="s">
        <v>444</v>
      </c>
      <c r="O9" s="254">
        <v>44491</v>
      </c>
      <c r="P9" s="254">
        <v>44505</v>
      </c>
      <c r="Q9" s="254">
        <v>44592</v>
      </c>
      <c r="R9" s="252" t="s">
        <v>445</v>
      </c>
      <c r="S9" s="252" t="s">
        <v>59</v>
      </c>
      <c r="T9" s="252" t="s">
        <v>58</v>
      </c>
      <c r="U9" s="252" t="s">
        <v>58</v>
      </c>
      <c r="V9" s="252" t="s">
        <v>58</v>
      </c>
      <c r="W9" s="252" t="s">
        <v>58</v>
      </c>
      <c r="X9" s="255">
        <v>44494</v>
      </c>
      <c r="Y9" s="255"/>
      <c r="Z9" s="251"/>
      <c r="AA9" s="256"/>
    </row>
    <row r="10" spans="1:27" s="139" customFormat="1" ht="14.25" customHeight="1" x14ac:dyDescent="0.25">
      <c r="A10" s="251" t="s">
        <v>142</v>
      </c>
      <c r="B10" s="252" t="s">
        <v>141</v>
      </c>
      <c r="C10" s="252" t="s">
        <v>469</v>
      </c>
      <c r="D10" s="253">
        <v>1332801.72</v>
      </c>
      <c r="E10" s="251" t="s">
        <v>58</v>
      </c>
      <c r="F10" s="251" t="s">
        <v>58</v>
      </c>
      <c r="G10" s="251" t="s">
        <v>58</v>
      </c>
      <c r="H10" s="251" t="s">
        <v>60</v>
      </c>
      <c r="I10" s="251">
        <v>1329</v>
      </c>
      <c r="J10" s="251" t="s">
        <v>58</v>
      </c>
      <c r="K10" s="251" t="s">
        <v>58</v>
      </c>
      <c r="L10" s="251" t="s">
        <v>59</v>
      </c>
      <c r="M10" s="251">
        <v>10</v>
      </c>
      <c r="N10" s="252" t="s">
        <v>328</v>
      </c>
      <c r="O10" s="254">
        <v>44553</v>
      </c>
      <c r="P10" s="254">
        <v>44588</v>
      </c>
      <c r="Q10" s="254">
        <v>44595</v>
      </c>
      <c r="R10" s="252" t="s">
        <v>466</v>
      </c>
      <c r="S10" s="252" t="s">
        <v>59</v>
      </c>
      <c r="T10" s="252" t="s">
        <v>58</v>
      </c>
      <c r="U10" s="252" t="s">
        <v>58</v>
      </c>
      <c r="V10" s="252" t="s">
        <v>59</v>
      </c>
      <c r="W10" s="252" t="s">
        <v>58</v>
      </c>
      <c r="X10" s="255">
        <v>44585</v>
      </c>
      <c r="Y10" s="255"/>
      <c r="Z10" s="251"/>
      <c r="AA10" s="256"/>
    </row>
    <row r="11" spans="1:27" s="139" customFormat="1" ht="14.25" customHeight="1" x14ac:dyDescent="0.25">
      <c r="A11" s="251" t="s">
        <v>118</v>
      </c>
      <c r="B11" s="252" t="s">
        <v>127</v>
      </c>
      <c r="C11" s="252" t="s">
        <v>162</v>
      </c>
      <c r="D11" s="253">
        <v>7860000</v>
      </c>
      <c r="E11" s="251" t="s">
        <v>58</v>
      </c>
      <c r="F11" s="251" t="s">
        <v>59</v>
      </c>
      <c r="G11" s="251" t="s">
        <v>59</v>
      </c>
      <c r="H11" s="251" t="s">
        <v>60</v>
      </c>
      <c r="I11" s="251">
        <v>1142</v>
      </c>
      <c r="J11" s="251" t="s">
        <v>58</v>
      </c>
      <c r="K11" s="251" t="s">
        <v>58</v>
      </c>
      <c r="L11" s="251" t="s">
        <v>59</v>
      </c>
      <c r="M11" s="251">
        <v>6</v>
      </c>
      <c r="N11" s="252" t="s">
        <v>206</v>
      </c>
      <c r="O11" s="254">
        <v>44505</v>
      </c>
      <c r="P11" s="254">
        <v>44522</v>
      </c>
      <c r="Q11" s="254">
        <v>44596</v>
      </c>
      <c r="R11" s="252" t="s">
        <v>481</v>
      </c>
      <c r="S11" s="252" t="s">
        <v>140</v>
      </c>
      <c r="T11" s="252" t="s">
        <v>58</v>
      </c>
      <c r="U11" s="252" t="s">
        <v>58</v>
      </c>
      <c r="V11" s="252" t="s">
        <v>59</v>
      </c>
      <c r="W11" s="252" t="s">
        <v>59</v>
      </c>
      <c r="X11" s="255">
        <v>44515</v>
      </c>
      <c r="Y11" s="255">
        <v>44606</v>
      </c>
      <c r="Z11" s="251"/>
      <c r="AA11" s="256"/>
    </row>
    <row r="12" spans="1:27" s="139" customFormat="1" ht="14.25" customHeight="1" x14ac:dyDescent="0.25">
      <c r="A12" s="251" t="s">
        <v>133</v>
      </c>
      <c r="B12" s="252" t="s">
        <v>164</v>
      </c>
      <c r="C12" s="252" t="s">
        <v>165</v>
      </c>
      <c r="D12" s="253">
        <v>6500000</v>
      </c>
      <c r="E12" s="251" t="s">
        <v>58</v>
      </c>
      <c r="F12" s="251" t="s">
        <v>58</v>
      </c>
      <c r="G12" s="251" t="s">
        <v>58</v>
      </c>
      <c r="H12" s="251" t="s">
        <v>60</v>
      </c>
      <c r="I12" s="251">
        <v>1125</v>
      </c>
      <c r="J12" s="251" t="s">
        <v>58</v>
      </c>
      <c r="K12" s="251" t="s">
        <v>58</v>
      </c>
      <c r="L12" s="251" t="s">
        <v>58</v>
      </c>
      <c r="M12" s="251">
        <v>6</v>
      </c>
      <c r="N12" s="252" t="s">
        <v>244</v>
      </c>
      <c r="O12" s="254">
        <v>44489</v>
      </c>
      <c r="P12" s="254">
        <v>44504</v>
      </c>
      <c r="Q12" s="254">
        <v>44602</v>
      </c>
      <c r="R12" s="252" t="s">
        <v>507</v>
      </c>
      <c r="S12" s="252" t="s">
        <v>59</v>
      </c>
      <c r="T12" s="252" t="s">
        <v>58</v>
      </c>
      <c r="U12" s="252" t="s">
        <v>58</v>
      </c>
      <c r="V12" s="252" t="s">
        <v>58</v>
      </c>
      <c r="W12" s="252" t="s">
        <v>58</v>
      </c>
      <c r="X12" s="255" t="s">
        <v>132</v>
      </c>
      <c r="Y12" s="255">
        <v>44606</v>
      </c>
      <c r="Z12" s="251"/>
      <c r="AA12" s="256"/>
    </row>
    <row r="13" spans="1:27" s="139" customFormat="1" ht="14.25" customHeight="1" x14ac:dyDescent="0.25">
      <c r="A13" s="251" t="s">
        <v>136</v>
      </c>
      <c r="B13" s="252" t="s">
        <v>117</v>
      </c>
      <c r="C13" s="252" t="s">
        <v>155</v>
      </c>
      <c r="D13" s="253">
        <v>22000000</v>
      </c>
      <c r="E13" s="251" t="s">
        <v>58</v>
      </c>
      <c r="F13" s="251" t="s">
        <v>58</v>
      </c>
      <c r="G13" s="251" t="s">
        <v>58</v>
      </c>
      <c r="H13" s="251" t="s">
        <v>60</v>
      </c>
      <c r="I13" s="251">
        <v>950</v>
      </c>
      <c r="J13" s="251" t="s">
        <v>58</v>
      </c>
      <c r="K13" s="251" t="s">
        <v>58</v>
      </c>
      <c r="L13" s="251" t="s">
        <v>59</v>
      </c>
      <c r="M13" s="251">
        <v>14</v>
      </c>
      <c r="N13" s="252" t="s">
        <v>156</v>
      </c>
      <c r="O13" s="254">
        <v>44441</v>
      </c>
      <c r="P13" s="254">
        <v>44459</v>
      </c>
      <c r="Q13" s="254">
        <v>44589</v>
      </c>
      <c r="R13" s="252" t="s">
        <v>491</v>
      </c>
      <c r="S13" s="252" t="s">
        <v>492</v>
      </c>
      <c r="T13" s="252" t="s">
        <v>58</v>
      </c>
      <c r="U13" s="252" t="s">
        <v>58</v>
      </c>
      <c r="V13" s="252" t="s">
        <v>58</v>
      </c>
      <c r="W13" s="252" t="s">
        <v>58</v>
      </c>
      <c r="X13" s="255">
        <v>44446</v>
      </c>
      <c r="Y13" s="255">
        <v>44614</v>
      </c>
      <c r="Z13" s="251"/>
      <c r="AA13" s="256"/>
    </row>
    <row r="14" spans="1:27" s="139" customFormat="1" ht="14.25" customHeight="1" x14ac:dyDescent="0.25">
      <c r="A14" s="251" t="s">
        <v>142</v>
      </c>
      <c r="B14" s="252" t="s">
        <v>141</v>
      </c>
      <c r="C14" s="252" t="s">
        <v>326</v>
      </c>
      <c r="D14" s="253">
        <v>21450380.98</v>
      </c>
      <c r="E14" s="251" t="s">
        <v>58</v>
      </c>
      <c r="F14" s="251" t="s">
        <v>58</v>
      </c>
      <c r="G14" s="251" t="s">
        <v>58</v>
      </c>
      <c r="H14" s="251" t="s">
        <v>60</v>
      </c>
      <c r="I14" s="251">
        <v>1272</v>
      </c>
      <c r="J14" s="251" t="s">
        <v>58</v>
      </c>
      <c r="K14" s="251" t="s">
        <v>58</v>
      </c>
      <c r="L14" s="251" t="s">
        <v>59</v>
      </c>
      <c r="M14" s="251">
        <v>8</v>
      </c>
      <c r="N14" s="252" t="s">
        <v>327</v>
      </c>
      <c r="O14" s="254">
        <v>44553</v>
      </c>
      <c r="P14" s="254">
        <v>44588</v>
      </c>
      <c r="Q14" s="254">
        <v>44600</v>
      </c>
      <c r="R14" s="252" t="s">
        <v>501</v>
      </c>
      <c r="S14" s="252" t="s">
        <v>59</v>
      </c>
      <c r="T14" s="252" t="s">
        <v>58</v>
      </c>
      <c r="U14" s="252" t="s">
        <v>58</v>
      </c>
      <c r="V14" s="252" t="s">
        <v>59</v>
      </c>
      <c r="W14" s="252" t="s">
        <v>58</v>
      </c>
      <c r="X14" s="255">
        <v>44494</v>
      </c>
      <c r="Y14" s="255">
        <v>44606</v>
      </c>
      <c r="Z14" s="255">
        <v>44606</v>
      </c>
      <c r="AA14" s="256"/>
    </row>
    <row r="15" spans="1:27" s="139" customFormat="1" ht="14.25" customHeight="1" x14ac:dyDescent="0.25">
      <c r="A15" s="251" t="s">
        <v>438</v>
      </c>
      <c r="B15" s="252" t="s">
        <v>117</v>
      </c>
      <c r="C15" s="252" t="s">
        <v>624</v>
      </c>
      <c r="D15" s="253">
        <v>114247</v>
      </c>
      <c r="E15" s="251" t="s">
        <v>59</v>
      </c>
      <c r="F15" s="251" t="s">
        <v>59</v>
      </c>
      <c r="G15" s="251" t="s">
        <v>59</v>
      </c>
      <c r="H15" s="251" t="s">
        <v>482</v>
      </c>
      <c r="I15" s="251">
        <v>1520</v>
      </c>
      <c r="J15" s="251" t="s">
        <v>58</v>
      </c>
      <c r="K15" s="251" t="s">
        <v>58</v>
      </c>
      <c r="L15" s="251" t="s">
        <v>59</v>
      </c>
      <c r="M15" s="251">
        <v>5</v>
      </c>
      <c r="N15" s="252" t="s">
        <v>484</v>
      </c>
      <c r="O15" s="254">
        <v>44596</v>
      </c>
      <c r="P15" s="254">
        <v>44602</v>
      </c>
      <c r="Q15" s="254">
        <v>44616</v>
      </c>
      <c r="R15" s="252" t="s">
        <v>462</v>
      </c>
      <c r="S15" s="252" t="s">
        <v>132</v>
      </c>
      <c r="T15" s="252" t="s">
        <v>548</v>
      </c>
      <c r="U15" s="252" t="s">
        <v>59</v>
      </c>
      <c r="V15" s="252" t="s">
        <v>59</v>
      </c>
      <c r="W15" s="252" t="s">
        <v>59</v>
      </c>
      <c r="X15" s="255">
        <v>44599</v>
      </c>
      <c r="Y15" s="255">
        <v>44613</v>
      </c>
      <c r="Z15" s="255" t="s">
        <v>132</v>
      </c>
      <c r="AA15" s="256"/>
    </row>
    <row r="16" spans="1:27" s="139" customFormat="1" ht="14.25" customHeight="1" x14ac:dyDescent="0.25">
      <c r="A16" s="251" t="s">
        <v>438</v>
      </c>
      <c r="B16" s="252" t="s">
        <v>117</v>
      </c>
      <c r="C16" s="252" t="s">
        <v>483</v>
      </c>
      <c r="D16" s="253">
        <v>240240</v>
      </c>
      <c r="E16" s="251" t="s">
        <v>59</v>
      </c>
      <c r="F16" s="251" t="s">
        <v>59</v>
      </c>
      <c r="G16" s="251" t="s">
        <v>59</v>
      </c>
      <c r="H16" s="251" t="s">
        <v>482</v>
      </c>
      <c r="I16" s="251">
        <v>1519</v>
      </c>
      <c r="J16" s="251" t="s">
        <v>58</v>
      </c>
      <c r="K16" s="251" t="s">
        <v>58</v>
      </c>
      <c r="L16" s="251" t="s">
        <v>59</v>
      </c>
      <c r="M16" s="251">
        <v>5</v>
      </c>
      <c r="N16" s="252" t="s">
        <v>508</v>
      </c>
      <c r="O16" s="254">
        <v>44596</v>
      </c>
      <c r="P16" s="254">
        <v>44602</v>
      </c>
      <c r="Q16" s="254">
        <f>P16+1</f>
        <v>44603</v>
      </c>
      <c r="R16" s="252" t="s">
        <v>462</v>
      </c>
      <c r="S16" s="252" t="s">
        <v>132</v>
      </c>
      <c r="T16" s="252" t="s">
        <v>59</v>
      </c>
      <c r="U16" s="252" t="s">
        <v>59</v>
      </c>
      <c r="V16" s="252" t="s">
        <v>59</v>
      </c>
      <c r="W16" s="252" t="s">
        <v>132</v>
      </c>
      <c r="X16" s="255">
        <v>44599</v>
      </c>
      <c r="Y16" s="255">
        <v>44613</v>
      </c>
      <c r="Z16" s="255" t="s">
        <v>132</v>
      </c>
      <c r="AA16" s="256"/>
    </row>
    <row r="17" spans="1:27" s="139" customFormat="1" ht="14.25" customHeight="1" x14ac:dyDescent="0.25">
      <c r="A17" s="251" t="s">
        <v>438</v>
      </c>
      <c r="B17" s="252" t="s">
        <v>117</v>
      </c>
      <c r="C17" s="252" t="s">
        <v>623</v>
      </c>
      <c r="D17" s="253">
        <f>990264+132132</f>
        <v>1122396</v>
      </c>
      <c r="E17" s="251" t="s">
        <v>59</v>
      </c>
      <c r="F17" s="251" t="s">
        <v>59</v>
      </c>
      <c r="G17" s="251" t="s">
        <v>59</v>
      </c>
      <c r="H17" s="251" t="s">
        <v>482</v>
      </c>
      <c r="I17" s="251">
        <v>1521</v>
      </c>
      <c r="J17" s="251" t="s">
        <v>58</v>
      </c>
      <c r="K17" s="251" t="s">
        <v>58</v>
      </c>
      <c r="L17" s="251" t="s">
        <v>59</v>
      </c>
      <c r="M17" s="251">
        <v>5</v>
      </c>
      <c r="N17" s="252" t="s">
        <v>508</v>
      </c>
      <c r="O17" s="254">
        <v>44599</v>
      </c>
      <c r="P17" s="254">
        <v>44606</v>
      </c>
      <c r="Q17" s="254">
        <v>44616</v>
      </c>
      <c r="R17" s="252" t="s">
        <v>664</v>
      </c>
      <c r="S17" s="252" t="s">
        <v>132</v>
      </c>
      <c r="T17" s="252" t="s">
        <v>59</v>
      </c>
      <c r="U17" s="252" t="s">
        <v>59</v>
      </c>
      <c r="V17" s="252" t="s">
        <v>59</v>
      </c>
      <c r="W17" s="252" t="s">
        <v>59</v>
      </c>
      <c r="X17" s="255">
        <v>44606</v>
      </c>
      <c r="Y17" s="255">
        <v>44620</v>
      </c>
      <c r="Z17" s="255" t="s">
        <v>132</v>
      </c>
      <c r="AA17" s="256"/>
    </row>
    <row r="18" spans="1:27" s="139" customFormat="1" ht="14.25" customHeight="1" x14ac:dyDescent="0.25">
      <c r="A18" s="251" t="s">
        <v>139</v>
      </c>
      <c r="B18" s="252" t="s">
        <v>117</v>
      </c>
      <c r="C18" s="252" t="s">
        <v>210</v>
      </c>
      <c r="D18" s="253">
        <v>1100000</v>
      </c>
      <c r="E18" s="251" t="s">
        <v>59</v>
      </c>
      <c r="F18" s="251" t="s">
        <v>59</v>
      </c>
      <c r="G18" s="251" t="s">
        <v>59</v>
      </c>
      <c r="H18" s="251" t="s">
        <v>60</v>
      </c>
      <c r="I18" s="251">
        <v>1264</v>
      </c>
      <c r="J18" s="251" t="s">
        <v>58</v>
      </c>
      <c r="K18" s="251" t="s">
        <v>58</v>
      </c>
      <c r="L18" s="251" t="s">
        <v>58</v>
      </c>
      <c r="M18" s="251">
        <v>5</v>
      </c>
      <c r="N18" s="252" t="s">
        <v>211</v>
      </c>
      <c r="O18" s="254">
        <v>44523</v>
      </c>
      <c r="P18" s="254">
        <v>44575</v>
      </c>
      <c r="Q18" s="254">
        <v>44610</v>
      </c>
      <c r="R18" s="252" t="s">
        <v>561</v>
      </c>
      <c r="S18" s="252" t="s">
        <v>59</v>
      </c>
      <c r="T18" s="252" t="s">
        <v>58</v>
      </c>
      <c r="U18" s="252" t="s">
        <v>58</v>
      </c>
      <c r="V18" s="252" t="s">
        <v>58</v>
      </c>
      <c r="W18" s="252" t="s">
        <v>58</v>
      </c>
      <c r="X18" s="255">
        <v>44529</v>
      </c>
      <c r="Y18" s="255">
        <v>44634</v>
      </c>
      <c r="Z18" s="255">
        <v>44634</v>
      </c>
      <c r="AA18" s="256"/>
    </row>
    <row r="19" spans="1:27" s="139" customFormat="1" ht="14.25" customHeight="1" x14ac:dyDescent="0.25">
      <c r="A19" s="251" t="s">
        <v>145</v>
      </c>
      <c r="B19" s="252" t="s">
        <v>205</v>
      </c>
      <c r="C19" s="252" t="s">
        <v>223</v>
      </c>
      <c r="D19" s="253">
        <v>1200000</v>
      </c>
      <c r="E19" s="251" t="s">
        <v>59</v>
      </c>
      <c r="F19" s="251" t="s">
        <v>59</v>
      </c>
      <c r="G19" s="251" t="s">
        <v>59</v>
      </c>
      <c r="H19" s="251" t="s">
        <v>60</v>
      </c>
      <c r="I19" s="251">
        <v>1339</v>
      </c>
      <c r="J19" s="251" t="s">
        <v>58</v>
      </c>
      <c r="K19" s="251" t="s">
        <v>58</v>
      </c>
      <c r="L19" s="251" t="s">
        <v>59</v>
      </c>
      <c r="M19" s="251">
        <v>6</v>
      </c>
      <c r="N19" s="252" t="s">
        <v>218</v>
      </c>
      <c r="O19" s="254">
        <v>44526</v>
      </c>
      <c r="P19" s="254">
        <v>44550</v>
      </c>
      <c r="Q19" s="254">
        <v>44622</v>
      </c>
      <c r="R19" s="252" t="s">
        <v>692</v>
      </c>
      <c r="S19" s="252" t="s">
        <v>132</v>
      </c>
      <c r="T19" s="252" t="s">
        <v>58</v>
      </c>
      <c r="U19" s="252" t="s">
        <v>58</v>
      </c>
      <c r="V19" s="252" t="s">
        <v>59</v>
      </c>
      <c r="W19" s="252" t="s">
        <v>58</v>
      </c>
      <c r="X19" s="255">
        <v>44536</v>
      </c>
      <c r="Y19" s="255">
        <v>44634</v>
      </c>
      <c r="Z19" s="255">
        <v>44634</v>
      </c>
      <c r="AA19" s="256"/>
    </row>
    <row r="20" spans="1:27" s="139" customFormat="1" ht="14.25" customHeight="1" x14ac:dyDescent="0.25">
      <c r="A20" s="251" t="s">
        <v>126</v>
      </c>
      <c r="B20" s="252" t="s">
        <v>833</v>
      </c>
      <c r="C20" s="252" t="s">
        <v>209</v>
      </c>
      <c r="D20" s="253">
        <v>3698100</v>
      </c>
      <c r="E20" s="251" t="s">
        <v>58</v>
      </c>
      <c r="F20" s="251" t="s">
        <v>58</v>
      </c>
      <c r="G20" s="251" t="s">
        <v>58</v>
      </c>
      <c r="H20" s="251" t="s">
        <v>60</v>
      </c>
      <c r="I20" s="251">
        <v>1154</v>
      </c>
      <c r="J20" s="251" t="s">
        <v>58</v>
      </c>
      <c r="K20" s="251" t="s">
        <v>58</v>
      </c>
      <c r="L20" s="251" t="s">
        <v>59</v>
      </c>
      <c r="M20" s="251">
        <v>10</v>
      </c>
      <c r="N20" s="252" t="s">
        <v>208</v>
      </c>
      <c r="O20" s="254">
        <v>44518</v>
      </c>
      <c r="P20" s="254">
        <v>44578</v>
      </c>
      <c r="Q20" s="254">
        <v>44629</v>
      </c>
      <c r="R20" s="252" t="s">
        <v>739</v>
      </c>
      <c r="S20" s="252" t="s">
        <v>132</v>
      </c>
      <c r="T20" s="252" t="s">
        <v>58</v>
      </c>
      <c r="U20" s="252" t="s">
        <v>58</v>
      </c>
      <c r="V20" s="252" t="s">
        <v>59</v>
      </c>
      <c r="W20" s="252" t="s">
        <v>58</v>
      </c>
      <c r="X20" s="255">
        <v>44522</v>
      </c>
      <c r="Y20" s="255">
        <v>44641</v>
      </c>
      <c r="Z20" s="255">
        <v>44641</v>
      </c>
      <c r="AA20" s="256" t="s">
        <v>74</v>
      </c>
    </row>
    <row r="21" spans="1:27" s="139" customFormat="1" ht="14.25" customHeight="1" x14ac:dyDescent="0.25">
      <c r="A21" s="251" t="s">
        <v>153</v>
      </c>
      <c r="B21" s="252" t="s">
        <v>143</v>
      </c>
      <c r="C21" s="252" t="s">
        <v>563</v>
      </c>
      <c r="D21" s="253">
        <v>300000</v>
      </c>
      <c r="E21" s="251" t="s">
        <v>59</v>
      </c>
      <c r="F21" s="251" t="s">
        <v>59</v>
      </c>
      <c r="G21" s="251" t="s">
        <v>59</v>
      </c>
      <c r="H21" s="251" t="s">
        <v>324</v>
      </c>
      <c r="I21" s="251">
        <v>1540</v>
      </c>
      <c r="J21" s="251" t="s">
        <v>59</v>
      </c>
      <c r="K21" s="251" t="s">
        <v>59</v>
      </c>
      <c r="L21" s="251" t="s">
        <v>59</v>
      </c>
      <c r="M21" s="251">
        <v>3</v>
      </c>
      <c r="N21" s="252" t="s">
        <v>564</v>
      </c>
      <c r="O21" s="254" t="s">
        <v>844</v>
      </c>
      <c r="P21" s="254" t="s">
        <v>844</v>
      </c>
      <c r="Q21" s="254" t="s">
        <v>844</v>
      </c>
      <c r="R21" s="252" t="s">
        <v>74</v>
      </c>
      <c r="S21" s="252"/>
      <c r="T21" s="252"/>
      <c r="U21" s="252"/>
      <c r="V21" s="252"/>
      <c r="W21" s="252"/>
      <c r="X21" s="255" t="s">
        <v>844</v>
      </c>
      <c r="Y21" s="255" t="s">
        <v>844</v>
      </c>
      <c r="Z21" s="255" t="s">
        <v>844</v>
      </c>
      <c r="AA21" s="256"/>
    </row>
    <row r="22" spans="1:27" s="139" customFormat="1" ht="14.25" customHeight="1" x14ac:dyDescent="0.25">
      <c r="A22" s="251" t="s">
        <v>118</v>
      </c>
      <c r="B22" s="252" t="s">
        <v>614</v>
      </c>
      <c r="C22" s="252" t="s">
        <v>615</v>
      </c>
      <c r="D22" s="253">
        <v>36440175</v>
      </c>
      <c r="E22" s="251" t="s">
        <v>58</v>
      </c>
      <c r="F22" s="251" t="s">
        <v>59</v>
      </c>
      <c r="G22" s="251" t="s">
        <v>58</v>
      </c>
      <c r="H22" s="251" t="s">
        <v>60</v>
      </c>
      <c r="I22" s="251">
        <v>1541</v>
      </c>
      <c r="J22" s="251" t="s">
        <v>58</v>
      </c>
      <c r="K22" s="251" t="s">
        <v>58</v>
      </c>
      <c r="L22" s="251" t="s">
        <v>58</v>
      </c>
      <c r="M22" s="251">
        <v>10</v>
      </c>
      <c r="N22" s="252" t="s">
        <v>616</v>
      </c>
      <c r="O22" s="254">
        <v>44620</v>
      </c>
      <c r="P22" s="254">
        <v>44635</v>
      </c>
      <c r="Q22" s="254">
        <v>44662</v>
      </c>
      <c r="R22" s="252" t="s">
        <v>907</v>
      </c>
      <c r="S22" s="252" t="s">
        <v>140</v>
      </c>
      <c r="T22" s="252" t="s">
        <v>58</v>
      </c>
      <c r="U22" s="252" t="s">
        <v>58</v>
      </c>
      <c r="V22" s="252" t="s">
        <v>58</v>
      </c>
      <c r="W22" s="252" t="s">
        <v>58</v>
      </c>
      <c r="X22" s="255">
        <v>44627</v>
      </c>
      <c r="Y22" s="255">
        <v>44669</v>
      </c>
      <c r="Z22" s="255" t="s">
        <v>132</v>
      </c>
      <c r="AA22" s="256"/>
    </row>
    <row r="23" spans="1:27" s="139" customFormat="1" ht="14.25" customHeight="1" x14ac:dyDescent="0.25">
      <c r="A23" s="251" t="s">
        <v>438</v>
      </c>
      <c r="B23" s="252" t="s">
        <v>117</v>
      </c>
      <c r="C23" s="252" t="s">
        <v>945</v>
      </c>
      <c r="D23" s="253">
        <v>100000</v>
      </c>
      <c r="E23" s="251" t="s">
        <v>59</v>
      </c>
      <c r="F23" s="251" t="s">
        <v>59</v>
      </c>
      <c r="G23" s="251" t="s">
        <v>59</v>
      </c>
      <c r="H23" s="251" t="s">
        <v>482</v>
      </c>
      <c r="I23" s="251">
        <v>1710</v>
      </c>
      <c r="J23" s="251" t="s">
        <v>59</v>
      </c>
      <c r="K23" s="251" t="s">
        <v>58</v>
      </c>
      <c r="L23" s="251" t="s">
        <v>59</v>
      </c>
      <c r="M23" s="251">
        <v>5</v>
      </c>
      <c r="N23" s="252" t="s">
        <v>508</v>
      </c>
      <c r="O23" s="254">
        <v>44672</v>
      </c>
      <c r="P23" s="254">
        <v>44678</v>
      </c>
      <c r="Q23" s="254">
        <v>44680</v>
      </c>
      <c r="R23" s="252" t="s">
        <v>462</v>
      </c>
      <c r="S23" s="252" t="s">
        <v>132</v>
      </c>
      <c r="T23" s="252" t="s">
        <v>59</v>
      </c>
      <c r="U23" s="252" t="s">
        <v>59</v>
      </c>
      <c r="V23" s="252" t="s">
        <v>59</v>
      </c>
      <c r="W23" s="252" t="s">
        <v>132</v>
      </c>
      <c r="X23" s="255" t="s">
        <v>132</v>
      </c>
      <c r="Y23" s="255">
        <v>44676</v>
      </c>
      <c r="Z23" s="255" t="s">
        <v>132</v>
      </c>
      <c r="AA23" s="251"/>
    </row>
    <row r="24" spans="1:27" s="139" customFormat="1" ht="14.25" customHeight="1" x14ac:dyDescent="0.25">
      <c r="A24" s="251" t="s">
        <v>438</v>
      </c>
      <c r="B24" s="252" t="s">
        <v>117</v>
      </c>
      <c r="C24" s="252" t="s">
        <v>946</v>
      </c>
      <c r="D24" s="253">
        <v>900000</v>
      </c>
      <c r="E24" s="251" t="s">
        <v>59</v>
      </c>
      <c r="F24" s="251" t="s">
        <v>59</v>
      </c>
      <c r="G24" s="251" t="s">
        <v>59</v>
      </c>
      <c r="H24" s="251" t="s">
        <v>482</v>
      </c>
      <c r="I24" s="251">
        <v>1709</v>
      </c>
      <c r="J24" s="251" t="s">
        <v>59</v>
      </c>
      <c r="K24" s="251" t="s">
        <v>58</v>
      </c>
      <c r="L24" s="251" t="s">
        <v>59</v>
      </c>
      <c r="M24" s="251">
        <v>5</v>
      </c>
      <c r="N24" s="252" t="s">
        <v>508</v>
      </c>
      <c r="O24" s="254">
        <v>44672</v>
      </c>
      <c r="P24" s="254">
        <v>44678</v>
      </c>
      <c r="Q24" s="254">
        <v>44680</v>
      </c>
      <c r="R24" s="252" t="s">
        <v>664</v>
      </c>
      <c r="S24" s="252" t="s">
        <v>132</v>
      </c>
      <c r="T24" s="252" t="s">
        <v>59</v>
      </c>
      <c r="U24" s="252" t="s">
        <v>59</v>
      </c>
      <c r="V24" s="252" t="s">
        <v>59</v>
      </c>
      <c r="W24" s="252" t="s">
        <v>132</v>
      </c>
      <c r="X24" s="255" t="s">
        <v>132</v>
      </c>
      <c r="Y24" s="255">
        <v>44676</v>
      </c>
      <c r="Z24" s="255" t="s">
        <v>132</v>
      </c>
      <c r="AA24" s="251"/>
    </row>
    <row r="25" spans="1:27" s="139" customFormat="1" ht="12.95" customHeight="1" x14ac:dyDescent="0.25">
      <c r="A25" s="252" t="s">
        <v>136</v>
      </c>
      <c r="B25" s="252" t="s">
        <v>117</v>
      </c>
      <c r="C25" s="252" t="s">
        <v>475</v>
      </c>
      <c r="D25" s="393">
        <v>10000000</v>
      </c>
      <c r="E25" s="252" t="s">
        <v>58</v>
      </c>
      <c r="F25" s="252" t="s">
        <v>58</v>
      </c>
      <c r="G25" s="252" t="s">
        <v>58</v>
      </c>
      <c r="H25" s="252" t="s">
        <v>60</v>
      </c>
      <c r="I25" s="252">
        <v>1502</v>
      </c>
      <c r="J25" s="252" t="s">
        <v>58</v>
      </c>
      <c r="K25" s="252" t="s">
        <v>58</v>
      </c>
      <c r="L25" s="252" t="s">
        <v>59</v>
      </c>
      <c r="M25" s="252">
        <v>8</v>
      </c>
      <c r="N25" s="252" t="s">
        <v>476</v>
      </c>
      <c r="O25" s="394">
        <v>44596</v>
      </c>
      <c r="P25" s="394">
        <v>44606</v>
      </c>
      <c r="Q25" s="394" t="s">
        <v>844</v>
      </c>
      <c r="R25" s="251"/>
      <c r="S25" s="251"/>
      <c r="T25" s="251"/>
      <c r="U25" s="251"/>
      <c r="V25" s="251"/>
      <c r="W25" s="251"/>
      <c r="X25" s="395">
        <v>44599</v>
      </c>
      <c r="Y25" s="396"/>
      <c r="Z25" s="251"/>
      <c r="AA25" s="251"/>
    </row>
    <row r="26" spans="1:27" s="139" customFormat="1" ht="12.95" customHeight="1" x14ac:dyDescent="0.25">
      <c r="A26" s="252" t="s">
        <v>153</v>
      </c>
      <c r="B26" s="252" t="s">
        <v>143</v>
      </c>
      <c r="C26" s="252" t="s">
        <v>566</v>
      </c>
      <c r="D26" s="393">
        <v>12000000</v>
      </c>
      <c r="E26" s="252" t="s">
        <v>58</v>
      </c>
      <c r="F26" s="252" t="s">
        <v>58</v>
      </c>
      <c r="G26" s="252" t="s">
        <v>58</v>
      </c>
      <c r="H26" s="252" t="s">
        <v>60</v>
      </c>
      <c r="I26" s="252">
        <v>790</v>
      </c>
      <c r="J26" s="252" t="s">
        <v>58</v>
      </c>
      <c r="K26" s="252" t="s">
        <v>58</v>
      </c>
      <c r="L26" s="252" t="s">
        <v>59</v>
      </c>
      <c r="M26" s="252">
        <v>8</v>
      </c>
      <c r="N26" s="252" t="s">
        <v>374</v>
      </c>
      <c r="O26" s="394">
        <v>44586</v>
      </c>
      <c r="P26" s="394">
        <v>44607</v>
      </c>
      <c r="Q26" s="394">
        <v>44673</v>
      </c>
      <c r="R26" s="251" t="s">
        <v>998</v>
      </c>
      <c r="S26" s="251" t="s">
        <v>132</v>
      </c>
      <c r="T26" s="251" t="s">
        <v>58</v>
      </c>
      <c r="U26" s="251" t="s">
        <v>58</v>
      </c>
      <c r="V26" s="251" t="s">
        <v>58</v>
      </c>
      <c r="W26" s="251" t="s">
        <v>58</v>
      </c>
      <c r="X26" s="395">
        <v>44592</v>
      </c>
      <c r="Y26" s="255">
        <v>44683</v>
      </c>
      <c r="Z26" s="255">
        <v>44683</v>
      </c>
      <c r="AA26" s="251"/>
    </row>
    <row r="27" spans="1:27" s="139" customFormat="1" ht="12.95" customHeight="1" x14ac:dyDescent="0.25">
      <c r="A27" s="252" t="s">
        <v>153</v>
      </c>
      <c r="B27" s="252" t="s">
        <v>143</v>
      </c>
      <c r="C27" s="252" t="s">
        <v>881</v>
      </c>
      <c r="D27" s="393">
        <v>490000</v>
      </c>
      <c r="E27" s="252" t="s">
        <v>59</v>
      </c>
      <c r="F27" s="252" t="s">
        <v>59</v>
      </c>
      <c r="G27" s="252" t="s">
        <v>59</v>
      </c>
      <c r="H27" s="252" t="s">
        <v>324</v>
      </c>
      <c r="I27" s="252">
        <v>1599</v>
      </c>
      <c r="J27" s="252" t="s">
        <v>58</v>
      </c>
      <c r="K27" s="252" t="s">
        <v>58</v>
      </c>
      <c r="L27" s="252" t="s">
        <v>59</v>
      </c>
      <c r="M27" s="252">
        <v>4</v>
      </c>
      <c r="N27" s="252" t="s">
        <v>759</v>
      </c>
      <c r="O27" s="394">
        <v>44631</v>
      </c>
      <c r="P27" s="394">
        <v>44641</v>
      </c>
      <c r="Q27" s="394">
        <v>44679</v>
      </c>
      <c r="R27" s="251" t="s">
        <v>1055</v>
      </c>
      <c r="S27" s="251" t="s">
        <v>132</v>
      </c>
      <c r="T27" s="251" t="s">
        <v>59</v>
      </c>
      <c r="U27" s="251" t="s">
        <v>132</v>
      </c>
      <c r="V27" s="251" t="s">
        <v>58</v>
      </c>
      <c r="W27" s="251" t="s">
        <v>58</v>
      </c>
      <c r="X27" s="395">
        <v>44634</v>
      </c>
      <c r="Y27" s="255">
        <v>44690</v>
      </c>
      <c r="Z27" s="255" t="s">
        <v>132</v>
      </c>
      <c r="AA27" s="251"/>
    </row>
    <row r="28" spans="1:27" s="139" customFormat="1" ht="12.95" customHeight="1" x14ac:dyDescent="0.25">
      <c r="A28" s="252" t="s">
        <v>693</v>
      </c>
      <c r="B28" s="252" t="s">
        <v>562</v>
      </c>
      <c r="C28" s="252" t="s">
        <v>800</v>
      </c>
      <c r="D28" s="393">
        <v>1000000</v>
      </c>
      <c r="E28" s="252" t="s">
        <v>58</v>
      </c>
      <c r="F28" s="252" t="s">
        <v>58</v>
      </c>
      <c r="G28" s="252" t="s">
        <v>58</v>
      </c>
      <c r="H28" s="252" t="s">
        <v>60</v>
      </c>
      <c r="I28" s="252">
        <v>1557</v>
      </c>
      <c r="J28" s="252" t="s">
        <v>58</v>
      </c>
      <c r="K28" s="252" t="s">
        <v>58</v>
      </c>
      <c r="L28" s="252" t="s">
        <v>59</v>
      </c>
      <c r="M28" s="252">
        <v>6</v>
      </c>
      <c r="N28" s="252" t="s">
        <v>801</v>
      </c>
      <c r="O28" s="394">
        <v>44630</v>
      </c>
      <c r="P28" s="394">
        <v>44650</v>
      </c>
      <c r="Q28" s="394">
        <v>44678</v>
      </c>
      <c r="R28" s="251" t="s">
        <v>731</v>
      </c>
      <c r="S28" s="251" t="s">
        <v>132</v>
      </c>
      <c r="T28" s="251" t="s">
        <v>58</v>
      </c>
      <c r="U28" s="251"/>
      <c r="V28" s="251" t="s">
        <v>59</v>
      </c>
      <c r="W28" s="251"/>
      <c r="X28" s="395">
        <v>44641</v>
      </c>
      <c r="Y28" s="255">
        <v>44690</v>
      </c>
      <c r="Z28" s="255" t="s">
        <v>132</v>
      </c>
      <c r="AA28" s="251"/>
    </row>
    <row r="29" spans="1:27" s="139" customFormat="1" ht="12.95" customHeight="1" x14ac:dyDescent="0.25">
      <c r="A29" s="252" t="s">
        <v>139</v>
      </c>
      <c r="B29" s="252" t="s">
        <v>131</v>
      </c>
      <c r="C29" s="252" t="s">
        <v>697</v>
      </c>
      <c r="D29" s="393">
        <v>2800000</v>
      </c>
      <c r="E29" s="252" t="s">
        <v>58</v>
      </c>
      <c r="F29" s="252" t="s">
        <v>58</v>
      </c>
      <c r="G29" s="252" t="s">
        <v>58</v>
      </c>
      <c r="H29" s="252" t="s">
        <v>60</v>
      </c>
      <c r="I29" s="252">
        <v>1587</v>
      </c>
      <c r="J29" s="252" t="s">
        <v>58</v>
      </c>
      <c r="K29" s="252" t="s">
        <v>58</v>
      </c>
      <c r="L29" s="252" t="s">
        <v>58</v>
      </c>
      <c r="M29" s="252">
        <v>3</v>
      </c>
      <c r="N29" s="252" t="s">
        <v>698</v>
      </c>
      <c r="O29" s="394">
        <v>44655</v>
      </c>
      <c r="P29" s="394">
        <v>44673</v>
      </c>
      <c r="Q29" s="394">
        <v>44703</v>
      </c>
      <c r="R29" s="251" t="s">
        <v>1192</v>
      </c>
      <c r="S29" s="251" t="s">
        <v>132</v>
      </c>
      <c r="T29" s="251" t="s">
        <v>58</v>
      </c>
      <c r="U29" s="251" t="s">
        <v>58</v>
      </c>
      <c r="V29" s="251" t="s">
        <v>58</v>
      </c>
      <c r="W29" s="251" t="s">
        <v>58</v>
      </c>
      <c r="X29" s="395">
        <v>44662</v>
      </c>
      <c r="Y29" s="255">
        <v>44705</v>
      </c>
      <c r="Z29" s="255" t="s">
        <v>132</v>
      </c>
      <c r="AA29" s="251"/>
    </row>
    <row r="30" spans="1:27" s="139" customFormat="1" ht="12.95" customHeight="1" x14ac:dyDescent="0.25">
      <c r="A30" s="252" t="s">
        <v>438</v>
      </c>
      <c r="B30" s="252" t="s">
        <v>117</v>
      </c>
      <c r="C30" s="252" t="s">
        <v>158</v>
      </c>
      <c r="D30" s="393">
        <v>12000000</v>
      </c>
      <c r="E30" s="252" t="s">
        <v>58</v>
      </c>
      <c r="F30" s="252" t="s">
        <v>58</v>
      </c>
      <c r="G30" s="252" t="s">
        <v>58</v>
      </c>
      <c r="H30" s="252" t="s">
        <v>60</v>
      </c>
      <c r="I30" s="252">
        <v>1518</v>
      </c>
      <c r="J30" s="252" t="s">
        <v>58</v>
      </c>
      <c r="K30" s="252" t="s">
        <v>58</v>
      </c>
      <c r="L30" s="252" t="s">
        <v>58</v>
      </c>
      <c r="M30" s="252">
        <v>8</v>
      </c>
      <c r="N30" s="252" t="s">
        <v>549</v>
      </c>
      <c r="O30" s="394">
        <v>44617</v>
      </c>
      <c r="P30" s="394">
        <v>40620</v>
      </c>
      <c r="Q30" s="394">
        <v>44694</v>
      </c>
      <c r="R30" s="251" t="s">
        <v>1136</v>
      </c>
      <c r="S30" s="251" t="s">
        <v>132</v>
      </c>
      <c r="T30" s="251" t="s">
        <v>58</v>
      </c>
      <c r="U30" s="251" t="s">
        <v>58</v>
      </c>
      <c r="V30" s="251" t="s">
        <v>58</v>
      </c>
      <c r="W30" s="251" t="s">
        <v>58</v>
      </c>
      <c r="X30" s="395">
        <v>44620</v>
      </c>
      <c r="Y30" s="255">
        <v>44711</v>
      </c>
      <c r="Z30" s="255" t="s">
        <v>132</v>
      </c>
      <c r="AA30" s="251"/>
    </row>
    <row r="31" spans="1:27" s="139" customFormat="1" ht="12.95" customHeight="1" x14ac:dyDescent="0.25">
      <c r="A31" s="252" t="s">
        <v>145</v>
      </c>
      <c r="B31" s="252" t="s">
        <v>117</v>
      </c>
      <c r="C31" s="252" t="s">
        <v>802</v>
      </c>
      <c r="D31" s="393">
        <v>650000</v>
      </c>
      <c r="E31" s="252" t="s">
        <v>59</v>
      </c>
      <c r="F31" s="252" t="s">
        <v>59</v>
      </c>
      <c r="G31" s="252" t="s">
        <v>59</v>
      </c>
      <c r="H31" s="252" t="s">
        <v>60</v>
      </c>
      <c r="I31" s="252">
        <v>1597</v>
      </c>
      <c r="J31" s="252" t="s">
        <v>58</v>
      </c>
      <c r="K31" s="252" t="s">
        <v>58</v>
      </c>
      <c r="L31" s="252" t="s">
        <v>58</v>
      </c>
      <c r="M31" s="252">
        <v>9</v>
      </c>
      <c r="N31" s="252" t="s">
        <v>803</v>
      </c>
      <c r="O31" s="394">
        <v>44641</v>
      </c>
      <c r="P31" s="394">
        <v>44683</v>
      </c>
      <c r="Q31" s="394">
        <v>44705</v>
      </c>
      <c r="R31" s="251" t="s">
        <v>1222</v>
      </c>
      <c r="S31" s="251" t="s">
        <v>132</v>
      </c>
      <c r="T31" s="251" t="s">
        <v>1223</v>
      </c>
      <c r="U31" s="251" t="s">
        <v>58</v>
      </c>
      <c r="V31" s="251" t="s">
        <v>59</v>
      </c>
      <c r="W31" s="251" t="s">
        <v>58</v>
      </c>
      <c r="X31" s="395">
        <v>44641</v>
      </c>
      <c r="Y31" s="255">
        <v>44711</v>
      </c>
      <c r="Z31" s="255" t="s">
        <v>132</v>
      </c>
      <c r="AA31" s="251"/>
    </row>
    <row r="32" spans="1:27" s="139" customFormat="1" ht="12.95" customHeight="1" x14ac:dyDescent="0.25">
      <c r="A32" s="252" t="s">
        <v>144</v>
      </c>
      <c r="B32" s="252" t="s">
        <v>143</v>
      </c>
      <c r="C32" s="252" t="s">
        <v>1007</v>
      </c>
      <c r="D32" s="393">
        <v>13000000</v>
      </c>
      <c r="E32" s="252" t="s">
        <v>58</v>
      </c>
      <c r="F32" s="252" t="s">
        <v>58</v>
      </c>
      <c r="G32" s="252" t="s">
        <v>58</v>
      </c>
      <c r="H32" s="252" t="s">
        <v>60</v>
      </c>
      <c r="I32" s="252">
        <v>1703</v>
      </c>
      <c r="J32" s="252" t="s">
        <v>59</v>
      </c>
      <c r="K32" s="252" t="s">
        <v>58</v>
      </c>
      <c r="L32" s="252" t="s">
        <v>59</v>
      </c>
      <c r="M32" s="252">
        <v>5</v>
      </c>
      <c r="N32" s="252" t="s">
        <v>1015</v>
      </c>
      <c r="O32" s="394">
        <v>44683</v>
      </c>
      <c r="P32" s="394">
        <v>44687</v>
      </c>
      <c r="Q32" s="394">
        <v>44690</v>
      </c>
      <c r="R32" s="251" t="s">
        <v>1275</v>
      </c>
      <c r="S32" s="251" t="s">
        <v>132</v>
      </c>
      <c r="T32" s="251" t="s">
        <v>58</v>
      </c>
      <c r="U32" s="251" t="s">
        <v>58</v>
      </c>
      <c r="V32" s="251" t="s">
        <v>1276</v>
      </c>
      <c r="W32" s="251" t="s">
        <v>58</v>
      </c>
      <c r="X32" s="395">
        <v>44690</v>
      </c>
      <c r="Y32" s="255">
        <v>44718</v>
      </c>
      <c r="Z32" s="255">
        <v>44718</v>
      </c>
      <c r="AA32" s="251"/>
    </row>
    <row r="33" spans="1:27" s="139" customFormat="1" ht="12.95" customHeight="1" x14ac:dyDescent="0.25">
      <c r="A33" s="252" t="s">
        <v>153</v>
      </c>
      <c r="B33" s="252" t="s">
        <v>143</v>
      </c>
      <c r="C33" s="252" t="s">
        <v>880</v>
      </c>
      <c r="D33" s="393">
        <v>747288</v>
      </c>
      <c r="E33" s="252" t="s">
        <v>59</v>
      </c>
      <c r="F33" s="252" t="s">
        <v>59</v>
      </c>
      <c r="G33" s="252" t="s">
        <v>59</v>
      </c>
      <c r="H33" s="252" t="s">
        <v>60</v>
      </c>
      <c r="I33" s="252">
        <v>1535</v>
      </c>
      <c r="J33" s="252" t="s">
        <v>58</v>
      </c>
      <c r="K33" s="252" t="s">
        <v>58</v>
      </c>
      <c r="L33" s="252" t="s">
        <v>59</v>
      </c>
      <c r="M33" s="252">
        <v>4</v>
      </c>
      <c r="N33" s="252" t="s">
        <v>1315</v>
      </c>
      <c r="O33" s="394">
        <v>44615</v>
      </c>
      <c r="P33" s="394">
        <v>44635</v>
      </c>
      <c r="Q33" s="394">
        <v>44715</v>
      </c>
      <c r="R33" s="251" t="s">
        <v>1314</v>
      </c>
      <c r="S33" s="251" t="s">
        <v>132</v>
      </c>
      <c r="T33" s="251" t="s">
        <v>58</v>
      </c>
      <c r="U33" s="251" t="s">
        <v>58</v>
      </c>
      <c r="V33" s="251" t="s">
        <v>58</v>
      </c>
      <c r="W33" s="251" t="s">
        <v>58</v>
      </c>
      <c r="X33" s="395">
        <v>44620</v>
      </c>
      <c r="Y33" s="255">
        <v>44718</v>
      </c>
      <c r="Z33" s="255">
        <v>44718</v>
      </c>
      <c r="AA33" s="251"/>
    </row>
    <row r="34" spans="1:27" s="139" customFormat="1" ht="12.95" customHeight="1" x14ac:dyDescent="0.25">
      <c r="A34" s="252" t="s">
        <v>137</v>
      </c>
      <c r="B34" s="252" t="s">
        <v>886</v>
      </c>
      <c r="C34" s="252" t="s">
        <v>883</v>
      </c>
      <c r="D34" s="393">
        <v>200000</v>
      </c>
      <c r="E34" s="252" t="s">
        <v>1306</v>
      </c>
      <c r="F34" s="252"/>
      <c r="G34" s="252"/>
      <c r="H34" s="252" t="s">
        <v>60</v>
      </c>
      <c r="I34" s="252">
        <v>1593</v>
      </c>
      <c r="J34" s="252" t="s">
        <v>149</v>
      </c>
      <c r="K34" s="252" t="s">
        <v>149</v>
      </c>
      <c r="L34" s="252" t="s">
        <v>1306</v>
      </c>
      <c r="M34" s="252">
        <v>4</v>
      </c>
      <c r="N34" s="252" t="s">
        <v>882</v>
      </c>
      <c r="O34" s="394">
        <v>44649</v>
      </c>
      <c r="P34" s="394">
        <v>44671</v>
      </c>
      <c r="Q34" s="394">
        <v>44727</v>
      </c>
      <c r="R34" s="251" t="s">
        <v>1307</v>
      </c>
      <c r="S34" s="251" t="s">
        <v>140</v>
      </c>
      <c r="T34" s="251" t="s">
        <v>149</v>
      </c>
      <c r="U34" s="251" t="s">
        <v>149</v>
      </c>
      <c r="V34" s="251" t="s">
        <v>149</v>
      </c>
      <c r="W34" s="251" t="s">
        <v>149</v>
      </c>
      <c r="X34" s="395">
        <v>44655</v>
      </c>
      <c r="Y34" s="255">
        <v>44718</v>
      </c>
      <c r="Z34" s="255">
        <v>44718</v>
      </c>
      <c r="AA34" s="251"/>
    </row>
    <row r="35" spans="1:27" s="139" customFormat="1" ht="13.5" customHeight="1" x14ac:dyDescent="0.25">
      <c r="A35" s="252" t="s">
        <v>137</v>
      </c>
      <c r="B35" s="252" t="s">
        <v>886</v>
      </c>
      <c r="C35" s="252" t="s">
        <v>884</v>
      </c>
      <c r="D35" s="393">
        <v>200000</v>
      </c>
      <c r="E35" s="252" t="s">
        <v>1306</v>
      </c>
      <c r="F35" s="252"/>
      <c r="G35" s="252"/>
      <c r="H35" s="252" t="s">
        <v>60</v>
      </c>
      <c r="I35" s="252">
        <v>1592</v>
      </c>
      <c r="J35" s="252" t="s">
        <v>149</v>
      </c>
      <c r="K35" s="252" t="s">
        <v>149</v>
      </c>
      <c r="L35" s="252" t="s">
        <v>1306</v>
      </c>
      <c r="M35" s="252">
        <v>4</v>
      </c>
      <c r="N35" s="252" t="s">
        <v>885</v>
      </c>
      <c r="O35" s="394">
        <v>44649</v>
      </c>
      <c r="P35" s="394">
        <v>44671</v>
      </c>
      <c r="Q35" s="394">
        <v>44727</v>
      </c>
      <c r="R35" s="251" t="s">
        <v>1307</v>
      </c>
      <c r="S35" s="251" t="s">
        <v>140</v>
      </c>
      <c r="T35" s="251" t="s">
        <v>149</v>
      </c>
      <c r="U35" s="251" t="s">
        <v>1308</v>
      </c>
      <c r="V35" s="251" t="s">
        <v>149</v>
      </c>
      <c r="W35" s="251" t="s">
        <v>1308</v>
      </c>
      <c r="X35" s="395">
        <v>44655</v>
      </c>
      <c r="Y35" s="255">
        <v>44718</v>
      </c>
      <c r="Z35" s="255">
        <v>44718</v>
      </c>
      <c r="AA35" s="251"/>
    </row>
    <row r="36" spans="1:27" s="139" customFormat="1" ht="12.95" customHeight="1" x14ac:dyDescent="0.25">
      <c r="A36" s="252" t="s">
        <v>550</v>
      </c>
      <c r="B36" s="252" t="s">
        <v>117</v>
      </c>
      <c r="C36" s="252" t="s">
        <v>468</v>
      </c>
      <c r="D36" s="393">
        <v>2000000</v>
      </c>
      <c r="E36" s="252" t="s">
        <v>58</v>
      </c>
      <c r="F36" s="252" t="s">
        <v>58</v>
      </c>
      <c r="G36" s="252" t="s">
        <v>58</v>
      </c>
      <c r="H36" s="252" t="s">
        <v>60</v>
      </c>
      <c r="I36" s="252">
        <v>1440</v>
      </c>
      <c r="J36" s="252" t="s">
        <v>58</v>
      </c>
      <c r="K36" s="252" t="s">
        <v>58</v>
      </c>
      <c r="L36" s="252" t="s">
        <v>58</v>
      </c>
      <c r="M36" s="252">
        <v>5</v>
      </c>
      <c r="N36" s="252" t="s">
        <v>651</v>
      </c>
      <c r="O36" s="394">
        <v>44641</v>
      </c>
      <c r="P36" s="394">
        <v>44663</v>
      </c>
      <c r="Q36" s="394">
        <v>44742</v>
      </c>
      <c r="R36" s="251" t="s">
        <v>1496</v>
      </c>
      <c r="S36" s="251" t="s">
        <v>132</v>
      </c>
      <c r="T36" s="251" t="s">
        <v>58</v>
      </c>
      <c r="U36" s="251" t="s">
        <v>58</v>
      </c>
      <c r="V36" s="251" t="s">
        <v>58</v>
      </c>
      <c r="W36" s="251" t="s">
        <v>58</v>
      </c>
      <c r="X36" s="395">
        <v>44641</v>
      </c>
      <c r="Y36" s="255">
        <v>44746</v>
      </c>
      <c r="Z36" s="255" t="s">
        <v>132</v>
      </c>
      <c r="AA36" s="251"/>
    </row>
    <row r="37" spans="1:27" s="139" customFormat="1" ht="12.95" customHeight="1" x14ac:dyDescent="0.25">
      <c r="A37" s="252" t="s">
        <v>142</v>
      </c>
      <c r="B37" s="252" t="s">
        <v>117</v>
      </c>
      <c r="C37" s="252" t="s">
        <v>1137</v>
      </c>
      <c r="D37" s="393">
        <v>240000</v>
      </c>
      <c r="E37" s="252" t="s">
        <v>59</v>
      </c>
      <c r="F37" s="252" t="s">
        <v>59</v>
      </c>
      <c r="G37" s="252" t="s">
        <v>59</v>
      </c>
      <c r="H37" s="252" t="s">
        <v>324</v>
      </c>
      <c r="I37" s="252">
        <v>1730</v>
      </c>
      <c r="J37" s="252" t="s">
        <v>58</v>
      </c>
      <c r="K37" s="252" t="s">
        <v>58</v>
      </c>
      <c r="L37" s="252" t="s">
        <v>58</v>
      </c>
      <c r="M37" s="252">
        <v>6</v>
      </c>
      <c r="N37" s="252" t="s">
        <v>1138</v>
      </c>
      <c r="O37" s="394">
        <v>44694</v>
      </c>
      <c r="P37" s="394">
        <v>44715</v>
      </c>
      <c r="Q37" s="394">
        <v>44735</v>
      </c>
      <c r="R37" s="251" t="s">
        <v>1514</v>
      </c>
      <c r="S37" s="251" t="s">
        <v>59</v>
      </c>
      <c r="T37" s="251" t="s">
        <v>58</v>
      </c>
      <c r="U37" s="251" t="s">
        <v>58</v>
      </c>
      <c r="V37" s="251" t="s">
        <v>59</v>
      </c>
      <c r="W37" s="251" t="s">
        <v>58</v>
      </c>
      <c r="X37" s="395">
        <v>44711</v>
      </c>
      <c r="Y37" s="255">
        <v>44753</v>
      </c>
      <c r="Z37" s="255" t="s">
        <v>132</v>
      </c>
      <c r="AA37" s="251"/>
    </row>
    <row r="38" spans="1:27" s="139" customFormat="1" ht="12.95" customHeight="1" x14ac:dyDescent="0.25">
      <c r="A38" s="252" t="s">
        <v>142</v>
      </c>
      <c r="B38" s="252" t="s">
        <v>141</v>
      </c>
      <c r="C38" s="252" t="s">
        <v>1139</v>
      </c>
      <c r="D38" s="393">
        <v>851666.67</v>
      </c>
      <c r="E38" s="252" t="s">
        <v>59</v>
      </c>
      <c r="F38" s="252" t="s">
        <v>59</v>
      </c>
      <c r="G38" s="252" t="s">
        <v>59</v>
      </c>
      <c r="H38" s="252" t="s">
        <v>324</v>
      </c>
      <c r="I38" s="252">
        <v>1769</v>
      </c>
      <c r="J38" s="252" t="s">
        <v>58</v>
      </c>
      <c r="K38" s="252" t="s">
        <v>58</v>
      </c>
      <c r="L38" s="252" t="s">
        <v>58</v>
      </c>
      <c r="M38" s="252">
        <v>5</v>
      </c>
      <c r="N38" s="252" t="s">
        <v>1224</v>
      </c>
      <c r="O38" s="394">
        <v>44707</v>
      </c>
      <c r="P38" s="394">
        <v>44728</v>
      </c>
      <c r="Q38" s="394">
        <v>44742</v>
      </c>
      <c r="R38" s="251" t="s">
        <v>1515</v>
      </c>
      <c r="S38" s="251" t="s">
        <v>59</v>
      </c>
      <c r="T38" s="251" t="s">
        <v>58</v>
      </c>
      <c r="U38" s="251" t="s">
        <v>58</v>
      </c>
      <c r="V38" s="251" t="s">
        <v>59</v>
      </c>
      <c r="W38" s="251" t="s">
        <v>58</v>
      </c>
      <c r="X38" s="395">
        <v>44711</v>
      </c>
      <c r="Y38" s="255">
        <v>44753</v>
      </c>
      <c r="Z38" s="255" t="s">
        <v>132</v>
      </c>
      <c r="AA38" s="251"/>
    </row>
    <row r="39" spans="1:27" s="139" customFormat="1" ht="12.95" customHeight="1" x14ac:dyDescent="0.25">
      <c r="A39" s="252" t="s">
        <v>550</v>
      </c>
      <c r="B39" s="252" t="s">
        <v>117</v>
      </c>
      <c r="C39" s="252" t="s">
        <v>565</v>
      </c>
      <c r="D39" s="393">
        <v>295732</v>
      </c>
      <c r="E39" s="252" t="s">
        <v>59</v>
      </c>
      <c r="F39" s="252" t="s">
        <v>59</v>
      </c>
      <c r="G39" s="252" t="s">
        <v>59</v>
      </c>
      <c r="H39" s="252" t="s">
        <v>60</v>
      </c>
      <c r="I39" s="252">
        <v>1458</v>
      </c>
      <c r="J39" s="252" t="s">
        <v>58</v>
      </c>
      <c r="K39" s="252" t="s">
        <v>58</v>
      </c>
      <c r="L39" s="252" t="s">
        <v>58</v>
      </c>
      <c r="M39" s="252">
        <v>3</v>
      </c>
      <c r="N39" s="252" t="s">
        <v>312</v>
      </c>
      <c r="O39" s="394">
        <v>44609</v>
      </c>
      <c r="P39" s="394">
        <v>44637</v>
      </c>
      <c r="Q39" s="394">
        <v>44742</v>
      </c>
      <c r="R39" s="251" t="s">
        <v>1729</v>
      </c>
      <c r="S39" s="251" t="s">
        <v>59</v>
      </c>
      <c r="T39" s="251" t="s">
        <v>58</v>
      </c>
      <c r="U39" s="251" t="s">
        <v>58</v>
      </c>
      <c r="V39" s="251" t="s">
        <v>59</v>
      </c>
      <c r="W39" s="251" t="s">
        <v>149</v>
      </c>
      <c r="X39" s="395">
        <v>44614</v>
      </c>
      <c r="Y39" s="255">
        <v>44784</v>
      </c>
      <c r="Z39" s="255" t="s">
        <v>132</v>
      </c>
      <c r="AA39" s="251"/>
    </row>
    <row r="40" spans="1:27" s="139" customFormat="1" ht="12.95" customHeight="1" x14ac:dyDescent="0.25">
      <c r="A40" s="252" t="s">
        <v>118</v>
      </c>
      <c r="B40" s="252" t="s">
        <v>117</v>
      </c>
      <c r="C40" s="252" t="s">
        <v>1497</v>
      </c>
      <c r="D40" s="393">
        <v>7000000</v>
      </c>
      <c r="E40" s="252" t="s">
        <v>58</v>
      </c>
      <c r="F40" s="252" t="s">
        <v>58</v>
      </c>
      <c r="G40" s="252" t="s">
        <v>58</v>
      </c>
      <c r="H40" s="252" t="s">
        <v>60</v>
      </c>
      <c r="I40" s="252">
        <v>1879</v>
      </c>
      <c r="J40" s="252" t="s">
        <v>58</v>
      </c>
      <c r="K40" s="252" t="s">
        <v>58</v>
      </c>
      <c r="L40" s="252" t="s">
        <v>58</v>
      </c>
      <c r="M40" s="252">
        <v>6</v>
      </c>
      <c r="N40" s="252" t="s">
        <v>1498</v>
      </c>
      <c r="O40" s="394">
        <v>44742</v>
      </c>
      <c r="P40" s="394">
        <v>44749</v>
      </c>
      <c r="Q40" s="394">
        <v>44763</v>
      </c>
      <c r="R40" s="251" t="s">
        <v>1726</v>
      </c>
      <c r="S40" s="251" t="s">
        <v>140</v>
      </c>
      <c r="T40" s="251" t="s">
        <v>58</v>
      </c>
      <c r="U40" s="251" t="s">
        <v>58</v>
      </c>
      <c r="V40" s="251" t="s">
        <v>59</v>
      </c>
      <c r="W40" s="251" t="s">
        <v>59</v>
      </c>
      <c r="X40" s="395">
        <v>44743</v>
      </c>
      <c r="Y40" s="255">
        <v>44781</v>
      </c>
      <c r="Z40" s="255" t="s">
        <v>132</v>
      </c>
      <c r="AA40" s="251"/>
    </row>
    <row r="41" spans="1:27" s="139" customFormat="1" ht="12.95" customHeight="1" x14ac:dyDescent="0.25">
      <c r="A41" s="252" t="s">
        <v>438</v>
      </c>
      <c r="B41" s="252" t="s">
        <v>117</v>
      </c>
      <c r="C41" s="252" t="s">
        <v>1493</v>
      </c>
      <c r="D41" s="393">
        <v>1000000</v>
      </c>
      <c r="E41" s="252" t="s">
        <v>58</v>
      </c>
      <c r="F41" s="252" t="s">
        <v>58</v>
      </c>
      <c r="G41" s="252" t="s">
        <v>58</v>
      </c>
      <c r="H41" s="252" t="s">
        <v>1494</v>
      </c>
      <c r="I41" s="252">
        <v>1838</v>
      </c>
      <c r="J41" s="252" t="s">
        <v>59</v>
      </c>
      <c r="K41" s="252" t="s">
        <v>58</v>
      </c>
      <c r="L41" s="252" t="s">
        <v>59</v>
      </c>
      <c r="M41" s="252">
        <v>6</v>
      </c>
      <c r="N41" s="252" t="s">
        <v>1495</v>
      </c>
      <c r="O41" s="394">
        <v>44735</v>
      </c>
      <c r="P41" s="394">
        <v>44756</v>
      </c>
      <c r="Q41" s="394">
        <v>44784</v>
      </c>
      <c r="R41" s="251" t="s">
        <v>1844</v>
      </c>
      <c r="S41" s="251" t="s">
        <v>132</v>
      </c>
      <c r="T41" s="251" t="s">
        <v>132</v>
      </c>
      <c r="U41" s="251" t="s">
        <v>132</v>
      </c>
      <c r="V41" s="251" t="s">
        <v>132</v>
      </c>
      <c r="W41" s="251" t="s">
        <v>132</v>
      </c>
      <c r="X41" s="395">
        <v>44746</v>
      </c>
      <c r="Y41" s="255"/>
      <c r="Z41" s="255"/>
      <c r="AA41" s="251"/>
    </row>
    <row r="42" spans="1:27" s="409" customFormat="1" ht="12.95" customHeight="1" x14ac:dyDescent="0.25">
      <c r="A42" s="569" t="s">
        <v>145</v>
      </c>
      <c r="B42" s="569" t="s">
        <v>117</v>
      </c>
      <c r="C42" s="569" t="s">
        <v>1134</v>
      </c>
      <c r="D42" s="570">
        <v>3800000</v>
      </c>
      <c r="E42" s="569" t="s">
        <v>58</v>
      </c>
      <c r="F42" s="569" t="s">
        <v>58</v>
      </c>
      <c r="G42" s="569" t="s">
        <v>58</v>
      </c>
      <c r="H42" s="569" t="s">
        <v>60</v>
      </c>
      <c r="I42" s="569">
        <v>1726</v>
      </c>
      <c r="J42" s="569" t="s">
        <v>58</v>
      </c>
      <c r="K42" s="569" t="s">
        <v>58</v>
      </c>
      <c r="L42" s="569" t="s">
        <v>58</v>
      </c>
      <c r="M42" s="569">
        <v>6</v>
      </c>
      <c r="N42" s="569" t="s">
        <v>1135</v>
      </c>
      <c r="O42" s="571">
        <v>44692</v>
      </c>
      <c r="P42" s="571">
        <v>44722</v>
      </c>
      <c r="Q42" s="571">
        <v>44782</v>
      </c>
      <c r="R42" s="409" t="s">
        <v>1222</v>
      </c>
      <c r="S42" s="409" t="s">
        <v>59</v>
      </c>
      <c r="T42" s="409" t="s">
        <v>58</v>
      </c>
      <c r="U42" s="409" t="s">
        <v>58</v>
      </c>
      <c r="V42" s="569" t="s">
        <v>59</v>
      </c>
      <c r="W42" s="409" t="s">
        <v>58</v>
      </c>
      <c r="X42" s="572">
        <v>44641</v>
      </c>
      <c r="Y42" s="501">
        <v>44788</v>
      </c>
    </row>
    <row r="43" spans="1:27" s="139" customFormat="1" ht="12.95" customHeight="1" x14ac:dyDescent="0.25">
      <c r="A43" s="140" t="s">
        <v>139</v>
      </c>
      <c r="B43" s="140" t="s">
        <v>562</v>
      </c>
      <c r="C43" s="140" t="s">
        <v>1111</v>
      </c>
      <c r="D43" s="267" t="s">
        <v>1848</v>
      </c>
      <c r="E43" s="140" t="s">
        <v>58</v>
      </c>
      <c r="F43" s="140" t="s">
        <v>59</v>
      </c>
      <c r="G43" s="140" t="s">
        <v>59</v>
      </c>
      <c r="H43" s="140" t="s">
        <v>60</v>
      </c>
      <c r="I43" s="140">
        <v>1739</v>
      </c>
      <c r="J43" s="416" t="s">
        <v>58</v>
      </c>
      <c r="K43" s="416" t="s">
        <v>58</v>
      </c>
      <c r="L43" s="416" t="s">
        <v>58</v>
      </c>
      <c r="M43" s="140">
        <v>5</v>
      </c>
      <c r="N43" s="140" t="s">
        <v>1122</v>
      </c>
      <c r="O43" s="480">
        <v>44725</v>
      </c>
      <c r="P43" s="480">
        <v>44740</v>
      </c>
      <c r="Q43" s="472">
        <v>44784</v>
      </c>
      <c r="R43" s="140" t="s">
        <v>1842</v>
      </c>
      <c r="T43" s="139" t="s">
        <v>719</v>
      </c>
      <c r="U43" s="139" t="s">
        <v>291</v>
      </c>
      <c r="V43" s="139" t="s">
        <v>291</v>
      </c>
      <c r="W43" s="139" t="s">
        <v>291</v>
      </c>
      <c r="X43" s="142">
        <v>44739</v>
      </c>
      <c r="Y43" s="501">
        <v>44795</v>
      </c>
    </row>
    <row r="44" spans="1:27" s="139" customFormat="1" ht="12.95" customHeight="1" x14ac:dyDescent="0.25">
      <c r="A44" s="139" t="s">
        <v>1164</v>
      </c>
      <c r="B44" s="139" t="s">
        <v>143</v>
      </c>
      <c r="C44" s="139" t="s">
        <v>1165</v>
      </c>
      <c r="D44" s="163">
        <v>700000</v>
      </c>
      <c r="E44" s="139" t="s">
        <v>59</v>
      </c>
      <c r="F44" s="139" t="s">
        <v>59</v>
      </c>
      <c r="G44" s="139" t="s">
        <v>59</v>
      </c>
      <c r="H44" s="139" t="s">
        <v>324</v>
      </c>
      <c r="I44" s="139">
        <v>1753</v>
      </c>
      <c r="J44" s="139" t="s">
        <v>59</v>
      </c>
      <c r="K44" s="139" t="s">
        <v>58</v>
      </c>
      <c r="L44" s="139" t="s">
        <v>58</v>
      </c>
      <c r="M44" s="139">
        <v>5</v>
      </c>
      <c r="N44" s="139" t="s">
        <v>1166</v>
      </c>
      <c r="O44" s="268">
        <v>44700</v>
      </c>
      <c r="P44" s="268">
        <v>44719</v>
      </c>
      <c r="Q44" s="268">
        <v>44788</v>
      </c>
      <c r="S44" s="142"/>
      <c r="X44" s="142">
        <v>44697</v>
      </c>
    </row>
    <row r="45" spans="1:27" s="139" customFormat="1" ht="12.95" customHeight="1" x14ac:dyDescent="0.25">
      <c r="A45" s="140" t="s">
        <v>118</v>
      </c>
      <c r="B45" s="140" t="s">
        <v>131</v>
      </c>
      <c r="C45" s="140" t="s">
        <v>1003</v>
      </c>
      <c r="D45" s="267">
        <v>2430000</v>
      </c>
      <c r="E45" s="140" t="s">
        <v>58</v>
      </c>
      <c r="F45" s="140" t="s">
        <v>59</v>
      </c>
      <c r="G45" s="140" t="s">
        <v>59</v>
      </c>
      <c r="H45" s="140" t="s">
        <v>60</v>
      </c>
      <c r="I45" s="140">
        <v>1602</v>
      </c>
      <c r="J45" s="140" t="s">
        <v>58</v>
      </c>
      <c r="K45" s="140" t="s">
        <v>58</v>
      </c>
      <c r="L45" s="140" t="s">
        <v>58</v>
      </c>
      <c r="M45" s="140">
        <v>3</v>
      </c>
      <c r="N45" s="140" t="s">
        <v>1004</v>
      </c>
      <c r="O45" s="268">
        <v>44685</v>
      </c>
      <c r="P45" s="268">
        <v>44706</v>
      </c>
      <c r="Q45" s="268">
        <v>44791</v>
      </c>
      <c r="R45" s="140"/>
      <c r="X45" s="142">
        <v>44690</v>
      </c>
    </row>
    <row r="46" spans="1:27" s="139" customFormat="1" ht="12.95" customHeight="1" x14ac:dyDescent="0.25">
      <c r="A46" s="140" t="s">
        <v>118</v>
      </c>
      <c r="B46" s="140" t="s">
        <v>160</v>
      </c>
      <c r="C46" s="140" t="s">
        <v>161</v>
      </c>
      <c r="D46" s="267">
        <v>10660100</v>
      </c>
      <c r="E46" s="140" t="s">
        <v>58</v>
      </c>
      <c r="F46" s="140" t="s">
        <v>59</v>
      </c>
      <c r="G46" s="140" t="s">
        <v>59</v>
      </c>
      <c r="H46" s="140" t="s">
        <v>60</v>
      </c>
      <c r="I46" s="140">
        <v>1097</v>
      </c>
      <c r="J46" s="140" t="s">
        <v>58</v>
      </c>
      <c r="K46" s="140" t="s">
        <v>58</v>
      </c>
      <c r="L46" s="140" t="s">
        <v>58</v>
      </c>
      <c r="M46" s="140">
        <v>33</v>
      </c>
      <c r="N46" s="140" t="s">
        <v>1324</v>
      </c>
      <c r="O46" s="268">
        <v>44700</v>
      </c>
      <c r="P46" s="268">
        <v>44733</v>
      </c>
      <c r="Q46" s="268">
        <v>44791</v>
      </c>
      <c r="R46" s="140"/>
      <c r="X46" s="142">
        <v>44739</v>
      </c>
    </row>
    <row r="47" spans="1:27" s="139" customFormat="1" ht="12.95" customHeight="1" x14ac:dyDescent="0.25">
      <c r="A47" s="140" t="s">
        <v>1067</v>
      </c>
      <c r="B47" s="140" t="s">
        <v>117</v>
      </c>
      <c r="C47" s="140" t="s">
        <v>1645</v>
      </c>
      <c r="D47" s="267">
        <v>350000</v>
      </c>
      <c r="E47" s="140" t="s">
        <v>59</v>
      </c>
      <c r="F47" s="140" t="s">
        <v>59</v>
      </c>
      <c r="G47" s="140" t="s">
        <v>59</v>
      </c>
      <c r="H47" s="140" t="s">
        <v>324</v>
      </c>
      <c r="I47" s="140">
        <v>1927</v>
      </c>
      <c r="J47" s="140" t="s">
        <v>58</v>
      </c>
      <c r="K47" s="140" t="s">
        <v>58</v>
      </c>
      <c r="L47" s="140" t="s">
        <v>59</v>
      </c>
      <c r="M47" s="140">
        <v>3</v>
      </c>
      <c r="N47" s="140" t="s">
        <v>1643</v>
      </c>
      <c r="O47" s="268">
        <v>44756</v>
      </c>
      <c r="P47" s="268">
        <v>44776</v>
      </c>
      <c r="Q47" s="268">
        <v>44791</v>
      </c>
      <c r="X47" s="142">
        <v>44767</v>
      </c>
    </row>
    <row r="48" spans="1:27" s="139" customFormat="1" ht="12.95" customHeight="1" x14ac:dyDescent="0.25">
      <c r="A48" s="139" t="s">
        <v>136</v>
      </c>
      <c r="B48" s="139" t="s">
        <v>1751</v>
      </c>
      <c r="C48" s="139" t="s">
        <v>1752</v>
      </c>
      <c r="D48" s="601">
        <v>300000000</v>
      </c>
      <c r="E48" s="139" t="s">
        <v>58</v>
      </c>
      <c r="F48" s="139" t="s">
        <v>58</v>
      </c>
      <c r="G48" s="139" t="s">
        <v>58</v>
      </c>
      <c r="H48" s="139" t="s">
        <v>60</v>
      </c>
      <c r="I48" s="139">
        <v>1817</v>
      </c>
      <c r="J48" s="139" t="s">
        <v>58</v>
      </c>
      <c r="K48" s="139" t="s">
        <v>58</v>
      </c>
      <c r="L48" s="139" t="s">
        <v>59</v>
      </c>
      <c r="M48" s="139">
        <v>5</v>
      </c>
      <c r="N48" s="139" t="s">
        <v>1753</v>
      </c>
      <c r="O48" s="268">
        <v>44741</v>
      </c>
      <c r="P48" s="268">
        <v>44767</v>
      </c>
      <c r="Q48" s="268">
        <v>44801</v>
      </c>
      <c r="X48" s="142" t="s">
        <v>132</v>
      </c>
    </row>
    <row r="49" spans="1:27" s="139" customFormat="1" ht="12.95" customHeight="1" x14ac:dyDescent="0.25">
      <c r="A49" s="416" t="s">
        <v>118</v>
      </c>
      <c r="B49" s="416" t="s">
        <v>304</v>
      </c>
      <c r="C49" s="416" t="s">
        <v>1500</v>
      </c>
      <c r="D49" s="566">
        <v>14000000</v>
      </c>
      <c r="E49" s="416" t="s">
        <v>58</v>
      </c>
      <c r="F49" s="416" t="s">
        <v>59</v>
      </c>
      <c r="G49" s="416" t="s">
        <v>59</v>
      </c>
      <c r="H49" s="416" t="s">
        <v>60</v>
      </c>
      <c r="I49" s="416">
        <v>1884</v>
      </c>
      <c r="J49" s="480" t="s">
        <v>58</v>
      </c>
      <c r="K49" s="480" t="s">
        <v>58</v>
      </c>
      <c r="L49" s="480" t="s">
        <v>59</v>
      </c>
      <c r="M49" s="416">
        <v>5</v>
      </c>
      <c r="N49" s="416" t="s">
        <v>1499</v>
      </c>
      <c r="O49" s="480">
        <v>44756</v>
      </c>
      <c r="P49" s="480">
        <v>44789</v>
      </c>
      <c r="Q49" s="480">
        <v>44803</v>
      </c>
      <c r="R49" s="567"/>
      <c r="S49" s="567"/>
      <c r="T49" s="567"/>
      <c r="U49" s="567"/>
      <c r="V49" s="567"/>
      <c r="W49" s="567"/>
      <c r="X49" s="568">
        <v>44781</v>
      </c>
    </row>
    <row r="50" spans="1:27" s="139" customFormat="1" ht="12.95" customHeight="1" x14ac:dyDescent="0.25">
      <c r="A50" s="140" t="s">
        <v>126</v>
      </c>
      <c r="B50" s="140" t="s">
        <v>833</v>
      </c>
      <c r="C50" s="140" t="s">
        <v>935</v>
      </c>
      <c r="D50" s="267">
        <v>911250</v>
      </c>
      <c r="E50" s="140" t="s">
        <v>59</v>
      </c>
      <c r="F50" s="140" t="s">
        <v>59</v>
      </c>
      <c r="G50" s="140" t="s">
        <v>59</v>
      </c>
      <c r="H50" s="140" t="s">
        <v>60</v>
      </c>
      <c r="I50" s="140">
        <v>1435</v>
      </c>
      <c r="J50" s="140" t="s">
        <v>58</v>
      </c>
      <c r="K50" s="140" t="s">
        <v>58</v>
      </c>
      <c r="L50" s="140" t="s">
        <v>58</v>
      </c>
      <c r="M50" s="140">
        <v>13</v>
      </c>
      <c r="N50" s="140" t="s">
        <v>936</v>
      </c>
      <c r="O50" s="268">
        <v>44592</v>
      </c>
      <c r="P50" s="268">
        <v>44665</v>
      </c>
      <c r="Q50" s="268">
        <v>44804</v>
      </c>
      <c r="R50" s="140"/>
      <c r="X50" s="142" t="s">
        <v>132</v>
      </c>
    </row>
    <row r="51" spans="1:27" s="139" customFormat="1" ht="12.95" customHeight="1" x14ac:dyDescent="0.25">
      <c r="A51" s="140" t="s">
        <v>144</v>
      </c>
      <c r="B51" s="140" t="s">
        <v>143</v>
      </c>
      <c r="C51" s="140" t="s">
        <v>1701</v>
      </c>
      <c r="D51" s="267">
        <v>5000000</v>
      </c>
      <c r="E51" s="140" t="s">
        <v>58</v>
      </c>
      <c r="F51" s="140" t="s">
        <v>58</v>
      </c>
      <c r="G51" s="140" t="s">
        <v>58</v>
      </c>
      <c r="H51" s="140" t="s">
        <v>60</v>
      </c>
      <c r="I51" s="140">
        <v>1804</v>
      </c>
      <c r="J51" s="140" t="s">
        <v>59</v>
      </c>
      <c r="K51" s="140" t="s">
        <v>58</v>
      </c>
      <c r="L51" s="140" t="s">
        <v>58</v>
      </c>
      <c r="M51" s="140">
        <v>9</v>
      </c>
      <c r="N51" s="140" t="s">
        <v>1351</v>
      </c>
      <c r="O51" s="268">
        <v>44769</v>
      </c>
      <c r="P51" s="268">
        <v>44796</v>
      </c>
      <c r="Q51" s="268">
        <v>44812</v>
      </c>
      <c r="R51" s="140"/>
      <c r="X51" s="142">
        <v>44739</v>
      </c>
    </row>
    <row r="52" spans="1:27" s="409" customFormat="1" ht="12" customHeight="1" x14ac:dyDescent="0.25">
      <c r="A52" s="569" t="s">
        <v>135</v>
      </c>
      <c r="B52" s="569" t="s">
        <v>131</v>
      </c>
      <c r="C52" s="569" t="s">
        <v>1489</v>
      </c>
      <c r="D52" s="570">
        <v>8731000</v>
      </c>
      <c r="E52" s="569" t="s">
        <v>58</v>
      </c>
      <c r="F52" s="569" t="s">
        <v>1490</v>
      </c>
      <c r="G52" s="569" t="s">
        <v>1490</v>
      </c>
      <c r="H52" s="569" t="s">
        <v>1491</v>
      </c>
      <c r="I52" s="569">
        <v>1886</v>
      </c>
      <c r="J52" s="569" t="s">
        <v>59</v>
      </c>
      <c r="K52" s="569" t="s">
        <v>58</v>
      </c>
      <c r="L52" s="569" t="s">
        <v>59</v>
      </c>
      <c r="M52" s="569">
        <v>4</v>
      </c>
      <c r="N52" s="569" t="s">
        <v>1492</v>
      </c>
      <c r="O52" s="571">
        <v>44788</v>
      </c>
      <c r="P52" s="571">
        <v>44804</v>
      </c>
      <c r="Q52" s="571">
        <v>44819</v>
      </c>
      <c r="R52" s="409" t="s">
        <v>74</v>
      </c>
      <c r="X52" s="501">
        <v>44788</v>
      </c>
    </row>
    <row r="53" spans="1:27" s="139" customFormat="1" ht="12" customHeight="1" x14ac:dyDescent="0.25">
      <c r="A53" s="140" t="s">
        <v>1736</v>
      </c>
      <c r="B53" s="140" t="s">
        <v>143</v>
      </c>
      <c r="C53" s="140" t="s">
        <v>1743</v>
      </c>
      <c r="D53" s="267">
        <v>15000000</v>
      </c>
      <c r="E53" s="140" t="s">
        <v>58</v>
      </c>
      <c r="F53" s="140" t="s">
        <v>58</v>
      </c>
      <c r="G53" s="140" t="s">
        <v>58</v>
      </c>
      <c r="H53" s="140" t="s">
        <v>60</v>
      </c>
      <c r="I53" s="140">
        <v>1803</v>
      </c>
      <c r="J53" s="140" t="s">
        <v>58</v>
      </c>
      <c r="K53" s="140" t="s">
        <v>58</v>
      </c>
      <c r="L53" s="140" t="s">
        <v>58</v>
      </c>
      <c r="M53" s="140">
        <v>13</v>
      </c>
      <c r="N53" s="140" t="s">
        <v>1745</v>
      </c>
      <c r="O53" s="268">
        <v>44728</v>
      </c>
      <c r="P53" s="268">
        <v>44747</v>
      </c>
      <c r="Q53" s="287" t="s">
        <v>119</v>
      </c>
      <c r="T53" s="139" t="s">
        <v>58</v>
      </c>
      <c r="U53" s="139" t="s">
        <v>59</v>
      </c>
      <c r="X53" s="142" t="s">
        <v>132</v>
      </c>
    </row>
    <row r="54" spans="1:27" s="139" customFormat="1" ht="12" customHeight="1" x14ac:dyDescent="0.25">
      <c r="A54" s="140" t="s">
        <v>150</v>
      </c>
      <c r="B54" s="140" t="s">
        <v>117</v>
      </c>
      <c r="C54" s="140" t="s">
        <v>154</v>
      </c>
      <c r="D54" s="267">
        <v>3200000</v>
      </c>
      <c r="E54" s="140" t="s">
        <v>58</v>
      </c>
      <c r="F54" s="140" t="s">
        <v>59</v>
      </c>
      <c r="G54" s="140" t="s">
        <v>59</v>
      </c>
      <c r="H54" s="140" t="s">
        <v>60</v>
      </c>
      <c r="I54" s="148" t="s">
        <v>119</v>
      </c>
      <c r="J54" s="148" t="s">
        <v>119</v>
      </c>
      <c r="K54" s="148" t="s">
        <v>119</v>
      </c>
      <c r="L54" s="148" t="s">
        <v>119</v>
      </c>
      <c r="M54" s="148" t="s">
        <v>119</v>
      </c>
      <c r="N54" s="148" t="s">
        <v>119</v>
      </c>
      <c r="O54" s="287" t="s">
        <v>119</v>
      </c>
      <c r="P54" s="287" t="s">
        <v>119</v>
      </c>
      <c r="Q54" s="148" t="s">
        <v>119</v>
      </c>
      <c r="R54" s="140"/>
      <c r="X54" s="142"/>
    </row>
    <row r="55" spans="1:27" s="567" customFormat="1" ht="12" customHeight="1" x14ac:dyDescent="0.25">
      <c r="A55" s="140" t="s">
        <v>438</v>
      </c>
      <c r="B55" s="140" t="s">
        <v>143</v>
      </c>
      <c r="C55" s="140" t="s">
        <v>157</v>
      </c>
      <c r="D55" s="267">
        <v>30000000</v>
      </c>
      <c r="E55" s="140" t="s">
        <v>58</v>
      </c>
      <c r="F55" s="140" t="s">
        <v>1843</v>
      </c>
      <c r="G55" s="140" t="s">
        <v>59</v>
      </c>
      <c r="H55" s="140" t="s">
        <v>60</v>
      </c>
      <c r="I55" s="140">
        <v>1912</v>
      </c>
      <c r="J55" s="140" t="s">
        <v>59</v>
      </c>
      <c r="K55" s="140" t="s">
        <v>59</v>
      </c>
      <c r="L55" s="140" t="s">
        <v>59</v>
      </c>
      <c r="M55" s="148" t="s">
        <v>119</v>
      </c>
      <c r="N55" s="148" t="s">
        <v>119</v>
      </c>
      <c r="O55" s="148" t="s">
        <v>119</v>
      </c>
      <c r="P55" s="148" t="s">
        <v>119</v>
      </c>
      <c r="Q55" s="287" t="s">
        <v>119</v>
      </c>
      <c r="R55" s="140"/>
      <c r="S55" s="139"/>
      <c r="T55" s="139"/>
      <c r="U55" s="139"/>
      <c r="V55" s="139"/>
      <c r="W55" s="139"/>
      <c r="X55" s="142"/>
      <c r="Y55" s="139"/>
      <c r="Z55" s="139"/>
      <c r="AA55" s="139"/>
    </row>
    <row r="56" spans="1:27" s="139" customFormat="1" ht="12" customHeight="1" x14ac:dyDescent="0.25">
      <c r="A56" s="140" t="s">
        <v>142</v>
      </c>
      <c r="B56" s="140" t="s">
        <v>117</v>
      </c>
      <c r="C56" s="140" t="s">
        <v>840</v>
      </c>
      <c r="D56" s="267">
        <v>12300160.34</v>
      </c>
      <c r="E56" s="140" t="s">
        <v>58</v>
      </c>
      <c r="F56" s="140" t="s">
        <v>59</v>
      </c>
      <c r="G56" s="140" t="s">
        <v>59</v>
      </c>
      <c r="H56" s="140" t="s">
        <v>60</v>
      </c>
      <c r="I56" s="148" t="s">
        <v>119</v>
      </c>
      <c r="J56" s="148" t="s">
        <v>119</v>
      </c>
      <c r="K56" s="148" t="s">
        <v>119</v>
      </c>
      <c r="L56" s="148" t="s">
        <v>119</v>
      </c>
      <c r="M56" s="140">
        <v>8</v>
      </c>
      <c r="N56" s="140" t="s">
        <v>841</v>
      </c>
      <c r="O56" s="287" t="s">
        <v>119</v>
      </c>
      <c r="P56" s="287" t="s">
        <v>119</v>
      </c>
      <c r="Q56" s="287" t="s">
        <v>119</v>
      </c>
      <c r="R56" s="140"/>
      <c r="X56" s="142"/>
    </row>
    <row r="57" spans="1:27" s="139" customFormat="1" ht="12" customHeight="1" x14ac:dyDescent="0.25">
      <c r="A57" s="140" t="s">
        <v>118</v>
      </c>
      <c r="B57" s="140" t="s">
        <v>1092</v>
      </c>
      <c r="C57" s="140" t="s">
        <v>666</v>
      </c>
      <c r="D57" s="267">
        <v>12500000</v>
      </c>
      <c r="E57" s="140" t="s">
        <v>58</v>
      </c>
      <c r="F57" s="140" t="s">
        <v>59</v>
      </c>
      <c r="G57" s="140" t="s">
        <v>59</v>
      </c>
      <c r="H57" s="140" t="s">
        <v>60</v>
      </c>
      <c r="I57" s="140">
        <v>1799</v>
      </c>
      <c r="J57" s="148" t="s">
        <v>119</v>
      </c>
      <c r="K57" s="148" t="s">
        <v>119</v>
      </c>
      <c r="L57" s="148" t="s">
        <v>119</v>
      </c>
      <c r="M57" s="140">
        <v>22</v>
      </c>
      <c r="N57" s="140" t="s">
        <v>1840</v>
      </c>
      <c r="O57" s="148" t="s">
        <v>119</v>
      </c>
      <c r="P57" s="148" t="s">
        <v>119</v>
      </c>
      <c r="Q57" s="148" t="s">
        <v>119</v>
      </c>
      <c r="X57" s="142"/>
    </row>
    <row r="58" spans="1:27" s="139" customFormat="1" ht="12" customHeight="1" x14ac:dyDescent="0.25">
      <c r="A58" s="140" t="s">
        <v>144</v>
      </c>
      <c r="B58" s="140" t="s">
        <v>143</v>
      </c>
      <c r="C58" s="140" t="s">
        <v>1278</v>
      </c>
      <c r="D58" s="267">
        <v>32000000</v>
      </c>
      <c r="E58" s="140" t="s">
        <v>58</v>
      </c>
      <c r="F58" s="140" t="s">
        <v>58</v>
      </c>
      <c r="G58" s="140" t="s">
        <v>58</v>
      </c>
      <c r="H58" s="140" t="s">
        <v>60</v>
      </c>
      <c r="I58" s="140">
        <v>1880</v>
      </c>
      <c r="J58" s="268" t="s">
        <v>58</v>
      </c>
      <c r="K58" s="140" t="s">
        <v>58</v>
      </c>
      <c r="L58" s="140" t="s">
        <v>58</v>
      </c>
      <c r="M58" s="140">
        <v>11</v>
      </c>
      <c r="N58" s="140" t="s">
        <v>1747</v>
      </c>
      <c r="O58" s="287" t="s">
        <v>119</v>
      </c>
      <c r="P58" s="287" t="s">
        <v>119</v>
      </c>
      <c r="Q58" s="287" t="s">
        <v>119</v>
      </c>
      <c r="X58" s="142"/>
    </row>
    <row r="59" spans="1:27" s="409" customFormat="1" ht="12" customHeight="1" x14ac:dyDescent="0.25">
      <c r="A59" s="409" t="s">
        <v>1736</v>
      </c>
      <c r="B59" s="569" t="s">
        <v>143</v>
      </c>
      <c r="C59" s="409" t="s">
        <v>1744</v>
      </c>
      <c r="D59" s="600">
        <v>8000000</v>
      </c>
      <c r="E59" s="409" t="s">
        <v>58</v>
      </c>
      <c r="F59" s="409" t="s">
        <v>58</v>
      </c>
      <c r="G59" s="409" t="s">
        <v>58</v>
      </c>
      <c r="H59" s="409" t="s">
        <v>60</v>
      </c>
      <c r="I59" s="409">
        <v>1856</v>
      </c>
      <c r="J59" s="571" t="s">
        <v>58</v>
      </c>
      <c r="K59" s="571" t="s">
        <v>58</v>
      </c>
      <c r="L59" s="571" t="s">
        <v>58</v>
      </c>
      <c r="M59" s="409">
        <v>14</v>
      </c>
      <c r="N59" s="409" t="s">
        <v>1746</v>
      </c>
      <c r="O59" s="571">
        <v>44754</v>
      </c>
      <c r="P59" s="571">
        <v>44771</v>
      </c>
      <c r="Q59" s="287" t="s">
        <v>119</v>
      </c>
      <c r="R59" s="409" t="s">
        <v>1754</v>
      </c>
      <c r="X59" s="572" t="s">
        <v>132</v>
      </c>
      <c r="Y59" s="501">
        <v>44788</v>
      </c>
    </row>
    <row r="60" spans="1:27" s="139" customFormat="1" ht="11.25" x14ac:dyDescent="0.25">
      <c r="A60" s="140" t="s">
        <v>153</v>
      </c>
      <c r="B60" s="140" t="s">
        <v>117</v>
      </c>
      <c r="C60" s="140" t="s">
        <v>214</v>
      </c>
      <c r="D60" s="267">
        <v>35000000</v>
      </c>
      <c r="E60" s="139" t="s">
        <v>58</v>
      </c>
      <c r="F60" s="139" t="s">
        <v>58</v>
      </c>
      <c r="G60" s="139" t="s">
        <v>58</v>
      </c>
      <c r="H60" s="139" t="s">
        <v>60</v>
      </c>
      <c r="I60" s="140">
        <v>1334</v>
      </c>
      <c r="J60" s="148" t="s">
        <v>119</v>
      </c>
      <c r="K60" s="148" t="s">
        <v>119</v>
      </c>
      <c r="L60" s="148" t="s">
        <v>119</v>
      </c>
      <c r="M60" s="148" t="s">
        <v>119</v>
      </c>
      <c r="N60" s="148" t="s">
        <v>119</v>
      </c>
      <c r="O60" s="148" t="s">
        <v>119</v>
      </c>
      <c r="P60" s="148" t="s">
        <v>119</v>
      </c>
      <c r="Q60" s="148" t="s">
        <v>119</v>
      </c>
      <c r="R60" s="140"/>
      <c r="X60" s="142" t="s">
        <v>74</v>
      </c>
    </row>
    <row r="61" spans="1:27" s="409" customFormat="1" ht="12" customHeight="1" x14ac:dyDescent="0.25">
      <c r="A61" s="569" t="s">
        <v>1733</v>
      </c>
      <c r="B61" s="569" t="s">
        <v>143</v>
      </c>
      <c r="C61" s="569" t="s">
        <v>1734</v>
      </c>
      <c r="D61" s="570">
        <v>2000000</v>
      </c>
      <c r="E61" s="569" t="s">
        <v>58</v>
      </c>
      <c r="F61" s="569" t="s">
        <v>58</v>
      </c>
      <c r="G61" s="569" t="s">
        <v>58</v>
      </c>
      <c r="H61" s="569" t="s">
        <v>60</v>
      </c>
      <c r="I61" s="569">
        <v>1786</v>
      </c>
      <c r="J61" s="569" t="s">
        <v>59</v>
      </c>
      <c r="K61" s="569" t="s">
        <v>58</v>
      </c>
      <c r="L61" s="569" t="s">
        <v>59</v>
      </c>
      <c r="M61" s="569">
        <v>10</v>
      </c>
      <c r="N61" s="569" t="s">
        <v>1735</v>
      </c>
      <c r="O61" s="571">
        <v>44726</v>
      </c>
      <c r="P61" s="571">
        <v>44740</v>
      </c>
      <c r="Q61" s="287" t="s">
        <v>119</v>
      </c>
      <c r="R61" s="409" t="s">
        <v>1735</v>
      </c>
      <c r="S61" s="409" t="s">
        <v>140</v>
      </c>
      <c r="T61" s="409" t="s">
        <v>58</v>
      </c>
      <c r="U61" s="409" t="s">
        <v>59</v>
      </c>
      <c r="X61" s="572" t="s">
        <v>132</v>
      </c>
      <c r="Y61" s="501">
        <v>44788</v>
      </c>
    </row>
    <row r="62" spans="1:27" s="98" customFormat="1" ht="11.25" x14ac:dyDescent="0.25">
      <c r="A62" s="139" t="s">
        <v>1164</v>
      </c>
      <c r="B62" s="139" t="s">
        <v>143</v>
      </c>
      <c r="C62" s="98" t="s">
        <v>1854</v>
      </c>
      <c r="D62" s="267">
        <v>6900000</v>
      </c>
      <c r="E62" s="98" t="s">
        <v>58</v>
      </c>
      <c r="F62" s="98" t="s">
        <v>59</v>
      </c>
      <c r="G62" s="98" t="s">
        <v>59</v>
      </c>
      <c r="H62" s="98" t="s">
        <v>60</v>
      </c>
      <c r="I62" s="148" t="s">
        <v>119</v>
      </c>
      <c r="J62" s="148" t="s">
        <v>119</v>
      </c>
      <c r="K62" s="148" t="s">
        <v>119</v>
      </c>
      <c r="L62" s="148" t="s">
        <v>119</v>
      </c>
      <c r="M62" s="148" t="s">
        <v>119</v>
      </c>
      <c r="N62" s="148" t="s">
        <v>119</v>
      </c>
      <c r="O62" s="287" t="s">
        <v>119</v>
      </c>
      <c r="P62" s="287" t="s">
        <v>119</v>
      </c>
      <c r="Q62" s="148" t="s">
        <v>119</v>
      </c>
      <c r="R62" s="139"/>
      <c r="S62" s="139"/>
      <c r="T62" s="139"/>
      <c r="U62" s="139"/>
      <c r="V62" s="139"/>
    </row>
    <row r="63" spans="1:27" s="98" customFormat="1" ht="11.25" x14ac:dyDescent="0.25">
      <c r="R63" s="139"/>
      <c r="S63" s="139"/>
      <c r="T63" s="139"/>
      <c r="U63" s="139"/>
      <c r="V63" s="139"/>
    </row>
    <row r="64" spans="1:27" s="98" customFormat="1" ht="11.25" x14ac:dyDescent="0.25">
      <c r="R64" s="139"/>
      <c r="S64" s="139"/>
      <c r="T64" s="139"/>
      <c r="U64" s="139"/>
      <c r="V64" s="139"/>
    </row>
    <row r="65" s="98" customFormat="1" ht="11.25" x14ac:dyDescent="0.25"/>
    <row r="66" s="98" customFormat="1" ht="11.25" x14ac:dyDescent="0.25"/>
    <row r="67" s="98" customFormat="1" ht="11.25" x14ac:dyDescent="0.25"/>
    <row r="68" s="98" customFormat="1" ht="11.25" x14ac:dyDescent="0.25"/>
    <row r="69" s="98" customFormat="1" ht="11.25" x14ac:dyDescent="0.25"/>
    <row r="70" s="98" customFormat="1" ht="11.25" x14ac:dyDescent="0.25"/>
    <row r="71" s="98" customFormat="1" ht="11.25" x14ac:dyDescent="0.25"/>
    <row r="72" s="98" customFormat="1" ht="11.25" x14ac:dyDescent="0.25"/>
    <row r="73" s="98" customFormat="1" ht="11.25" x14ac:dyDescent="0.25"/>
    <row r="74" s="98" customFormat="1" ht="11.25" x14ac:dyDescent="0.25"/>
    <row r="75" s="98" customFormat="1" ht="11.25" x14ac:dyDescent="0.25"/>
    <row r="76" s="98" customFormat="1" ht="11.25" x14ac:dyDescent="0.25"/>
    <row r="77" s="98" customFormat="1" ht="11.25" x14ac:dyDescent="0.25"/>
    <row r="78" s="98" customFormat="1" ht="11.25" x14ac:dyDescent="0.25"/>
    <row r="79" s="98" customFormat="1" ht="11.25" x14ac:dyDescent="0.25"/>
    <row r="80" s="98" customFormat="1" ht="11.25" x14ac:dyDescent="0.25"/>
    <row r="81" s="98" customFormat="1" ht="11.25" x14ac:dyDescent="0.25"/>
    <row r="82" s="98" customFormat="1" ht="11.25" x14ac:dyDescent="0.25"/>
    <row r="83" s="98" customFormat="1" ht="11.25" x14ac:dyDescent="0.25"/>
    <row r="84" s="98" customFormat="1" ht="11.25" x14ac:dyDescent="0.25"/>
    <row r="85" s="98" customFormat="1" ht="11.25" x14ac:dyDescent="0.25"/>
    <row r="86" s="98" customFormat="1" ht="11.25" x14ac:dyDescent="0.25"/>
    <row r="87" s="98" customFormat="1" ht="11.25" x14ac:dyDescent="0.25"/>
    <row r="88" s="98" customFormat="1" ht="11.25" x14ac:dyDescent="0.25"/>
    <row r="89" s="98" customFormat="1" ht="11.25" x14ac:dyDescent="0.25"/>
    <row r="90" s="98" customFormat="1" ht="11.25" x14ac:dyDescent="0.25"/>
    <row r="91" s="98" customFormat="1" ht="11.25" x14ac:dyDescent="0.25"/>
    <row r="92" s="98" customFormat="1" ht="11.25" x14ac:dyDescent="0.25"/>
    <row r="93" s="98" customFormat="1" ht="11.25" x14ac:dyDescent="0.25"/>
    <row r="94" s="98" customFormat="1" ht="11.25" x14ac:dyDescent="0.25"/>
    <row r="95" s="98" customFormat="1" ht="11.25" x14ac:dyDescent="0.25"/>
    <row r="96" s="98" customFormat="1" ht="11.25" x14ac:dyDescent="0.25"/>
    <row r="97" s="98" customFormat="1" ht="11.25" x14ac:dyDescent="0.25"/>
    <row r="98" s="98" customFormat="1" ht="11.25" x14ac:dyDescent="0.25"/>
    <row r="99" s="98" customFormat="1" ht="11.25" x14ac:dyDescent="0.25"/>
    <row r="100" s="98" customFormat="1" ht="11.25" x14ac:dyDescent="0.25"/>
    <row r="101" s="98" customFormat="1" ht="11.25" x14ac:dyDescent="0.25"/>
    <row r="102" s="98" customFormat="1" ht="11.25" x14ac:dyDescent="0.25"/>
    <row r="103" s="98" customFormat="1" ht="11.25" x14ac:dyDescent="0.25"/>
    <row r="104" s="98" customFormat="1" ht="11.25" x14ac:dyDescent="0.25"/>
    <row r="105" s="98" customFormat="1" ht="11.25" x14ac:dyDescent="0.25"/>
    <row r="106" s="98" customFormat="1" ht="11.25" x14ac:dyDescent="0.25"/>
    <row r="107" s="98" customFormat="1" ht="11.25" x14ac:dyDescent="0.25"/>
    <row r="108" s="98" customFormat="1" ht="11.25" x14ac:dyDescent="0.25"/>
    <row r="109" s="98" customFormat="1" ht="11.25" x14ac:dyDescent="0.25"/>
    <row r="110" s="98" customFormat="1" ht="11.25" x14ac:dyDescent="0.25"/>
    <row r="111" s="98" customFormat="1" ht="11.25" x14ac:dyDescent="0.25"/>
    <row r="112" s="98" customFormat="1" ht="11.25" x14ac:dyDescent="0.25"/>
    <row r="113" s="98" customFormat="1" ht="11.25" x14ac:dyDescent="0.25"/>
    <row r="114" s="98" customFormat="1" ht="11.25" x14ac:dyDescent="0.25"/>
    <row r="115" s="98" customFormat="1" ht="11.25" x14ac:dyDescent="0.25"/>
    <row r="116" s="98" customFormat="1" ht="11.25" x14ac:dyDescent="0.25"/>
    <row r="117" s="98" customFormat="1" ht="11.25" x14ac:dyDescent="0.25"/>
    <row r="118" s="98" customFormat="1" ht="11.25" x14ac:dyDescent="0.25"/>
    <row r="119" s="98" customFormat="1" ht="11.25" x14ac:dyDescent="0.25"/>
    <row r="120" s="98" customFormat="1" ht="11.25" x14ac:dyDescent="0.25"/>
    <row r="121" s="98" customFormat="1" ht="11.25" x14ac:dyDescent="0.25"/>
    <row r="122" s="98" customFormat="1" ht="11.25" x14ac:dyDescent="0.25"/>
    <row r="123" s="98" customFormat="1" ht="11.25" x14ac:dyDescent="0.25"/>
    <row r="124" s="98" customFormat="1" ht="11.25" x14ac:dyDescent="0.25"/>
    <row r="125" s="98" customFormat="1" ht="11.25" x14ac:dyDescent="0.25"/>
    <row r="126" s="98" customFormat="1" ht="11.25" x14ac:dyDescent="0.25"/>
    <row r="127" s="98" customFormat="1" ht="11.25" x14ac:dyDescent="0.25"/>
    <row r="128" s="98" customFormat="1" ht="11.25" x14ac:dyDescent="0.25"/>
    <row r="129" s="98" customFormat="1" ht="11.25" x14ac:dyDescent="0.25"/>
    <row r="130" s="98" customFormat="1" ht="11.25" x14ac:dyDescent="0.25"/>
    <row r="131" s="98" customFormat="1" ht="11.25" x14ac:dyDescent="0.25"/>
    <row r="132" s="98" customFormat="1" ht="11.25" x14ac:dyDescent="0.25"/>
    <row r="133" s="98" customFormat="1" ht="11.25" x14ac:dyDescent="0.25"/>
    <row r="134" s="98" customFormat="1" ht="11.25" x14ac:dyDescent="0.25"/>
    <row r="135" s="98" customFormat="1" ht="11.25" x14ac:dyDescent="0.25"/>
    <row r="136" s="98" customFormat="1" ht="11.25" x14ac:dyDescent="0.25"/>
    <row r="137" s="98" customFormat="1" ht="11.25" x14ac:dyDescent="0.25"/>
    <row r="138" s="98" customFormat="1" ht="11.25" x14ac:dyDescent="0.25"/>
    <row r="139" s="98" customFormat="1" ht="11.25" x14ac:dyDescent="0.25"/>
    <row r="140" s="98" customFormat="1" ht="11.25" x14ac:dyDescent="0.25"/>
    <row r="141" s="98" customFormat="1" ht="11.25" x14ac:dyDescent="0.25"/>
    <row r="142" s="98" customFormat="1" ht="11.25" x14ac:dyDescent="0.25"/>
    <row r="143" s="98" customFormat="1" ht="11.25" x14ac:dyDescent="0.25"/>
    <row r="144" s="98" customFormat="1" ht="11.25" x14ac:dyDescent="0.25"/>
    <row r="145" s="98" customFormat="1" ht="11.25" x14ac:dyDescent="0.25"/>
    <row r="146" s="98" customFormat="1" ht="11.25" x14ac:dyDescent="0.25"/>
    <row r="147" s="98" customFormat="1" ht="11.25" x14ac:dyDescent="0.25"/>
    <row r="148" s="98" customFormat="1" ht="11.25" x14ac:dyDescent="0.25"/>
    <row r="149" s="98" customFormat="1" ht="11.25" x14ac:dyDescent="0.25"/>
    <row r="150" s="98" customFormat="1" ht="11.25" x14ac:dyDescent="0.25"/>
    <row r="151" s="98" customFormat="1" ht="11.25" x14ac:dyDescent="0.25"/>
    <row r="152" s="98" customFormat="1" ht="11.25" x14ac:dyDescent="0.25"/>
    <row r="153" s="98" customFormat="1" ht="11.25" x14ac:dyDescent="0.25"/>
    <row r="154" s="98" customFormat="1" ht="11.25" x14ac:dyDescent="0.25"/>
    <row r="155" s="98" customFormat="1" ht="11.25" x14ac:dyDescent="0.25"/>
    <row r="156" s="98" customFormat="1" ht="11.25" x14ac:dyDescent="0.25"/>
    <row r="157" s="98" customFormat="1" ht="11.25" x14ac:dyDescent="0.25"/>
    <row r="158" s="98" customFormat="1" ht="11.25" x14ac:dyDescent="0.25"/>
    <row r="159" s="98" customFormat="1" ht="11.25" x14ac:dyDescent="0.25"/>
    <row r="160" s="98" customFormat="1" ht="11.25" x14ac:dyDescent="0.25"/>
    <row r="161" s="98" customFormat="1" ht="11.25" x14ac:dyDescent="0.25"/>
    <row r="162" s="98" customFormat="1" ht="11.25" x14ac:dyDescent="0.25"/>
    <row r="163" s="98" customFormat="1" ht="11.25" x14ac:dyDescent="0.25"/>
    <row r="164" s="98" customFormat="1" ht="11.25" x14ac:dyDescent="0.25"/>
    <row r="165" s="98" customFormat="1" ht="11.25" x14ac:dyDescent="0.25"/>
    <row r="166" s="98" customFormat="1" ht="11.25" x14ac:dyDescent="0.25"/>
    <row r="167" s="98" customFormat="1" ht="11.25" x14ac:dyDescent="0.25"/>
    <row r="168" s="98" customFormat="1" ht="11.25" x14ac:dyDescent="0.25"/>
    <row r="169" s="98" customFormat="1" ht="11.25" x14ac:dyDescent="0.25"/>
    <row r="170" s="98" customFormat="1" ht="11.25" x14ac:dyDescent="0.25"/>
    <row r="171" s="98" customFormat="1" ht="11.25" x14ac:dyDescent="0.25"/>
    <row r="172" s="98" customFormat="1" ht="11.25" x14ac:dyDescent="0.25"/>
    <row r="173" s="98" customFormat="1" ht="11.25" x14ac:dyDescent="0.25"/>
    <row r="174" s="98" customFormat="1" ht="11.25" x14ac:dyDescent="0.25"/>
    <row r="175" s="98" customFormat="1" ht="11.25" x14ac:dyDescent="0.25"/>
    <row r="176" s="98" customFormat="1" ht="11.25" x14ac:dyDescent="0.25"/>
    <row r="177" s="98" customFormat="1" ht="11.25" x14ac:dyDescent="0.25"/>
    <row r="178" s="98" customFormat="1" ht="11.25" x14ac:dyDescent="0.25"/>
    <row r="179" s="98" customFormat="1" ht="11.25" x14ac:dyDescent="0.25"/>
    <row r="180" s="98" customFormat="1" ht="11.25" x14ac:dyDescent="0.25"/>
    <row r="181" s="98" customFormat="1" ht="11.25" x14ac:dyDescent="0.25"/>
    <row r="182" s="98" customFormat="1" ht="11.25" x14ac:dyDescent="0.25"/>
    <row r="183" s="98" customFormat="1" ht="11.25" x14ac:dyDescent="0.25"/>
    <row r="184" s="98" customFormat="1" ht="11.25" x14ac:dyDescent="0.25"/>
    <row r="185" s="98" customFormat="1" ht="11.25" x14ac:dyDescent="0.25"/>
    <row r="186" s="98" customFormat="1" ht="11.25" x14ac:dyDescent="0.25"/>
    <row r="187" s="98" customFormat="1" ht="11.25" x14ac:dyDescent="0.25"/>
    <row r="188" s="98" customFormat="1" ht="11.25" x14ac:dyDescent="0.25"/>
    <row r="189" s="98" customFormat="1" ht="11.25" x14ac:dyDescent="0.25"/>
    <row r="190" s="98" customFormat="1" ht="11.25" x14ac:dyDescent="0.25"/>
    <row r="191" s="98" customFormat="1" ht="11.25" x14ac:dyDescent="0.25"/>
    <row r="192" s="98" customFormat="1" ht="11.25" x14ac:dyDescent="0.25"/>
    <row r="193" s="98" customFormat="1" ht="11.25" x14ac:dyDescent="0.25"/>
    <row r="194" s="98" customFormat="1" ht="11.25" x14ac:dyDescent="0.25"/>
    <row r="195" s="98" customFormat="1" ht="11.25" x14ac:dyDescent="0.25"/>
    <row r="196" s="98" customFormat="1" ht="11.25" x14ac:dyDescent="0.25"/>
    <row r="197" s="98" customFormat="1" ht="11.25" x14ac:dyDescent="0.25"/>
    <row r="198" s="98" customFormat="1" ht="11.25" x14ac:dyDescent="0.25"/>
    <row r="199" s="98" customFormat="1" ht="11.25" x14ac:dyDescent="0.25"/>
    <row r="200" s="98" customFormat="1" ht="11.25" x14ac:dyDescent="0.25"/>
    <row r="201" s="98" customFormat="1" ht="11.25" x14ac:dyDescent="0.25"/>
    <row r="202" s="98" customFormat="1" ht="11.25" x14ac:dyDescent="0.25"/>
    <row r="203" s="98" customFormat="1" ht="11.25" x14ac:dyDescent="0.25"/>
    <row r="204" s="98" customFormat="1" ht="11.25" x14ac:dyDescent="0.25"/>
    <row r="205" s="98" customFormat="1" ht="11.25" x14ac:dyDescent="0.25"/>
    <row r="206" s="98" customFormat="1" ht="11.25" x14ac:dyDescent="0.25"/>
    <row r="207" s="98" customFormat="1" ht="11.25" x14ac:dyDescent="0.25"/>
    <row r="208" s="98" customFormat="1" ht="11.25" x14ac:dyDescent="0.25"/>
    <row r="209" s="98" customFormat="1" ht="11.25" x14ac:dyDescent="0.25"/>
    <row r="210" s="98" customFormat="1" ht="11.25" x14ac:dyDescent="0.25"/>
    <row r="211" s="98" customFormat="1" ht="11.25" x14ac:dyDescent="0.25"/>
    <row r="212" s="98" customFormat="1" ht="11.25" x14ac:dyDescent="0.25"/>
    <row r="213" s="98" customFormat="1" ht="11.25" x14ac:dyDescent="0.25"/>
    <row r="214" s="98" customFormat="1" ht="11.25" x14ac:dyDescent="0.25"/>
    <row r="215" s="98" customFormat="1" ht="11.25" x14ac:dyDescent="0.25"/>
    <row r="216" s="98" customFormat="1" ht="11.25" x14ac:dyDescent="0.25"/>
    <row r="217" s="98" customFormat="1" ht="11.25" x14ac:dyDescent="0.25"/>
    <row r="218" s="98" customFormat="1" ht="11.25" x14ac:dyDescent="0.25"/>
    <row r="219" s="98" customFormat="1" ht="11.25" x14ac:dyDescent="0.25"/>
    <row r="220" s="98" customFormat="1" ht="11.25" x14ac:dyDescent="0.25"/>
    <row r="221" s="98" customFormat="1" ht="11.25" x14ac:dyDescent="0.25"/>
    <row r="222" s="98" customFormat="1" ht="11.25" x14ac:dyDescent="0.25"/>
    <row r="223" s="98" customFormat="1" ht="11.25" x14ac:dyDescent="0.25"/>
    <row r="224" s="98" customFormat="1" ht="11.25" x14ac:dyDescent="0.25"/>
    <row r="225" s="98" customFormat="1" ht="11.25" x14ac:dyDescent="0.25"/>
    <row r="226" s="98" customFormat="1" ht="11.25" x14ac:dyDescent="0.25"/>
    <row r="227" s="98" customFormat="1" ht="11.25" x14ac:dyDescent="0.25"/>
    <row r="228" s="98" customFormat="1" ht="11.25" x14ac:dyDescent="0.25"/>
    <row r="229" s="98" customFormat="1" ht="11.25" x14ac:dyDescent="0.25"/>
    <row r="230" s="98" customFormat="1" ht="11.25" x14ac:dyDescent="0.25"/>
    <row r="231" s="98" customFormat="1" ht="11.25" x14ac:dyDescent="0.25"/>
    <row r="232" s="98" customFormat="1" ht="11.25" x14ac:dyDescent="0.25"/>
    <row r="233" s="98" customFormat="1" ht="11.25" x14ac:dyDescent="0.25"/>
    <row r="234" s="98" customFormat="1" ht="11.25" x14ac:dyDescent="0.25"/>
    <row r="235" s="98" customFormat="1" ht="11.25" x14ac:dyDescent="0.25"/>
    <row r="236" s="98" customFormat="1" ht="11.25" x14ac:dyDescent="0.25"/>
    <row r="237" s="98" customFormat="1" ht="11.25" x14ac:dyDescent="0.25"/>
    <row r="238" s="98" customFormat="1" ht="11.25" x14ac:dyDescent="0.25"/>
    <row r="239" s="98" customFormat="1" ht="11.25" x14ac:dyDescent="0.25"/>
    <row r="240" s="98" customFormat="1" ht="11.25" x14ac:dyDescent="0.25"/>
    <row r="241" s="98" customFormat="1" ht="11.25" x14ac:dyDescent="0.25"/>
    <row r="242" s="98" customFormat="1" ht="11.25" x14ac:dyDescent="0.25"/>
    <row r="243" s="98" customFormat="1" ht="11.25" x14ac:dyDescent="0.25"/>
    <row r="244" s="98" customFormat="1" ht="11.25" x14ac:dyDescent="0.25"/>
    <row r="245" s="98" customFormat="1" ht="11.25" x14ac:dyDescent="0.25"/>
    <row r="246" s="98" customFormat="1" ht="11.25" x14ac:dyDescent="0.25"/>
    <row r="247" s="98" customFormat="1" ht="11.25" x14ac:dyDescent="0.25"/>
    <row r="248" s="98" customFormat="1" ht="11.25" x14ac:dyDescent="0.25"/>
    <row r="249" s="98" customFormat="1" ht="11.25" x14ac:dyDescent="0.25"/>
    <row r="250" s="98" customFormat="1" ht="11.25" x14ac:dyDescent="0.25"/>
    <row r="251" s="98" customFormat="1" ht="11.25" x14ac:dyDescent="0.25"/>
    <row r="252" s="98" customFormat="1" ht="11.25" x14ac:dyDescent="0.25"/>
    <row r="253" s="98" customFormat="1" ht="11.25" x14ac:dyDescent="0.25"/>
    <row r="254" s="98" customFormat="1" ht="11.25" x14ac:dyDescent="0.25"/>
    <row r="255" s="98" customFormat="1" ht="11.25" x14ac:dyDescent="0.25"/>
    <row r="256" s="98" customFormat="1" ht="11.25" x14ac:dyDescent="0.25"/>
    <row r="257" s="98" customFormat="1" ht="11.25" x14ac:dyDescent="0.25"/>
    <row r="258" s="98" customFormat="1" ht="11.25" x14ac:dyDescent="0.25"/>
    <row r="259" s="98" customFormat="1" ht="11.25" x14ac:dyDescent="0.25"/>
    <row r="260" s="98" customFormat="1" ht="11.25" x14ac:dyDescent="0.25"/>
    <row r="261" s="98" customFormat="1" ht="11.25" x14ac:dyDescent="0.25"/>
    <row r="262" s="98" customFormat="1" ht="11.25" x14ac:dyDescent="0.25"/>
    <row r="263" s="98" customFormat="1" ht="11.25" x14ac:dyDescent="0.25"/>
    <row r="264" s="98" customFormat="1" ht="11.25" x14ac:dyDescent="0.25"/>
    <row r="265" s="98" customFormat="1" ht="11.25" x14ac:dyDescent="0.25"/>
    <row r="266" s="98" customFormat="1" ht="11.25" x14ac:dyDescent="0.25"/>
    <row r="267" s="98" customFormat="1" ht="11.25" x14ac:dyDescent="0.25"/>
    <row r="268" s="98" customFormat="1" ht="11.25" x14ac:dyDescent="0.25"/>
    <row r="269" s="98" customFormat="1" ht="11.25" x14ac:dyDescent="0.25"/>
  </sheetData>
  <autoFilter ref="A3:Z61"/>
  <sortState ref="A42:AA61">
    <sortCondition ref="Q42:Q61"/>
  </sortState>
  <customSheetViews>
    <customSheetView guid="{46CCC2A8-61C4-4F21-94BB-8249E3858509}" scale="130" showAutoFilter="1">
      <pane ySplit="3" topLeftCell="A43" activePane="bottomLeft" state="frozen"/>
      <selection pane="bottomLeft" activeCell="D52" sqref="D52"/>
      <pageMargins left="0.7" right="0.7" top="0.75" bottom="0.75" header="0.3" footer="0.3"/>
      <pageSetup orientation="portrait" r:id="rId1"/>
      <autoFilter ref="A3:Z61"/>
    </customSheetView>
    <customSheetView guid="{6300BE0F-E9BB-486A-A23F-E07483971E77}" showAutoFilter="1">
      <pane ySplit="3" topLeftCell="A38" activePane="bottomLeft" state="frozen"/>
      <selection pane="bottomLeft" activeCell="Q48" sqref="Q48"/>
      <pageMargins left="0.7" right="0.7" top="0.75" bottom="0.75" header="0.3" footer="0.3"/>
      <pageSetup orientation="portrait" r:id="rId2"/>
      <autoFilter ref="A3:Z61"/>
    </customSheetView>
    <customSheetView guid="{5679BCAC-750A-4C6F-BB01-FA4AB01B4DBC}" showAutoFilter="1">
      <pane ySplit="3" topLeftCell="A38" activePane="bottomLeft" state="frozen"/>
      <selection pane="bottomLeft" activeCell="D43" sqref="D43"/>
      <pageMargins left="0.7" right="0.7" top="0.75" bottom="0.75" header="0.3" footer="0.3"/>
      <pageSetup orientation="portrait" r:id="rId3"/>
      <autoFilter ref="A3:Z61"/>
    </customSheetView>
    <customSheetView guid="{0FD2BC38-3FA8-44B4-8B18-C03888FDBC75}" showAutoFilter="1">
      <pane ySplit="3" topLeftCell="A53" activePane="bottomLeft" state="frozen"/>
      <selection pane="bottomLeft" activeCell="B63" sqref="B63"/>
      <pageMargins left="0.7" right="0.7" top="0.75" bottom="0.75" header="0.3" footer="0.3"/>
      <pageSetup orientation="portrait" r:id="rId4"/>
      <autoFilter ref="A3:Z61"/>
    </customSheetView>
    <customSheetView guid="{83B41E9C-4D4B-4E64-AF6A-A2F882784B95}" showAutoFilter="1">
      <pane ySplit="3" topLeftCell="A43" activePane="bottomLeft" state="frozen"/>
      <selection pane="bottomLeft" activeCell="Q47" sqref="Q47"/>
      <pageMargins left="0.7" right="0.7" top="0.75" bottom="0.75" header="0.3" footer="0.3"/>
      <pageSetup orientation="portrait" r:id="rId5"/>
      <autoFilter ref="A3:Z61"/>
    </customSheetView>
    <customSheetView guid="{CB6E70ED-C911-48BD-9403-D776A95649C9}" showAutoFilter="1">
      <pane ySplit="3" topLeftCell="A40" activePane="bottomLeft" state="frozen"/>
      <selection pane="bottomLeft" activeCell="A41" sqref="A41"/>
      <pageMargins left="0.7" right="0.7" top="0.75" bottom="0.75" header="0.3" footer="0.3"/>
      <pageSetup orientation="portrait" r:id="rId6"/>
      <autoFilter ref="A3:Z61"/>
    </customSheetView>
    <customSheetView guid="{5D06DB67-68E1-4144-8C06-A0F20F35659B}" showAutoFilter="1" topLeftCell="C1">
      <pane ySplit="3" topLeftCell="A43" activePane="bottomLeft" state="frozen"/>
      <selection pane="bottomLeft" activeCell="Q49" sqref="Q49"/>
      <pageMargins left="0.7" right="0.7" top="0.75" bottom="0.75" header="0.3" footer="0.3"/>
      <pageSetup orientation="portrait" r:id="rId7"/>
      <autoFilter ref="A3:Z61"/>
    </customSheetView>
    <customSheetView guid="{1378F465-E419-4093-882F-9820B4762B7E}" showAutoFilter="1">
      <pane ySplit="3" topLeftCell="A28" activePane="bottomLeft" state="frozen"/>
      <selection pane="bottomLeft" activeCell="E70" sqref="E70"/>
      <pageMargins left="0.7" right="0.7" top="0.75" bottom="0.75" header="0.3" footer="0.3"/>
      <pageSetup orientation="portrait" r:id="rId8"/>
      <autoFilter ref="A3:Z61"/>
    </customSheetView>
    <customSheetView guid="{5DED195A-DA8D-4C23-9D7A-0243418C8BE4}" showAutoFilter="1">
      <pane ySplit="3" topLeftCell="A46" activePane="bottomLeft" state="frozen"/>
      <selection pane="bottomLeft" activeCell="A53" sqref="A53"/>
      <pageMargins left="0.7" right="0.7" top="0.75" bottom="0.75" header="0.3" footer="0.3"/>
      <pageSetup orientation="portrait" r:id="rId9"/>
      <autoFilter ref="A3:Z61"/>
    </customSheetView>
    <customSheetView guid="{DAD5030A-F359-4F6C-B438-60019CE5C21D}" showAutoFilter="1" topLeftCell="E1">
      <pane ySplit="3" topLeftCell="A31" activePane="bottomLeft" state="frozen"/>
      <selection pane="bottomLeft" activeCell="A60" sqref="A60:XFD60"/>
      <pageMargins left="0.7" right="0.7" top="0.75" bottom="0.75" header="0.3" footer="0.3"/>
      <pageSetup orientation="portrait" r:id="rId10"/>
      <autoFilter ref="A3:Z61"/>
    </customSheetView>
    <customSheetView guid="{66B7FA8E-99CF-43EC-8A79-C865D10BA4C0}" showAutoFilter="1" topLeftCell="D1">
      <pane ySplit="3" topLeftCell="A31" activePane="bottomLeft" state="frozen"/>
      <selection pane="bottomLeft" activeCell="Q45" sqref="Q45"/>
      <pageMargins left="0.7" right="0.7" top="0.75" bottom="0.75" header="0.3" footer="0.3"/>
      <pageSetup orientation="portrait" r:id="rId11"/>
      <autoFilter ref="A3:Z57"/>
    </customSheetView>
    <customSheetView guid="{28F38C72-10A9-427F-BFBF-B226545CB488}" showAutoFilter="1">
      <pane ySplit="3" topLeftCell="A28" activePane="bottomLeft" state="frozen"/>
      <selection pane="bottomLeft" activeCell="G37" sqref="G37"/>
      <pageMargins left="0.7" right="0.7" top="0.75" bottom="0.75" header="0.3" footer="0.3"/>
      <pageSetup orientation="portrait" r:id="rId12"/>
      <autoFilter ref="A3:Z58"/>
    </customSheetView>
    <customSheetView guid="{D782DF0E-9D4A-4080-B65B-103035559967}" scale="91" showAutoFilter="1" topLeftCell="D1">
      <pane ySplit="3" topLeftCell="A42" activePane="bottomLeft" state="frozen"/>
      <selection pane="bottomLeft" activeCell="N47" sqref="N47"/>
      <pageMargins left="0.7" right="0.7" top="0.75" bottom="0.75" header="0.3" footer="0.3"/>
      <pageSetup orientation="portrait" r:id="rId13"/>
      <autoFilter ref="A3:Z52"/>
    </customSheetView>
    <customSheetView guid="{A4BDE9E2-830E-4485-B6E1-708190EC31A4}" scale="91" showAutoFilter="1">
      <pane ySplit="3" topLeftCell="A26" activePane="bottomLeft" state="frozen"/>
      <selection pane="bottomLeft" activeCell="D43" sqref="D43"/>
      <pageMargins left="0.7" right="0.7" top="0.75" bottom="0.75" header="0.3" footer="0.3"/>
      <pageSetup orientation="portrait" r:id="rId14"/>
      <autoFilter ref="A3:Z53"/>
    </customSheetView>
    <customSheetView guid="{C575216D-29FC-48BB-BD6A-1D81AE445EAC}" scale="91" showAutoFilter="1">
      <pane ySplit="3" topLeftCell="A28" activePane="bottomLeft" state="frozen"/>
      <selection pane="bottomLeft" activeCell="A34" sqref="A34"/>
      <pageMargins left="0.7" right="0.7" top="0.75" bottom="0.75" header="0.3" footer="0.3"/>
      <pageSetup orientation="portrait" r:id="rId15"/>
      <autoFilter ref="A3:Z53"/>
    </customSheetView>
    <customSheetView guid="{2301D7D6-570C-4899-83E5-79B284247839}" scale="91" showAutoFilter="1">
      <pane ySplit="3" topLeftCell="A4" activePane="bottomLeft" state="frozen"/>
      <selection pane="bottomLeft" activeCell="C32" sqref="C31:C32"/>
      <pageMargins left="0.7" right="0.7" top="0.75" bottom="0.75" header="0.3" footer="0.3"/>
      <pageSetup orientation="portrait" r:id="rId16"/>
      <autoFilter ref="A3:Z53"/>
    </customSheetView>
    <customSheetView guid="{D6F50115-B703-4627-B205-DF80F7094FEB}" scale="91" showAutoFilter="1" topLeftCell="C1">
      <pane ySplit="3" topLeftCell="A10" activePane="bottomLeft" state="frozen"/>
      <selection pane="bottomLeft" activeCell="R25" sqref="R25"/>
      <pageMargins left="0.7" right="0.7" top="0.75" bottom="0.75" header="0.3" footer="0.3"/>
      <pageSetup orientation="portrait" r:id="rId17"/>
      <autoFilter ref="A3:Z43"/>
    </customSheetView>
    <customSheetView guid="{AE07C99D-7772-4982-BEBB-16B5D6FA0794}" scale="91" showAutoFilter="1" topLeftCell="K1">
      <pane ySplit="3" topLeftCell="A19" activePane="bottomLeft" state="frozen"/>
      <selection pane="bottomLeft" activeCell="R43" sqref="R43"/>
      <pageMargins left="0.7" right="0.7" top="0.75" bottom="0.75" header="0.3" footer="0.3"/>
      <pageSetup orientation="portrait" r:id="rId18"/>
      <autoFilter ref="A3:Z40"/>
    </customSheetView>
    <customSheetView guid="{B3BBEA5E-6D18-476E-B42D-04E1EF062EAE}" scale="91" showAutoFilter="1" topLeftCell="E1">
      <pane ySplit="3" topLeftCell="A25" activePane="bottomLeft" state="frozen"/>
      <selection pane="bottomLeft" activeCell="Q41" sqref="Q41"/>
      <pageMargins left="0.7" right="0.7" top="0.75" bottom="0.75" header="0.3" footer="0.3"/>
      <pageSetup orientation="portrait" r:id="rId19"/>
      <autoFilter ref="A3:Z39"/>
    </customSheetView>
    <customSheetView guid="{D971BCE8-FC55-4AAF-A7EE-527ED6899A9F}" scale="80" showAutoFilter="1">
      <pane ySplit="3" topLeftCell="A4" activePane="bottomLeft" state="frozen"/>
      <selection pane="bottomLeft" activeCell="Q19" sqref="Q19"/>
      <pageMargins left="0.7" right="0.7" top="0.75" bottom="0.75" header="0.3" footer="0.3"/>
      <pageSetup orientation="portrait" r:id="rId20"/>
      <autoFilter ref="A3:Z37"/>
    </customSheetView>
    <customSheetView guid="{2682D879-1CE1-4C49-A737-54F2881CBCB0}" scale="80" showAutoFilter="1" topLeftCell="D1">
      <pane ySplit="3" topLeftCell="A7" activePane="bottomLeft" state="frozen"/>
      <selection pane="bottomLeft" activeCell="S9" sqref="S9"/>
      <pageMargins left="0.7" right="0.7" top="0.75" bottom="0.75" header="0.3" footer="0.3"/>
      <pageSetup orientation="portrait" r:id="rId21"/>
      <autoFilter ref="A3:Z26"/>
    </customSheetView>
    <customSheetView guid="{F5C35185-B159-45F8-A16A-B3C09B6C0ED0}" scale="80" showAutoFilter="1">
      <pane ySplit="3" topLeftCell="A10" activePane="bottomLeft" state="frozen"/>
      <selection pane="bottomLeft" activeCell="H28" sqref="H28"/>
      <pageMargins left="0.7" right="0.7" top="0.75" bottom="0.75" header="0.3" footer="0.3"/>
      <pageSetup orientation="portrait" r:id="rId22"/>
      <autoFilter ref="A3:Z26"/>
    </customSheetView>
    <customSheetView guid="{7166F4E0-17F6-4182-B62C-63A4FBD008D2}" scale="86" showAutoFilter="1" hiddenColumns="1">
      <pane ySplit="3" topLeftCell="A22" activePane="bottomLeft" state="frozen"/>
      <selection pane="bottomLeft" activeCell="A33" sqref="A33"/>
      <pageMargins left="0.7" right="0.7" top="0.75" bottom="0.75" header="0.3" footer="0.3"/>
      <pageSetup orientation="portrait" r:id="rId23"/>
      <autoFilter ref="A3:Y52"/>
    </customSheetView>
    <customSheetView guid="{15B8AF7B-5FBC-414B-9C1F-05BCB1D32ADB}" showAutoFilter="1">
      <pane ySplit="3" topLeftCell="A22" activePane="bottomLeft" state="frozen"/>
      <selection pane="bottomLeft" activeCell="C25" sqref="C25"/>
      <pageMargins left="0.7" right="0.7" top="0.75" bottom="0.75" header="0.3" footer="0.3"/>
      <pageSetup orientation="portrait" r:id="rId24"/>
      <autoFilter ref="A3:Y31"/>
    </customSheetView>
    <customSheetView guid="{B1BFE9EC-7C23-48B0-ACDD-6786CE3E9C92}" showAutoFilter="1">
      <pane xSplit="1" ySplit="2" topLeftCell="D9" activePane="bottomRight" state="frozen"/>
      <selection pane="bottomRight" activeCell="H11" sqref="H11"/>
      <pageMargins left="0.7" right="0.7" top="0.75" bottom="0.75" header="0.3" footer="0.3"/>
      <pageSetup orientation="portrait" r:id="rId25"/>
      <autoFilter ref="A3:Y20"/>
    </customSheetView>
    <customSheetView guid="{AC7FF016-5649-4C12-8931-311A1F3853BE}">
      <pane xSplit="10" ySplit="3" topLeftCell="K10" activePane="bottomRight" state="frozen"/>
      <selection pane="bottomRight" activeCell="F15" sqref="F15"/>
      <pageMargins left="0.7" right="0.7" top="0.75" bottom="0.75" header="0.3" footer="0.3"/>
      <pageSetup orientation="portrait" r:id="rId26"/>
    </customSheetView>
    <customSheetView guid="{8AFE82ED-39B8-4356-80FE-5267FF1B5979}" showAutoFilter="1">
      <pane xSplit="1" ySplit="2" topLeftCell="T17" activePane="bottomRight" state="frozen"/>
      <selection pane="bottomRight" activeCell="AC19" sqref="AC19"/>
      <pageMargins left="0.7" right="0.7" top="0.75" bottom="0.75" header="0.3" footer="0.3"/>
      <pageSetup orientation="portrait" r:id="rId27"/>
      <autoFilter ref="A2:Y18"/>
    </customSheetView>
    <customSheetView guid="{67F13924-A64E-4D5C-B630-AEA702C54E90}" scale="80" showAutoFilter="1">
      <pane xSplit="1" ySplit="2" topLeftCell="B21" activePane="bottomRight" state="frozen"/>
      <selection pane="bottomRight" activeCell="P21" sqref="P21"/>
      <pageMargins left="0.7" right="0.7" top="0.75" bottom="0.75" header="0.3" footer="0.3"/>
      <pageSetup orientation="portrait" r:id="rId28"/>
      <autoFilter ref="A2:Y22"/>
    </customSheetView>
    <customSheetView guid="{39D26A3C-48BC-4AC3-B396-D187FB877F87}" showAutoFilter="1">
      <pane xSplit="1" ySplit="2" topLeftCell="K9" activePane="bottomRight" state="frozen"/>
      <selection pane="bottomRight" activeCell="Q22" sqref="Q22"/>
      <pageMargins left="0.7" right="0.7" top="0.75" bottom="0.75" header="0.3" footer="0.3"/>
      <pageSetup orientation="portrait" r:id="rId29"/>
      <autoFilter ref="A2:Y26"/>
    </customSheetView>
    <customSheetView guid="{97FAA7D7-3C90-4C98-A145-2D66B25BDDDC}" showAutoFilter="1">
      <pane xSplit="1" ySplit="2" topLeftCell="B3" activePane="bottomRight" state="frozen"/>
      <selection pane="bottomRight" activeCell="R10" sqref="R10"/>
      <pageMargins left="0.7" right="0.7" top="0.75" bottom="0.75" header="0.3" footer="0.3"/>
      <pageSetup orientation="portrait" r:id="rId30"/>
      <autoFilter ref="A3:Y13"/>
    </customSheetView>
    <customSheetView guid="{2BED645F-D25A-4AB4-8A10-28429739BB11}" showAutoFilter="1">
      <selection activeCell="A16" sqref="A16"/>
      <pageMargins left="0.7" right="0.7" top="0.75" bottom="0.75" header="0.3" footer="0.3"/>
      <pageSetup orientation="portrait" r:id="rId31"/>
      <autoFilter ref="A3:Y16"/>
    </customSheetView>
    <customSheetView guid="{DFD65C73-0760-446F-8610-12F625D9A4D5}" scale="86" showAutoFilter="1">
      <pane ySplit="3" topLeftCell="A45" activePane="bottomLeft" state="frozen"/>
      <selection pane="bottomLeft" activeCell="Q55" sqref="Q55"/>
      <pageMargins left="0.7" right="0.7" top="0.75" bottom="0.75" header="0.3" footer="0.3"/>
      <pageSetup orientation="portrait" r:id="rId32"/>
      <autoFilter ref="A3:Y53"/>
    </customSheetView>
    <customSheetView guid="{DC4CE8AE-6A19-45A2-84AF-CB0860BE007A}" scale="90" showAutoFilter="1">
      <pane ySplit="3" topLeftCell="A34" activePane="bottomLeft" state="frozen"/>
      <selection pane="bottomLeft" activeCell="H50" sqref="H50"/>
      <pageMargins left="0.7" right="0.7" top="0.75" bottom="0.75" header="0.3" footer="0.3"/>
      <pageSetup orientation="portrait" r:id="rId33"/>
      <autoFilter ref="A3:Z46"/>
    </customSheetView>
    <customSheetView guid="{1D80CBB5-069A-412E-A566-C5B720F78854}" scale="90" showAutoFilter="1">
      <pane ySplit="3" topLeftCell="A38" activePane="bottomLeft" state="frozen"/>
      <selection pane="bottomLeft" activeCell="Q64" sqref="Q64"/>
      <pageMargins left="0.7" right="0.7" top="0.75" bottom="0.75" header="0.3" footer="0.3"/>
      <pageSetup orientation="portrait" r:id="rId34"/>
      <autoFilter ref="A3:Z50"/>
    </customSheetView>
    <customSheetView guid="{1C6A4DCF-944B-4E98-8B15-8896A3B072B0}" scale="90" showAutoFilter="1">
      <pane ySplit="3" topLeftCell="A50" activePane="bottomLeft" state="frozen"/>
      <selection pane="bottomLeft" activeCell="R51" sqref="R51"/>
      <pageMargins left="0.7" right="0.7" top="0.75" bottom="0.75" header="0.3" footer="0.3"/>
      <pageSetup orientation="portrait" r:id="rId35"/>
      <autoFilter ref="A3:Z54"/>
    </customSheetView>
    <customSheetView guid="{D958522E-10A0-4BA4-9955-3EB5F4C70362}" scale="91" showAutoFilter="1">
      <pane ySplit="3" topLeftCell="A23" activePane="bottomLeft" state="frozen"/>
      <selection pane="bottomLeft" activeCell="A44" sqref="A44"/>
      <pageMargins left="0.7" right="0.7" top="0.75" bottom="0.75" header="0.3" footer="0.3"/>
      <pageSetup orientation="portrait" r:id="rId36"/>
      <autoFilter ref="A3:Z43"/>
    </customSheetView>
    <customSheetView guid="{3BB41223-AB36-4FE3-8823-D288420F8842}" showAutoFilter="1">
      <pane ySplit="3" topLeftCell="A4" activePane="bottomLeft" state="frozen"/>
      <selection pane="bottomLeft" activeCell="P10" sqref="P10"/>
      <pageMargins left="0.7" right="0.7" top="0.75" bottom="0.75" header="0.3" footer="0.3"/>
      <pageSetup orientation="portrait" r:id="rId37"/>
      <autoFilter ref="A3:Z53"/>
    </customSheetView>
    <customSheetView guid="{41F32FFD-755E-411C-9EBF-00C7F0C94089}" showAutoFilter="1">
      <pane ySplit="3" topLeftCell="A19" activePane="bottomLeft" state="frozen"/>
      <selection pane="bottomLeft" activeCell="Q39" sqref="Q39"/>
      <pageMargins left="0.7" right="0.7" top="0.75" bottom="0.75" header="0.3" footer="0.3"/>
      <pageSetup orientation="portrait" r:id="rId38"/>
      <autoFilter ref="A3:Z57"/>
    </customSheetView>
    <customSheetView guid="{3C8EF251-F6BA-45DC-9203-2AF616E66369}" showAutoFilter="1" topLeftCell="D1">
      <pane ySplit="3" topLeftCell="A45" activePane="bottomLeft" state="frozen"/>
      <selection pane="bottomLeft" activeCell="P60" sqref="P60"/>
      <pageMargins left="0.7" right="0.7" top="0.75" bottom="0.75" header="0.3" footer="0.3"/>
      <pageSetup orientation="portrait" r:id="rId39"/>
      <autoFilter ref="A3:Z57"/>
    </customSheetView>
    <customSheetView guid="{0609F2A9-A095-402C-B79E-06D415E59CAD}" showAutoFilter="1">
      <pane ySplit="3" topLeftCell="A28" activePane="bottomLeft" state="frozen"/>
      <selection pane="bottomLeft" activeCell="D54" sqref="D54"/>
      <pageMargins left="0.7" right="0.7" top="0.75" bottom="0.75" header="0.3" footer="0.3"/>
      <pageSetup orientation="portrait" r:id="rId40"/>
      <autoFilter ref="A3:Z57"/>
    </customSheetView>
    <customSheetView guid="{82846491-0F0E-4B60-87A1-C01ED3FEC6A7}" showAutoFilter="1" topLeftCell="D1">
      <pane ySplit="3" topLeftCell="A31" activePane="bottomLeft" state="frozen"/>
      <selection pane="bottomLeft" activeCell="N42" sqref="N42"/>
      <pageMargins left="0.7" right="0.7" top="0.75" bottom="0.75" header="0.3" footer="0.3"/>
      <pageSetup orientation="portrait" r:id="rId41"/>
      <autoFilter ref="A3:Z57"/>
    </customSheetView>
    <customSheetView guid="{5CC7F24E-5745-4750-83B2-EAEB0DED38A1}" scale="80" showAutoFilter="1">
      <pane ySplit="3" topLeftCell="A34" activePane="bottomLeft" state="frozen"/>
      <selection pane="bottomLeft" activeCell="Q43" sqref="Q43"/>
      <pageMargins left="0.7" right="0.7" top="0.75" bottom="0.75" header="0.3" footer="0.3"/>
      <pageSetup orientation="portrait" r:id="rId42"/>
      <autoFilter ref="A3:Z61"/>
    </customSheetView>
    <customSheetView guid="{11FB0069-AFDC-4803-9139-81358242151A}" showAutoFilter="1">
      <pane ySplit="3" topLeftCell="A28" activePane="bottomLeft" state="frozen"/>
      <selection pane="bottomLeft" activeCell="T42" sqref="T42"/>
      <pageMargins left="0.7" right="0.7" top="0.75" bottom="0.75" header="0.3" footer="0.3"/>
      <pageSetup orientation="portrait" r:id="rId43"/>
      <autoFilter ref="A3:Z61"/>
    </customSheetView>
    <customSheetView guid="{DCDEF08E-9A10-4266-8775-11A704869E1A}" showAutoFilter="1" topLeftCell="I1">
      <pane ySplit="3" topLeftCell="A49" activePane="bottomLeft" state="frozen"/>
      <selection pane="bottomLeft" activeCell="Q59" sqref="Q59"/>
      <pageMargins left="0.7" right="0.7" top="0.75" bottom="0.75" header="0.3" footer="0.3"/>
      <pageSetup orientation="portrait" r:id="rId44"/>
      <autoFilter ref="A3:Z61"/>
    </customSheetView>
    <customSheetView guid="{C1547F3C-C572-46BC-9435-4A6EF18185F5}" showAutoFilter="1" topLeftCell="F1">
      <pane ySplit="3" topLeftCell="A40" activePane="bottomLeft" state="frozen"/>
      <selection pane="bottomLeft" activeCell="V58" sqref="V58"/>
      <pageMargins left="0.7" right="0.7" top="0.75" bottom="0.75" header="0.3" footer="0.3"/>
      <pageSetup orientation="portrait" r:id="rId45"/>
      <autoFilter ref="A3:Z57"/>
    </customSheetView>
    <customSheetView guid="{02365CEF-9EE4-4700-80AF-E708C0E9172C}" showAutoFilter="1">
      <pane ySplit="3" topLeftCell="A32" activePane="bottomLeft" state="frozen"/>
      <selection pane="bottomLeft" activeCell="N63" sqref="N63"/>
      <pageMargins left="0.7" right="0.7" top="0.75" bottom="0.75" header="0.3" footer="0.3"/>
      <pageSetup orientation="portrait" r:id="rId46"/>
      <autoFilter ref="A3:Z60"/>
    </customSheetView>
    <customSheetView guid="{EB4290FA-6900-4BA3-9807-6777BDF95E77}" filter="1" showAutoFilter="1" topLeftCell="L1">
      <pane ySplit="3" topLeftCell="A23" activePane="bottomLeft" state="frozen"/>
      <selection pane="bottomLeft" activeCell="A55" sqref="A55:I56"/>
      <pageMargins left="0.7" right="0.7" top="0.75" bottom="0.75" header="0.3" footer="0.3"/>
      <pageSetup orientation="portrait" r:id="rId47"/>
      <autoFilter ref="A3:Z61">
        <filterColumn colId="16">
          <filters>
            <dateGroupItem year="2022" dateTimeGrouping="year"/>
          </filters>
        </filterColumn>
      </autoFilter>
    </customSheetView>
    <customSheetView guid="{C8535C45-B99F-4B6C-9D98-5EB04DC32957}" showAutoFilter="1">
      <pane ySplit="3" topLeftCell="A52" activePane="bottomLeft" state="frozen"/>
      <selection pane="bottomLeft" activeCell="A62" sqref="A62"/>
      <pageMargins left="0.7" right="0.7" top="0.75" bottom="0.75" header="0.3" footer="0.3"/>
      <pageSetup orientation="portrait" r:id="rId48"/>
      <autoFilter ref="A3:Z61"/>
    </customSheetView>
    <customSheetView guid="{3299CEC9-C1AA-4B4C-8A4F-7816F7DE2376}" showAutoFilter="1">
      <pane ySplit="3" topLeftCell="A53" activePane="bottomLeft" state="frozen"/>
      <selection pane="bottomLeft" activeCell="B63" sqref="B63"/>
      <pageMargins left="0.7" right="0.7" top="0.75" bottom="0.75" header="0.3" footer="0.3"/>
      <pageSetup orientation="portrait" r:id="rId49"/>
      <autoFilter ref="A3:Z61"/>
    </customSheetView>
    <customSheetView guid="{63B7F284-CA58-4B1B-ACC3-DD6946843A23}" showAutoFilter="1">
      <pane ySplit="3" topLeftCell="A17" activePane="bottomLeft" state="frozen"/>
      <selection pane="bottomLeft" activeCell="F53" sqref="F53"/>
      <pageMargins left="0.7" right="0.7" top="0.75" bottom="0.75" header="0.3" footer="0.3"/>
      <pageSetup orientation="portrait" r:id="rId50"/>
      <autoFilter ref="A3:Z61"/>
    </customSheetView>
    <customSheetView guid="{13C8D82B-9300-447F-8856-608FBD6FA6A1}" filter="1" showAutoFilter="1">
      <pane ySplit="3" topLeftCell="A38" activePane="bottomLeft" state="frozen"/>
      <selection pane="bottomLeft" activeCell="W45" sqref="W45"/>
      <pageMargins left="0.7" right="0.7" top="0.75" bottom="0.75" header="0.3" footer="0.3"/>
      <pageSetup orientation="portrait" r:id="rId51"/>
      <autoFilter ref="A3:Z61">
        <filterColumn colId="0">
          <filters>
            <filter val="Arlen Wang"/>
            <filter val="Erika Larm / Justin Sangha"/>
            <filter val="Matthew Walsh"/>
            <filter val="Matthew Walsh/Sunny Singh"/>
            <filter val="Reem Ahmad"/>
            <filter val="Susan Steele"/>
          </filters>
        </filterColumn>
      </autoFilter>
    </customSheetView>
    <customSheetView guid="{5EA6E6C0-0841-4F8A-8BCA-951E383BED28}" showAutoFilter="1" topLeftCell="M1">
      <pane ySplit="3" topLeftCell="A38" activePane="bottomLeft" state="frozen"/>
      <selection pane="bottomLeft" activeCell="V47" sqref="V47"/>
      <pageMargins left="0.7" right="0.7" top="0.75" bottom="0.75" header="0.3" footer="0.3"/>
      <pageSetup orientation="portrait" r:id="rId52"/>
      <autoFilter ref="A3:Z61"/>
    </customSheetView>
    <customSheetView guid="{091B35B7-6B09-4364-8B4D-11A7F8E6FBD2}" showAutoFilter="1">
      <pane ySplit="3" topLeftCell="A38" activePane="bottomLeft" state="frozen"/>
      <selection pane="bottomLeft" activeCell="D43" sqref="D43"/>
      <pageMargins left="0.7" right="0.7" top="0.75" bottom="0.75" header="0.3" footer="0.3"/>
      <pageSetup orientation="portrait" r:id="rId53"/>
      <autoFilter ref="A3:Z61"/>
    </customSheetView>
  </customSheetViews>
  <mergeCells count="6">
    <mergeCell ref="A2:D2"/>
    <mergeCell ref="E2:H2"/>
    <mergeCell ref="I2:W2"/>
    <mergeCell ref="X2:Z2"/>
    <mergeCell ref="A1:H1"/>
    <mergeCell ref="X1:Z1"/>
  </mergeCells>
  <pageMargins left="0.7" right="0.7" top="0.75" bottom="0.75" header="0.3" footer="0.3"/>
  <pageSetup orientation="portrait" r:id="rId54"/>
  <legacyDrawing r:id="rId5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39"/>
  <sheetViews>
    <sheetView zoomScale="130" zoomScaleNormal="130" workbookViewId="0">
      <pane ySplit="6" topLeftCell="A16" activePane="bottomLeft" state="frozen"/>
      <selection pane="bottomLeft" activeCell="J34" sqref="J34:J35"/>
    </sheetView>
  </sheetViews>
  <sheetFormatPr defaultColWidth="9.28515625" defaultRowHeight="15" x14ac:dyDescent="0.25"/>
  <cols>
    <col min="1" max="1" width="16.28515625" style="97" bestFit="1" customWidth="1"/>
    <col min="2" max="2" width="13.5703125" style="97" customWidth="1"/>
    <col min="3" max="3" width="40" style="97" customWidth="1"/>
    <col min="4" max="4" width="15.5703125" style="97" customWidth="1"/>
    <col min="5" max="5" width="9.28515625" style="97" customWidth="1"/>
    <col min="6" max="6" width="8" style="97" customWidth="1"/>
    <col min="7" max="7" width="9.28515625" style="97" customWidth="1"/>
    <col min="8" max="8" width="9.28515625" style="97"/>
    <col min="9" max="9" width="26.28515625" style="97" customWidth="1"/>
    <col min="10" max="10" width="12.42578125" style="97" customWidth="1"/>
    <col min="11" max="16384" width="9.28515625" style="97"/>
  </cols>
  <sheetData>
    <row r="1" spans="1:24" ht="21" x14ac:dyDescent="0.25">
      <c r="A1" s="620" t="s">
        <v>189</v>
      </c>
      <c r="B1" s="621"/>
      <c r="C1" s="621"/>
      <c r="D1" s="621"/>
      <c r="E1" s="621"/>
      <c r="F1" s="621"/>
      <c r="G1" s="621"/>
      <c r="H1" s="621"/>
      <c r="I1" s="621"/>
    </row>
    <row r="2" spans="1:24" x14ac:dyDescent="0.25">
      <c r="A2" s="173"/>
      <c r="B2" s="174"/>
      <c r="C2" s="174"/>
      <c r="D2" s="174"/>
      <c r="E2" s="174"/>
      <c r="F2" s="174"/>
      <c r="G2" s="174"/>
      <c r="I2" s="174"/>
    </row>
    <row r="3" spans="1:24" ht="21" x14ac:dyDescent="0.25">
      <c r="A3" s="613" t="s">
        <v>128</v>
      </c>
      <c r="B3" s="614"/>
      <c r="C3" s="614"/>
      <c r="D3" s="614"/>
      <c r="E3" s="614"/>
      <c r="F3" s="614"/>
      <c r="G3" s="614"/>
      <c r="H3" s="614"/>
      <c r="I3" s="614"/>
    </row>
    <row r="4" spans="1:24" ht="21" x14ac:dyDescent="0.25">
      <c r="A4" s="170"/>
      <c r="B4" s="171"/>
      <c r="C4" s="171"/>
      <c r="D4" s="171"/>
      <c r="E4" s="171"/>
      <c r="F4" s="171"/>
      <c r="G4" s="171"/>
      <c r="I4" s="171"/>
    </row>
    <row r="5" spans="1:24" ht="21" customHeight="1" x14ac:dyDescent="0.25">
      <c r="A5" s="617" t="s">
        <v>180</v>
      </c>
      <c r="B5" s="618"/>
      <c r="C5" s="618"/>
      <c r="D5" s="618"/>
      <c r="E5" s="618"/>
      <c r="F5" s="618"/>
      <c r="G5" s="618"/>
      <c r="H5" s="618"/>
      <c r="I5" s="619"/>
      <c r="J5" s="622" t="s">
        <v>181</v>
      </c>
      <c r="K5" s="623"/>
      <c r="L5" s="178"/>
    </row>
    <row r="6" spans="1:24" s="99" customFormat="1" ht="45" x14ac:dyDescent="0.25">
      <c r="A6" s="172" t="s">
        <v>5</v>
      </c>
      <c r="B6" s="172" t="s">
        <v>36</v>
      </c>
      <c r="C6" s="172" t="s">
        <v>7</v>
      </c>
      <c r="D6" s="172" t="s">
        <v>8</v>
      </c>
      <c r="E6" s="172" t="s">
        <v>184</v>
      </c>
      <c r="F6" s="172" t="s">
        <v>185</v>
      </c>
      <c r="G6" s="177" t="s">
        <v>186</v>
      </c>
      <c r="H6" s="172" t="s">
        <v>183</v>
      </c>
      <c r="I6" s="172" t="s">
        <v>182</v>
      </c>
      <c r="J6" s="175" t="s">
        <v>179</v>
      </c>
      <c r="K6" s="175" t="s">
        <v>178</v>
      </c>
      <c r="L6" s="175" t="s">
        <v>187</v>
      </c>
    </row>
    <row r="7" spans="1:24" s="140" customFormat="1" ht="11.25" customHeight="1" x14ac:dyDescent="0.25">
      <c r="A7" s="251" t="s">
        <v>170</v>
      </c>
      <c r="B7" s="252" t="s">
        <v>117</v>
      </c>
      <c r="C7" s="251" t="s">
        <v>314</v>
      </c>
      <c r="D7" s="261">
        <v>400000</v>
      </c>
      <c r="E7" s="251" t="s">
        <v>58</v>
      </c>
      <c r="F7" s="251" t="s">
        <v>59</v>
      </c>
      <c r="G7" s="251" t="s">
        <v>59</v>
      </c>
      <c r="H7" s="251" t="s">
        <v>315</v>
      </c>
      <c r="I7" s="251" t="s">
        <v>163</v>
      </c>
      <c r="J7" s="251" t="s">
        <v>58</v>
      </c>
      <c r="K7" s="251" t="s">
        <v>132</v>
      </c>
      <c r="L7" s="251" t="s">
        <v>132</v>
      </c>
    </row>
    <row r="8" spans="1:24" s="147" customFormat="1" ht="11.25" customHeight="1" x14ac:dyDescent="0.25">
      <c r="A8" s="251" t="s">
        <v>153</v>
      </c>
      <c r="B8" s="252" t="s">
        <v>143</v>
      </c>
      <c r="C8" s="252" t="s">
        <v>377</v>
      </c>
      <c r="D8" s="253">
        <v>3669024</v>
      </c>
      <c r="E8" s="251" t="s">
        <v>58</v>
      </c>
      <c r="F8" s="251" t="s">
        <v>59</v>
      </c>
      <c r="G8" s="251" t="s">
        <v>58</v>
      </c>
      <c r="H8" s="251" t="s">
        <v>647</v>
      </c>
      <c r="I8" s="251" t="s">
        <v>378</v>
      </c>
      <c r="J8" s="251" t="s">
        <v>59</v>
      </c>
      <c r="K8" s="251" t="s">
        <v>132</v>
      </c>
      <c r="L8" s="251" t="s">
        <v>58</v>
      </c>
      <c r="M8" s="139"/>
      <c r="N8" s="139"/>
      <c r="O8" s="141"/>
      <c r="P8" s="141"/>
      <c r="Q8" s="141"/>
      <c r="R8" s="169"/>
      <c r="X8" s="139"/>
    </row>
    <row r="9" spans="1:24" s="147" customFormat="1" ht="11.25" customHeight="1" x14ac:dyDescent="0.25">
      <c r="A9" s="251" t="s">
        <v>153</v>
      </c>
      <c r="B9" s="252" t="s">
        <v>143</v>
      </c>
      <c r="C9" s="252" t="s">
        <v>381</v>
      </c>
      <c r="D9" s="253">
        <v>3208290</v>
      </c>
      <c r="E9" s="251" t="s">
        <v>58</v>
      </c>
      <c r="F9" s="251" t="s">
        <v>59</v>
      </c>
      <c r="G9" s="251" t="s">
        <v>58</v>
      </c>
      <c r="H9" s="251" t="s">
        <v>650</v>
      </c>
      <c r="I9" s="251" t="s">
        <v>382</v>
      </c>
      <c r="J9" s="251" t="s">
        <v>58</v>
      </c>
      <c r="K9" s="251" t="s">
        <v>58</v>
      </c>
      <c r="L9" s="251" t="s">
        <v>58</v>
      </c>
      <c r="M9" s="139"/>
      <c r="N9" s="139"/>
      <c r="O9" s="141"/>
      <c r="P9" s="141"/>
      <c r="Q9" s="141"/>
      <c r="R9" s="169"/>
      <c r="X9" s="139"/>
    </row>
    <row r="10" spans="1:24" s="147" customFormat="1" ht="11.25" customHeight="1" x14ac:dyDescent="0.25">
      <c r="A10" s="251" t="s">
        <v>153</v>
      </c>
      <c r="B10" s="252" t="s">
        <v>143</v>
      </c>
      <c r="C10" s="252" t="s">
        <v>667</v>
      </c>
      <c r="D10" s="253">
        <v>5311977</v>
      </c>
      <c r="E10" s="251" t="s">
        <v>59</v>
      </c>
      <c r="F10" s="251" t="s">
        <v>59</v>
      </c>
      <c r="G10" s="251" t="s">
        <v>58</v>
      </c>
      <c r="H10" s="251" t="s">
        <v>648</v>
      </c>
      <c r="I10" s="251" t="s">
        <v>649</v>
      </c>
      <c r="J10" s="251" t="s">
        <v>59</v>
      </c>
      <c r="K10" s="251" t="s">
        <v>132</v>
      </c>
      <c r="L10" s="251" t="s">
        <v>58</v>
      </c>
      <c r="M10" s="139"/>
      <c r="N10" s="139"/>
      <c r="O10" s="141"/>
      <c r="P10" s="141"/>
      <c r="Q10" s="141"/>
      <c r="R10" s="169"/>
      <c r="X10" s="139"/>
    </row>
    <row r="11" spans="1:24" s="147" customFormat="1" ht="11.25" customHeight="1" x14ac:dyDescent="0.2">
      <c r="A11" s="288" t="s">
        <v>153</v>
      </c>
      <c r="B11" s="288" t="s">
        <v>143</v>
      </c>
      <c r="C11" s="288" t="s">
        <v>567</v>
      </c>
      <c r="D11" s="289">
        <v>503238</v>
      </c>
      <c r="E11" s="288" t="s">
        <v>58</v>
      </c>
      <c r="F11" s="288" t="s">
        <v>59</v>
      </c>
      <c r="G11" s="288" t="s">
        <v>58</v>
      </c>
      <c r="H11" s="288" t="s">
        <v>568</v>
      </c>
      <c r="I11" s="288" t="s">
        <v>569</v>
      </c>
      <c r="J11" s="288" t="s">
        <v>59</v>
      </c>
      <c r="K11" s="288" t="s">
        <v>132</v>
      </c>
      <c r="L11" s="288" t="s">
        <v>58</v>
      </c>
    </row>
    <row r="12" spans="1:24" s="147" customFormat="1" ht="11.25" customHeight="1" x14ac:dyDescent="0.2">
      <c r="A12" s="288" t="s">
        <v>311</v>
      </c>
      <c r="B12" s="288" t="s">
        <v>143</v>
      </c>
      <c r="C12" s="288" t="s">
        <v>669</v>
      </c>
      <c r="D12" s="289">
        <v>603000</v>
      </c>
      <c r="E12" s="288" t="s">
        <v>58</v>
      </c>
      <c r="F12" s="288" t="s">
        <v>59</v>
      </c>
      <c r="G12" s="288" t="s">
        <v>58</v>
      </c>
      <c r="H12" s="288" t="s">
        <v>671</v>
      </c>
      <c r="I12" s="288" t="s">
        <v>670</v>
      </c>
      <c r="J12" s="288" t="s">
        <v>58</v>
      </c>
      <c r="K12" s="288" t="s">
        <v>58</v>
      </c>
      <c r="L12" s="288" t="s">
        <v>58</v>
      </c>
    </row>
    <row r="13" spans="1:24" s="147" customFormat="1" ht="11.25" customHeight="1" x14ac:dyDescent="0.2">
      <c r="A13" s="288" t="s">
        <v>142</v>
      </c>
      <c r="B13" s="288" t="s">
        <v>143</v>
      </c>
      <c r="C13" s="288" t="s">
        <v>843</v>
      </c>
      <c r="D13" s="289">
        <v>4000000</v>
      </c>
      <c r="E13" s="288" t="s">
        <v>58</v>
      </c>
      <c r="F13" s="288" t="s">
        <v>59</v>
      </c>
      <c r="G13" s="288" t="s">
        <v>58</v>
      </c>
      <c r="H13" s="288" t="s">
        <v>652</v>
      </c>
      <c r="I13" s="288" t="s">
        <v>653</v>
      </c>
      <c r="J13" s="288" t="s">
        <v>58</v>
      </c>
      <c r="K13" s="288" t="s">
        <v>774</v>
      </c>
      <c r="L13" s="288" t="s">
        <v>774</v>
      </c>
    </row>
    <row r="14" spans="1:24" s="147" customFormat="1" ht="11.25" customHeight="1" x14ac:dyDescent="0.2">
      <c r="A14" s="288" t="s">
        <v>311</v>
      </c>
      <c r="B14" s="288" t="s">
        <v>117</v>
      </c>
      <c r="C14" s="288" t="s">
        <v>842</v>
      </c>
      <c r="D14" s="289">
        <v>6964585</v>
      </c>
      <c r="E14" s="288" t="s">
        <v>58</v>
      </c>
      <c r="F14" s="288" t="s">
        <v>59</v>
      </c>
      <c r="G14" s="288" t="s">
        <v>58</v>
      </c>
      <c r="H14" s="288" t="s">
        <v>509</v>
      </c>
      <c r="I14" s="288" t="s">
        <v>510</v>
      </c>
      <c r="J14" s="288" t="s">
        <v>58</v>
      </c>
      <c r="K14" s="288" t="s">
        <v>774</v>
      </c>
      <c r="L14" s="288" t="s">
        <v>58</v>
      </c>
    </row>
    <row r="15" spans="1:24" s="147" customFormat="1" ht="11.25" customHeight="1" x14ac:dyDescent="0.2">
      <c r="A15" s="288" t="s">
        <v>118</v>
      </c>
      <c r="B15" s="288" t="s">
        <v>304</v>
      </c>
      <c r="C15" s="288" t="s">
        <v>1026</v>
      </c>
      <c r="D15" s="289">
        <v>10043638.15</v>
      </c>
      <c r="E15" s="288" t="s">
        <v>58</v>
      </c>
      <c r="F15" s="288" t="s">
        <v>59</v>
      </c>
      <c r="G15" s="288" t="s">
        <v>58</v>
      </c>
      <c r="H15" s="288" t="s">
        <v>1027</v>
      </c>
      <c r="I15" s="288" t="s">
        <v>1028</v>
      </c>
      <c r="J15" s="288" t="s">
        <v>59</v>
      </c>
      <c r="K15" s="288" t="s">
        <v>140</v>
      </c>
      <c r="L15" s="288" t="s">
        <v>774</v>
      </c>
    </row>
    <row r="16" spans="1:24" s="147" customFormat="1" ht="11.25" customHeight="1" x14ac:dyDescent="0.2">
      <c r="A16" s="288" t="s">
        <v>153</v>
      </c>
      <c r="B16" s="288" t="s">
        <v>143</v>
      </c>
      <c r="C16" s="288" t="s">
        <v>1049</v>
      </c>
      <c r="D16" s="289">
        <v>3710025</v>
      </c>
      <c r="E16" s="288" t="s">
        <v>58</v>
      </c>
      <c r="F16" s="288" t="s">
        <v>59</v>
      </c>
      <c r="G16" s="288" t="s">
        <v>58</v>
      </c>
      <c r="H16" s="288" t="s">
        <v>1050</v>
      </c>
      <c r="I16" s="288" t="s">
        <v>1051</v>
      </c>
      <c r="J16" s="288" t="s">
        <v>59</v>
      </c>
      <c r="K16" s="288" t="s">
        <v>140</v>
      </c>
      <c r="L16" s="288" t="s">
        <v>59</v>
      </c>
    </row>
    <row r="17" spans="1:24" s="251" customFormat="1" ht="11.25" customHeight="1" x14ac:dyDescent="0.2">
      <c r="A17" s="288" t="s">
        <v>170</v>
      </c>
      <c r="B17" s="288" t="s">
        <v>304</v>
      </c>
      <c r="C17" s="288" t="s">
        <v>552</v>
      </c>
      <c r="D17" s="289">
        <v>1866000</v>
      </c>
      <c r="E17" s="288" t="s">
        <v>58</v>
      </c>
      <c r="F17" s="288" t="s">
        <v>59</v>
      </c>
      <c r="G17" s="288" t="s">
        <v>58</v>
      </c>
      <c r="H17" s="288" t="s">
        <v>553</v>
      </c>
      <c r="I17" s="288" t="s">
        <v>554</v>
      </c>
      <c r="J17" s="288" t="s">
        <v>58</v>
      </c>
      <c r="K17" s="288" t="s">
        <v>58</v>
      </c>
      <c r="L17" s="408" t="s">
        <v>59</v>
      </c>
    </row>
    <row r="18" spans="1:24" s="251" customFormat="1" ht="11.25" customHeight="1" x14ac:dyDescent="0.2">
      <c r="A18" s="288" t="s">
        <v>170</v>
      </c>
      <c r="B18" s="288" t="s">
        <v>551</v>
      </c>
      <c r="C18" s="288" t="s">
        <v>552</v>
      </c>
      <c r="D18" s="289">
        <v>1152000</v>
      </c>
      <c r="E18" s="288" t="s">
        <v>58</v>
      </c>
      <c r="F18" s="288" t="s">
        <v>59</v>
      </c>
      <c r="G18" s="288" t="s">
        <v>58</v>
      </c>
      <c r="H18" s="288" t="s">
        <v>555</v>
      </c>
      <c r="I18" s="288" t="s">
        <v>554</v>
      </c>
      <c r="J18" s="288" t="s">
        <v>58</v>
      </c>
      <c r="K18" s="288" t="s">
        <v>58</v>
      </c>
      <c r="L18" s="408" t="s">
        <v>59</v>
      </c>
    </row>
    <row r="19" spans="1:24" s="251" customFormat="1" ht="11.25" customHeight="1" x14ac:dyDescent="0.2">
      <c r="A19" s="288" t="s">
        <v>170</v>
      </c>
      <c r="B19" s="288" t="s">
        <v>551</v>
      </c>
      <c r="C19" s="288" t="s">
        <v>556</v>
      </c>
      <c r="D19" s="289">
        <v>7750000</v>
      </c>
      <c r="E19" s="288" t="s">
        <v>58</v>
      </c>
      <c r="F19" s="288" t="s">
        <v>59</v>
      </c>
      <c r="G19" s="288" t="s">
        <v>58</v>
      </c>
      <c r="H19" s="288" t="s">
        <v>557</v>
      </c>
      <c r="I19" s="288" t="s">
        <v>559</v>
      </c>
      <c r="J19" s="288" t="s">
        <v>58</v>
      </c>
      <c r="K19" s="288" t="s">
        <v>58</v>
      </c>
      <c r="L19" s="408" t="s">
        <v>59</v>
      </c>
    </row>
    <row r="20" spans="1:24" s="256" customFormat="1" ht="11.25" customHeight="1" x14ac:dyDescent="0.2">
      <c r="A20" s="288" t="s">
        <v>170</v>
      </c>
      <c r="B20" s="288" t="s">
        <v>304</v>
      </c>
      <c r="C20" s="288" t="s">
        <v>556</v>
      </c>
      <c r="D20" s="289">
        <v>7555308</v>
      </c>
      <c r="E20" s="288" t="s">
        <v>58</v>
      </c>
      <c r="F20" s="288" t="s">
        <v>59</v>
      </c>
      <c r="G20" s="288" t="s">
        <v>58</v>
      </c>
      <c r="H20" s="288" t="s">
        <v>558</v>
      </c>
      <c r="I20" s="288" t="s">
        <v>560</v>
      </c>
      <c r="J20" s="288" t="s">
        <v>58</v>
      </c>
      <c r="K20" s="406" t="s">
        <v>132</v>
      </c>
      <c r="L20" s="407" t="s">
        <v>59</v>
      </c>
      <c r="M20" s="251"/>
      <c r="N20" s="251"/>
      <c r="O20" s="251"/>
      <c r="P20" s="251"/>
      <c r="Q20" s="251"/>
      <c r="R20" s="251"/>
      <c r="S20" s="251"/>
      <c r="T20" s="251"/>
      <c r="U20" s="251"/>
      <c r="V20" s="251"/>
      <c r="W20" s="251"/>
      <c r="X20" s="251"/>
    </row>
    <row r="21" spans="1:24" s="256" customFormat="1" ht="11.25" customHeight="1" x14ac:dyDescent="0.2">
      <c r="A21" s="288" t="s">
        <v>170</v>
      </c>
      <c r="B21" s="288" t="s">
        <v>304</v>
      </c>
      <c r="C21" s="288" t="s">
        <v>1270</v>
      </c>
      <c r="D21" s="289">
        <v>2800000</v>
      </c>
      <c r="E21" s="288" t="s">
        <v>59</v>
      </c>
      <c r="F21" s="288" t="s">
        <v>58</v>
      </c>
      <c r="G21" s="288" t="s">
        <v>58</v>
      </c>
      <c r="H21" s="288" t="s">
        <v>1271</v>
      </c>
      <c r="I21" s="288" t="s">
        <v>1272</v>
      </c>
      <c r="J21" s="288" t="s">
        <v>58</v>
      </c>
      <c r="K21" s="406" t="s">
        <v>58</v>
      </c>
      <c r="L21" s="407" t="s">
        <v>58</v>
      </c>
      <c r="M21" s="251"/>
      <c r="N21" s="251"/>
      <c r="O21" s="251"/>
      <c r="P21" s="251"/>
      <c r="Q21" s="251"/>
      <c r="R21" s="251"/>
      <c r="S21" s="251"/>
      <c r="T21" s="251"/>
      <c r="U21" s="251"/>
      <c r="V21" s="251"/>
      <c r="W21" s="251"/>
      <c r="X21" s="251"/>
    </row>
    <row r="22" spans="1:24" s="256" customFormat="1" ht="11.25" customHeight="1" x14ac:dyDescent="0.2">
      <c r="A22" s="288" t="s">
        <v>170</v>
      </c>
      <c r="B22" s="288" t="s">
        <v>551</v>
      </c>
      <c r="C22" s="288" t="s">
        <v>1270</v>
      </c>
      <c r="D22" s="289">
        <v>4000000</v>
      </c>
      <c r="E22" s="288" t="s">
        <v>59</v>
      </c>
      <c r="F22" s="288" t="s">
        <v>58</v>
      </c>
      <c r="G22" s="288" t="s">
        <v>58</v>
      </c>
      <c r="H22" s="288" t="s">
        <v>1273</v>
      </c>
      <c r="I22" s="288" t="s">
        <v>1272</v>
      </c>
      <c r="J22" s="288" t="s">
        <v>58</v>
      </c>
      <c r="K22" s="406" t="s">
        <v>58</v>
      </c>
      <c r="L22" s="407" t="s">
        <v>58</v>
      </c>
      <c r="M22" s="251"/>
      <c r="N22" s="251"/>
      <c r="O22" s="251"/>
      <c r="P22" s="251"/>
      <c r="Q22" s="251"/>
      <c r="R22" s="251"/>
      <c r="S22" s="251"/>
      <c r="T22" s="251"/>
      <c r="U22" s="251"/>
      <c r="V22" s="251"/>
      <c r="W22" s="251"/>
      <c r="X22" s="251"/>
    </row>
    <row r="23" spans="1:24" s="256" customFormat="1" ht="11.25" customHeight="1" x14ac:dyDescent="0.2">
      <c r="A23" s="288" t="s">
        <v>170</v>
      </c>
      <c r="B23" s="288" t="s">
        <v>304</v>
      </c>
      <c r="C23" s="288" t="s">
        <v>1264</v>
      </c>
      <c r="D23" s="289">
        <v>978506</v>
      </c>
      <c r="E23" s="288" t="s">
        <v>58</v>
      </c>
      <c r="F23" s="288" t="s">
        <v>59</v>
      </c>
      <c r="G23" s="288" t="s">
        <v>58</v>
      </c>
      <c r="H23" s="288" t="s">
        <v>1265</v>
      </c>
      <c r="I23" s="288" t="s">
        <v>1266</v>
      </c>
      <c r="J23" s="288" t="s">
        <v>58</v>
      </c>
      <c r="K23" s="406" t="s">
        <v>58</v>
      </c>
      <c r="L23" s="407" t="s">
        <v>1326</v>
      </c>
      <c r="M23" s="251"/>
      <c r="N23" s="251"/>
      <c r="O23" s="251"/>
      <c r="P23" s="251"/>
      <c r="Q23" s="251"/>
      <c r="R23" s="251"/>
      <c r="S23" s="251"/>
      <c r="T23" s="251"/>
      <c r="U23" s="251"/>
      <c r="V23" s="251"/>
      <c r="W23" s="251"/>
      <c r="X23" s="251"/>
    </row>
    <row r="24" spans="1:24" s="256" customFormat="1" ht="11.25" customHeight="1" x14ac:dyDescent="0.2">
      <c r="A24" s="288" t="s">
        <v>170</v>
      </c>
      <c r="B24" s="288" t="s">
        <v>551</v>
      </c>
      <c r="C24" s="288" t="s">
        <v>1264</v>
      </c>
      <c r="D24" s="289">
        <v>495141</v>
      </c>
      <c r="E24" s="288" t="s">
        <v>58</v>
      </c>
      <c r="F24" s="288" t="s">
        <v>59</v>
      </c>
      <c r="G24" s="288" t="s">
        <v>58</v>
      </c>
      <c r="H24" s="288" t="s">
        <v>1267</v>
      </c>
      <c r="I24" s="288" t="s">
        <v>1266</v>
      </c>
      <c r="J24" s="288" t="s">
        <v>58</v>
      </c>
      <c r="K24" s="406" t="s">
        <v>58</v>
      </c>
      <c r="L24" s="407" t="s">
        <v>1326</v>
      </c>
      <c r="M24" s="251"/>
      <c r="N24" s="251"/>
      <c r="O24" s="251"/>
      <c r="P24" s="251"/>
      <c r="Q24" s="251"/>
      <c r="R24" s="251"/>
      <c r="S24" s="251"/>
      <c r="T24" s="251"/>
      <c r="U24" s="251"/>
      <c r="V24" s="251"/>
      <c r="W24" s="251"/>
      <c r="X24" s="251"/>
    </row>
    <row r="25" spans="1:24" s="256" customFormat="1" ht="11.25" customHeight="1" x14ac:dyDescent="0.2">
      <c r="A25" s="288" t="s">
        <v>1598</v>
      </c>
      <c r="B25" s="288" t="s">
        <v>551</v>
      </c>
      <c r="C25" s="288" t="s">
        <v>1594</v>
      </c>
      <c r="D25" s="289">
        <v>303450</v>
      </c>
      <c r="E25" s="288" t="s">
        <v>58</v>
      </c>
      <c r="F25" s="288" t="s">
        <v>59</v>
      </c>
      <c r="G25" s="288" t="s">
        <v>58</v>
      </c>
      <c r="H25" s="288" t="s">
        <v>1595</v>
      </c>
      <c r="I25" s="288" t="s">
        <v>1596</v>
      </c>
      <c r="J25" s="288" t="s">
        <v>58</v>
      </c>
      <c r="K25" s="406" t="s">
        <v>58</v>
      </c>
      <c r="L25" s="407"/>
      <c r="M25" s="251"/>
      <c r="N25" s="251"/>
      <c r="O25" s="251"/>
      <c r="P25" s="251"/>
      <c r="Q25" s="251"/>
      <c r="R25" s="251"/>
      <c r="S25" s="251"/>
      <c r="T25" s="251"/>
      <c r="U25" s="251"/>
      <c r="V25" s="251"/>
      <c r="W25" s="251"/>
      <c r="X25" s="251"/>
    </row>
    <row r="26" spans="1:24" s="98" customFormat="1" ht="11.25" x14ac:dyDescent="0.25">
      <c r="A26" s="251" t="s">
        <v>142</v>
      </c>
      <c r="B26" s="251" t="s">
        <v>141</v>
      </c>
      <c r="C26" s="251" t="s">
        <v>1068</v>
      </c>
      <c r="D26" s="253">
        <v>1450000</v>
      </c>
      <c r="E26" s="251" t="s">
        <v>58</v>
      </c>
      <c r="F26" s="251" t="s">
        <v>59</v>
      </c>
      <c r="G26" s="251" t="s">
        <v>58</v>
      </c>
      <c r="H26" s="251" t="s">
        <v>1069</v>
      </c>
      <c r="I26" s="251" t="s">
        <v>653</v>
      </c>
      <c r="J26" s="251" t="s">
        <v>58</v>
      </c>
      <c r="K26" s="251" t="s">
        <v>59</v>
      </c>
      <c r="L26" s="251" t="s">
        <v>59</v>
      </c>
    </row>
    <row r="27" spans="1:24" s="98" customFormat="1" ht="11.25" x14ac:dyDescent="0.25">
      <c r="A27" s="251" t="s">
        <v>1637</v>
      </c>
      <c r="B27" s="251" t="s">
        <v>143</v>
      </c>
      <c r="C27" s="252" t="s">
        <v>1638</v>
      </c>
      <c r="D27" s="261">
        <v>14800000</v>
      </c>
      <c r="E27" s="251" t="s">
        <v>58</v>
      </c>
      <c r="F27" s="251" t="s">
        <v>59</v>
      </c>
      <c r="G27" s="251" t="s">
        <v>58</v>
      </c>
      <c r="H27" s="251" t="s">
        <v>1639</v>
      </c>
      <c r="I27" s="251" t="s">
        <v>1640</v>
      </c>
      <c r="J27" s="251" t="s">
        <v>58</v>
      </c>
      <c r="K27" s="251" t="s">
        <v>132</v>
      </c>
      <c r="L27" s="251" t="s">
        <v>58</v>
      </c>
    </row>
    <row r="28" spans="1:24" s="98" customFormat="1" ht="11.25" x14ac:dyDescent="0.25">
      <c r="A28" s="542" t="s">
        <v>249</v>
      </c>
      <c r="B28" s="540" t="s">
        <v>379</v>
      </c>
      <c r="C28" s="540" t="s">
        <v>380</v>
      </c>
      <c r="D28" s="541">
        <v>1642953</v>
      </c>
      <c r="E28" s="542" t="s">
        <v>58</v>
      </c>
      <c r="F28" s="542" t="s">
        <v>59</v>
      </c>
      <c r="G28" s="542" t="s">
        <v>58</v>
      </c>
      <c r="H28" s="542" t="s">
        <v>1803</v>
      </c>
      <c r="I28" s="542" t="s">
        <v>378</v>
      </c>
      <c r="J28" s="542" t="s">
        <v>58</v>
      </c>
      <c r="K28" s="542" t="s">
        <v>132</v>
      </c>
      <c r="L28" s="542" t="s">
        <v>59</v>
      </c>
    </row>
    <row r="29" spans="1:24" s="98" customFormat="1" ht="11.25" x14ac:dyDescent="0.25">
      <c r="A29" s="542" t="s">
        <v>249</v>
      </c>
      <c r="B29" s="540" t="s">
        <v>379</v>
      </c>
      <c r="C29" s="540" t="s">
        <v>487</v>
      </c>
      <c r="D29" s="541">
        <v>1921369</v>
      </c>
      <c r="E29" s="542" t="s">
        <v>58</v>
      </c>
      <c r="F29" s="542" t="s">
        <v>59</v>
      </c>
      <c r="G29" s="542" t="s">
        <v>58</v>
      </c>
      <c r="H29" s="542" t="s">
        <v>488</v>
      </c>
      <c r="I29" s="542" t="s">
        <v>489</v>
      </c>
      <c r="J29" s="542" t="s">
        <v>58</v>
      </c>
      <c r="K29" s="542" t="s">
        <v>132</v>
      </c>
      <c r="L29" s="542" t="s">
        <v>59</v>
      </c>
    </row>
    <row r="30" spans="1:24" s="147" customFormat="1" ht="11.25" customHeight="1" x14ac:dyDescent="0.25">
      <c r="A30" s="542" t="s">
        <v>139</v>
      </c>
      <c r="B30" s="252" t="s">
        <v>117</v>
      </c>
      <c r="C30" s="252" t="s">
        <v>217</v>
      </c>
      <c r="D30" s="253">
        <v>1087140</v>
      </c>
      <c r="E30" s="251" t="s">
        <v>58</v>
      </c>
      <c r="F30" s="251" t="s">
        <v>59</v>
      </c>
      <c r="G30" s="251" t="s">
        <v>58</v>
      </c>
      <c r="H30" s="251" t="s">
        <v>215</v>
      </c>
      <c r="I30" s="251" t="s">
        <v>216</v>
      </c>
      <c r="J30" s="251" t="s">
        <v>58</v>
      </c>
      <c r="K30" s="251" t="s">
        <v>59</v>
      </c>
      <c r="L30" s="251" t="s">
        <v>59</v>
      </c>
      <c r="M30" s="98"/>
      <c r="N30" s="98"/>
      <c r="O30" s="141"/>
      <c r="P30" s="141"/>
      <c r="Q30" s="141"/>
      <c r="R30" s="169"/>
      <c r="X30" s="139"/>
    </row>
    <row r="31" spans="1:24" s="147" customFormat="1" ht="11.25" customHeight="1" x14ac:dyDescent="0.25">
      <c r="A31" s="139" t="s">
        <v>139</v>
      </c>
      <c r="B31" s="139" t="s">
        <v>551</v>
      </c>
      <c r="C31" s="139" t="s">
        <v>937</v>
      </c>
      <c r="D31" s="163">
        <v>1115705.1200000001</v>
      </c>
      <c r="E31" s="139" t="s">
        <v>58</v>
      </c>
      <c r="F31" s="139" t="s">
        <v>58</v>
      </c>
      <c r="G31" s="139" t="s">
        <v>58</v>
      </c>
      <c r="H31" s="139" t="s">
        <v>944</v>
      </c>
      <c r="I31" s="139" t="s">
        <v>477</v>
      </c>
      <c r="J31" s="98" t="s">
        <v>59</v>
      </c>
      <c r="K31" s="286"/>
      <c r="L31" s="286"/>
    </row>
    <row r="32" spans="1:24" s="98" customFormat="1" ht="11.25" x14ac:dyDescent="0.25">
      <c r="A32" s="98" t="s">
        <v>139</v>
      </c>
      <c r="B32" s="98" t="s">
        <v>304</v>
      </c>
      <c r="C32" s="98" t="s">
        <v>938</v>
      </c>
      <c r="D32" s="163">
        <v>5307484.2</v>
      </c>
      <c r="E32" s="98" t="s">
        <v>58</v>
      </c>
      <c r="F32" s="98" t="s">
        <v>58</v>
      </c>
      <c r="G32" s="98" t="s">
        <v>58</v>
      </c>
      <c r="H32" s="98" t="s">
        <v>943</v>
      </c>
      <c r="I32" s="139" t="s">
        <v>477</v>
      </c>
      <c r="J32" s="98" t="s">
        <v>59</v>
      </c>
      <c r="K32" s="286"/>
      <c r="L32" s="286"/>
    </row>
    <row r="33" spans="1:13" s="98" customFormat="1" ht="11.25" x14ac:dyDescent="0.25">
      <c r="A33" s="98" t="s">
        <v>136</v>
      </c>
      <c r="B33" s="98" t="s">
        <v>143</v>
      </c>
      <c r="C33" s="98" t="s">
        <v>1005</v>
      </c>
      <c r="D33" s="163">
        <v>30000000</v>
      </c>
      <c r="E33" s="98" t="s">
        <v>58</v>
      </c>
      <c r="F33" s="98" t="s">
        <v>59</v>
      </c>
      <c r="G33" s="98" t="s">
        <v>58</v>
      </c>
      <c r="H33" s="139" t="s">
        <v>1220</v>
      </c>
      <c r="I33" s="98" t="s">
        <v>1006</v>
      </c>
      <c r="J33" s="129" t="s">
        <v>58</v>
      </c>
      <c r="K33" s="129" t="s">
        <v>58</v>
      </c>
      <c r="L33" s="129" t="s">
        <v>58</v>
      </c>
      <c r="M33" s="550" t="s">
        <v>1806</v>
      </c>
    </row>
    <row r="34" spans="1:13" s="98" customFormat="1" ht="11.25" x14ac:dyDescent="0.25">
      <c r="A34" s="98" t="s">
        <v>142</v>
      </c>
      <c r="B34" s="98" t="s">
        <v>359</v>
      </c>
      <c r="C34" s="98" t="s">
        <v>1644</v>
      </c>
      <c r="D34" s="523">
        <v>2000000</v>
      </c>
      <c r="E34" s="511" t="s">
        <v>58</v>
      </c>
      <c r="F34" s="98" t="s">
        <v>59</v>
      </c>
      <c r="G34" s="98" t="s">
        <v>58</v>
      </c>
      <c r="H34" s="98" t="s">
        <v>1647</v>
      </c>
      <c r="I34" s="98" t="s">
        <v>1648</v>
      </c>
      <c r="J34" s="98" t="s">
        <v>59</v>
      </c>
    </row>
    <row r="35" spans="1:13" s="98" customFormat="1" ht="11.25" x14ac:dyDescent="0.25">
      <c r="A35" s="98" t="s">
        <v>1067</v>
      </c>
      <c r="B35" s="98" t="s">
        <v>359</v>
      </c>
      <c r="C35" s="98" t="s">
        <v>1646</v>
      </c>
      <c r="D35" s="523">
        <v>1000000</v>
      </c>
      <c r="E35" s="511" t="s">
        <v>58</v>
      </c>
      <c r="F35" s="98" t="s">
        <v>59</v>
      </c>
      <c r="G35" s="98" t="s">
        <v>58</v>
      </c>
      <c r="H35" s="98" t="s">
        <v>119</v>
      </c>
      <c r="I35" s="98" t="s">
        <v>1649</v>
      </c>
      <c r="J35" s="98" t="s">
        <v>59</v>
      </c>
    </row>
    <row r="36" spans="1:13" s="98" customFormat="1" ht="11.25" x14ac:dyDescent="0.25">
      <c r="A36" s="139" t="s">
        <v>249</v>
      </c>
      <c r="B36" s="140" t="s">
        <v>117</v>
      </c>
      <c r="C36" s="140" t="s">
        <v>485</v>
      </c>
      <c r="D36" s="163">
        <v>11000000</v>
      </c>
      <c r="E36" s="98" t="s">
        <v>58</v>
      </c>
      <c r="F36" s="98" t="s">
        <v>59</v>
      </c>
      <c r="G36" s="98" t="s">
        <v>58</v>
      </c>
      <c r="H36" s="98" t="s">
        <v>1824</v>
      </c>
      <c r="I36" s="98" t="s">
        <v>1821</v>
      </c>
      <c r="J36" s="98" t="s">
        <v>58</v>
      </c>
      <c r="K36" s="98" t="s">
        <v>59</v>
      </c>
    </row>
    <row r="37" spans="1:13" s="98" customFormat="1" ht="11.25" x14ac:dyDescent="0.25">
      <c r="A37" s="98" t="s">
        <v>1074</v>
      </c>
      <c r="B37" s="98" t="s">
        <v>574</v>
      </c>
      <c r="C37" s="98" t="s">
        <v>1815</v>
      </c>
      <c r="D37" s="563">
        <v>1080312.7</v>
      </c>
      <c r="E37" s="98" t="s">
        <v>58</v>
      </c>
      <c r="F37" s="98" t="s">
        <v>59</v>
      </c>
      <c r="G37" s="98" t="s">
        <v>58</v>
      </c>
      <c r="H37" s="98" t="s">
        <v>1813</v>
      </c>
      <c r="I37" s="98" t="s">
        <v>1814</v>
      </c>
      <c r="J37" s="98" t="s">
        <v>58</v>
      </c>
      <c r="K37" s="98" t="s">
        <v>132</v>
      </c>
      <c r="L37" s="98" t="s">
        <v>59</v>
      </c>
    </row>
    <row r="38" spans="1:13" s="98" customFormat="1" ht="11.25" x14ac:dyDescent="0.25">
      <c r="A38" s="98" t="s">
        <v>136</v>
      </c>
      <c r="B38" s="98" t="s">
        <v>143</v>
      </c>
      <c r="C38" s="98" t="s">
        <v>1850</v>
      </c>
      <c r="D38" s="603">
        <v>15000000</v>
      </c>
      <c r="E38" s="98" t="s">
        <v>58</v>
      </c>
      <c r="F38" s="98" t="s">
        <v>59</v>
      </c>
      <c r="G38" s="98" t="s">
        <v>58</v>
      </c>
      <c r="I38" s="98" t="s">
        <v>1851</v>
      </c>
      <c r="J38" s="98" t="s">
        <v>59</v>
      </c>
      <c r="K38" s="98" t="s">
        <v>58</v>
      </c>
      <c r="L38" s="98" t="s">
        <v>59</v>
      </c>
    </row>
    <row r="39" spans="1:13" s="98" customFormat="1" ht="11.25" x14ac:dyDescent="0.25"/>
  </sheetData>
  <autoFilter ref="A6:X37"/>
  <sortState ref="A7:X24">
    <sortCondition ref="L7:L24"/>
  </sortState>
  <customSheetViews>
    <customSheetView guid="{46CCC2A8-61C4-4F21-94BB-8249E3858509}" scale="130" showAutoFilter="1">
      <pane ySplit="6" topLeftCell="A16" activePane="bottomLeft" state="frozen"/>
      <selection pane="bottomLeft" activeCell="J34" sqref="J34:J35"/>
      <pageMargins left="0.7" right="0.7" top="0.75" bottom="0.75" header="0.3" footer="0.3"/>
      <pageSetup orientation="portrait" r:id="rId1"/>
      <autoFilter ref="A6:X37"/>
    </customSheetView>
    <customSheetView guid="{6300BE0F-E9BB-486A-A23F-E07483971E77}" scale="102" showAutoFilter="1">
      <pane ySplit="6" topLeftCell="A7" activePane="bottomLeft" state="frozen"/>
      <selection pane="bottomLeft" activeCell="C42" sqref="C42:C43"/>
      <pageMargins left="0.7" right="0.7" top="0.75" bottom="0.75" header="0.3" footer="0.3"/>
      <pageSetup orientation="portrait" r:id="rId2"/>
      <autoFilter ref="A6:X37"/>
    </customSheetView>
    <customSheetView guid="{5679BCAC-750A-4C6F-BB01-FA4AB01B4DBC}" scale="102" showAutoFilter="1">
      <pane ySplit="6" topLeftCell="A13" activePane="bottomLeft" state="frozen"/>
      <selection pane="bottomLeft" activeCell="E35" sqref="E35"/>
      <pageMargins left="0.7" right="0.7" top="0.75" bottom="0.75" header="0.3" footer="0.3"/>
      <pageSetup orientation="portrait" r:id="rId3"/>
      <autoFilter ref="A6:X37"/>
    </customSheetView>
    <customSheetView guid="{0FD2BC38-3FA8-44B4-8B18-C03888FDBC75}" scale="102" showAutoFilter="1" topLeftCell="C1">
      <pane ySplit="6" topLeftCell="A13" activePane="bottomLeft" state="frozen"/>
      <selection pane="bottomLeft" activeCell="J42" sqref="J42"/>
      <pageMargins left="0.7" right="0.7" top="0.75" bottom="0.75" header="0.3" footer="0.3"/>
      <pageSetup orientation="portrait" r:id="rId4"/>
      <autoFilter ref="A6:X36"/>
    </customSheetView>
    <customSheetView guid="{83B41E9C-4D4B-4E64-AF6A-A2F882784B95}" scale="102" showAutoFilter="1" topLeftCell="C1">
      <pane ySplit="6" topLeftCell="A13" activePane="bottomLeft" state="frozen"/>
      <selection pane="bottomLeft" activeCell="J42" sqref="J42"/>
      <pageMargins left="0.7" right="0.7" top="0.75" bottom="0.75" header="0.3" footer="0.3"/>
      <pageSetup orientation="portrait" r:id="rId5"/>
      <autoFilter ref="A6:X36"/>
    </customSheetView>
    <customSheetView guid="{CB6E70ED-C911-48BD-9403-D776A95649C9}" scale="102" showAutoFilter="1">
      <pane ySplit="6" topLeftCell="A13" activePane="bottomLeft" state="frozen"/>
      <selection pane="bottomLeft" activeCell="E25" sqref="E25"/>
      <pageMargins left="0.7" right="0.7" top="0.75" bottom="0.75" header="0.3" footer="0.3"/>
      <pageSetup orientation="portrait" r:id="rId6"/>
      <autoFilter ref="A6:X36"/>
    </customSheetView>
    <customSheetView guid="{5D06DB67-68E1-4144-8C06-A0F20F35659B}" scale="102" showAutoFilter="1">
      <pane ySplit="6" topLeftCell="A13" activePane="bottomLeft" state="frozen"/>
      <selection pane="bottomLeft" activeCell="E25" sqref="E25"/>
      <pageMargins left="0.7" right="0.7" top="0.75" bottom="0.75" header="0.3" footer="0.3"/>
      <pageSetup orientation="portrait" r:id="rId7"/>
      <autoFilter ref="A6:X36"/>
    </customSheetView>
    <customSheetView guid="{1378F465-E419-4093-882F-9820B4762B7E}" scale="102" showAutoFilter="1">
      <pane ySplit="6" topLeftCell="A13" activePane="bottomLeft" state="frozen"/>
      <selection pane="bottomLeft" activeCell="E25" sqref="E25"/>
      <pageMargins left="0.7" right="0.7" top="0.75" bottom="0.75" header="0.3" footer="0.3"/>
      <pageSetup orientation="portrait" r:id="rId8"/>
      <autoFilter ref="A6:X36"/>
    </customSheetView>
    <customSheetView guid="{5DED195A-DA8D-4C23-9D7A-0243418C8BE4}" scale="102" showAutoFilter="1">
      <pane ySplit="6" topLeftCell="A22" activePane="bottomLeft" state="frozen"/>
      <selection pane="bottomLeft" activeCell="A32" sqref="A32:XFD32"/>
      <pageMargins left="0.7" right="0.7" top="0.75" bottom="0.75" header="0.3" footer="0.3"/>
      <pageSetup orientation="portrait" r:id="rId9"/>
      <autoFilter ref="A6:X35"/>
    </customSheetView>
    <customSheetView guid="{DAD5030A-F359-4F6C-B438-60019CE5C21D}" scale="102" showAutoFilter="1">
      <pane ySplit="6" topLeftCell="A22" activePane="bottomLeft" state="frozen"/>
      <selection pane="bottomLeft" activeCell="A30" sqref="A30:XFD30"/>
      <pageMargins left="0.7" right="0.7" top="0.75" bottom="0.75" header="0.3" footer="0.3"/>
      <pageSetup orientation="portrait" r:id="rId10"/>
      <autoFilter ref="A6:X37"/>
    </customSheetView>
    <customSheetView guid="{66B7FA8E-99CF-43EC-8A79-C865D10BA4C0}" scale="102" showAutoFilter="1">
      <pane ySplit="6" topLeftCell="A22" activePane="bottomLeft" state="frozen"/>
      <selection pane="bottomLeft" activeCell="A36" sqref="A36:XFD36"/>
      <pageMargins left="0.7" right="0.7" top="0.75" bottom="0.75" header="0.3" footer="0.3"/>
      <pageSetup orientation="portrait" r:id="rId11"/>
      <autoFilter ref="A6:X35"/>
    </customSheetView>
    <customSheetView guid="{28F38C72-10A9-427F-BFBF-B226545CB488}" scale="102" showAutoFilter="1">
      <pane ySplit="6" topLeftCell="A13" activePane="bottomLeft" state="frozen"/>
      <selection pane="bottomLeft" activeCell="L37" sqref="L37"/>
      <pageMargins left="0.7" right="0.7" top="0.75" bottom="0.75" header="0.3" footer="0.3"/>
      <pageSetup orientation="portrait" r:id="rId12"/>
      <autoFilter ref="A6:X36"/>
    </customSheetView>
    <customSheetView guid="{D782DF0E-9D4A-4080-B65B-103035559967}" scale="102" showAutoFilter="1" topLeftCell="C1">
      <pane ySplit="6" topLeftCell="A22" activePane="bottomLeft" state="frozen"/>
      <selection pane="bottomLeft" activeCell="H33" sqref="H33"/>
      <pageMargins left="0.7" right="0.7" top="0.75" bottom="0.75" header="0.3" footer="0.3"/>
      <pageSetup orientation="portrait" r:id="rId13"/>
      <autoFilter ref="A6:X36"/>
    </customSheetView>
    <customSheetView guid="{A4BDE9E2-830E-4485-B6E1-708190EC31A4}" scale="102" showAutoFilter="1">
      <pane ySplit="6" topLeftCell="A13" activePane="bottomLeft" state="frozen"/>
      <selection pane="bottomLeft" activeCell="L33" sqref="L33"/>
      <pageMargins left="0.7" right="0.7" top="0.75" bottom="0.75" header="0.3" footer="0.3"/>
      <pageSetup orientation="portrait" r:id="rId14"/>
      <autoFilter ref="A6:X36"/>
    </customSheetView>
    <customSheetView guid="{C575216D-29FC-48BB-BD6A-1D81AE445EAC}" scale="102" showAutoFilter="1">
      <pane ySplit="6" topLeftCell="A7" activePane="bottomLeft" state="frozen"/>
      <selection pane="bottomLeft" activeCell="G40" sqref="F40:G40"/>
      <pageMargins left="0.7" right="0.7" top="0.75" bottom="0.75" header="0.3" footer="0.3"/>
      <pageSetup orientation="portrait" r:id="rId15"/>
      <autoFilter ref="A6:X31"/>
    </customSheetView>
    <customSheetView guid="{2301D7D6-570C-4899-83E5-79B284247839}" scale="102" showAutoFilter="1" topLeftCell="B1">
      <pane ySplit="6" topLeftCell="A10" activePane="bottomLeft" state="frozen"/>
      <selection pane="bottomLeft" activeCell="J29" sqref="J29"/>
      <pageMargins left="0.7" right="0.7" top="0.75" bottom="0.75" header="0.3" footer="0.3"/>
      <pageSetup orientation="portrait" r:id="rId16"/>
      <autoFilter ref="A6:X31"/>
    </customSheetView>
    <customSheetView guid="{D6F50115-B703-4627-B205-DF80F7094FEB}" scale="102" showAutoFilter="1" topLeftCell="B1">
      <pane ySplit="6" topLeftCell="A10" activePane="bottomLeft" state="frozen"/>
      <selection pane="bottomLeft" activeCell="C30" sqref="C30"/>
      <pageMargins left="0.7" right="0.7" top="0.75" bottom="0.75" header="0.3" footer="0.3"/>
      <pageSetup orientation="portrait" r:id="rId17"/>
      <autoFilter ref="A6:X25"/>
    </customSheetView>
    <customSheetView guid="{AE07C99D-7772-4982-BEBB-16B5D6FA0794}" scale="102" showAutoFilter="1" topLeftCell="B1">
      <pane ySplit="6" topLeftCell="A13" activePane="bottomLeft" state="frozen"/>
      <selection pane="bottomLeft" activeCell="J26" sqref="J26"/>
      <pageMargins left="0.7" right="0.7" top="0.75" bottom="0.75" header="0.3" footer="0.3"/>
      <pageSetup orientation="portrait" r:id="rId18"/>
      <autoFilter ref="A6:X25"/>
    </customSheetView>
    <customSheetView guid="{B3BBEA5E-6D18-476E-B42D-04E1EF062EAE}" scale="102" showAutoFilter="1" topLeftCell="B1">
      <pane ySplit="6" topLeftCell="A13" activePane="bottomLeft" state="frozen"/>
      <selection pane="bottomLeft" activeCell="J26" sqref="J26"/>
      <pageMargins left="0.7" right="0.7" top="0.75" bottom="0.75" header="0.3" footer="0.3"/>
      <pageSetup orientation="portrait" r:id="rId19"/>
      <autoFilter ref="A6:X25"/>
    </customSheetView>
    <customSheetView guid="{D971BCE8-FC55-4AAF-A7EE-527ED6899A9F}" scale="102" showAutoFilter="1">
      <pane ySplit="6" topLeftCell="A7" activePane="bottomLeft" state="frozen"/>
      <selection pane="bottomLeft" activeCell="I20" sqref="I20"/>
      <pageMargins left="0.7" right="0.7" top="0.75" bottom="0.75" header="0.3" footer="0.3"/>
      <pageSetup orientation="portrait" r:id="rId20"/>
      <autoFilter ref="A6:J23"/>
    </customSheetView>
    <customSheetView guid="{2682D879-1CE1-4C49-A737-54F2881CBCB0}" scale="102" showAutoFilter="1">
      <pane ySplit="6" topLeftCell="A7" activePane="bottomLeft" state="frozen"/>
      <selection pane="bottomLeft" activeCell="E14" sqref="E14"/>
      <pageMargins left="0.7" right="0.7" top="0.75" bottom="0.75" header="0.3" footer="0.3"/>
      <pageSetup orientation="portrait" r:id="rId21"/>
      <autoFilter ref="A6:J7"/>
    </customSheetView>
    <customSheetView guid="{F5C35185-B159-45F8-A16A-B3C09B6C0ED0}" scale="102" showAutoFilter="1">
      <pane ySplit="6" topLeftCell="A7" activePane="bottomLeft" state="frozen"/>
      <selection pane="bottomLeft" activeCell="J13" sqref="J13"/>
      <pageMargins left="0.7" right="0.7" top="0.75" bottom="0.75" header="0.3" footer="0.3"/>
      <pageSetup orientation="portrait" r:id="rId22"/>
      <autoFilter ref="A6:J7"/>
    </customSheetView>
    <customSheetView guid="{DC4CE8AE-6A19-45A2-84AF-CB0860BE007A}" scale="102" showAutoFilter="1">
      <pane ySplit="6" topLeftCell="A7" activePane="bottomLeft" state="frozen"/>
      <selection pane="bottomLeft" activeCell="E20" sqref="E20"/>
      <pageMargins left="0.7" right="0.7" top="0.75" bottom="0.75" header="0.3" footer="0.3"/>
      <pageSetup orientation="portrait" r:id="rId23"/>
      <autoFilter ref="A6:J22"/>
    </customSheetView>
    <customSheetView guid="{1D80CBB5-069A-412E-A566-C5B720F78854}" scale="102" showAutoFilter="1">
      <pane ySplit="6" topLeftCell="A13" activePane="bottomLeft" state="frozen"/>
      <selection pane="bottomLeft" activeCell="C18" sqref="C18"/>
      <pageMargins left="0.7" right="0.7" top="0.75" bottom="0.75" header="0.3" footer="0.3"/>
      <pageSetup orientation="portrait" r:id="rId24"/>
      <autoFilter ref="A6:J22"/>
    </customSheetView>
    <customSheetView guid="{1C6A4DCF-944B-4E98-8B15-8896A3B072B0}" scale="102" showAutoFilter="1">
      <pane ySplit="6" topLeftCell="A13" activePane="bottomLeft" state="frozen"/>
      <selection pane="bottomLeft" activeCell="C18" sqref="C18"/>
      <pageMargins left="0.7" right="0.7" top="0.75" bottom="0.75" header="0.3" footer="0.3"/>
      <pageSetup orientation="portrait" r:id="rId25"/>
      <autoFilter ref="A6:J24"/>
    </customSheetView>
    <customSheetView guid="{D958522E-10A0-4BA4-9955-3EB5F4C70362}" scale="102" showAutoFilter="1" topLeftCell="B1">
      <pane ySplit="6" topLeftCell="A10" activePane="bottomLeft" state="frozen"/>
      <selection pane="bottomLeft" activeCell="C30" sqref="C30"/>
      <pageMargins left="0.7" right="0.7" top="0.75" bottom="0.75" header="0.3" footer="0.3"/>
      <pageSetup orientation="portrait" r:id="rId26"/>
      <autoFilter ref="A6:X25"/>
    </customSheetView>
    <customSheetView guid="{3BB41223-AB36-4FE3-8823-D288420F8842}" scale="102" showAutoFilter="1" topLeftCell="C1">
      <pane ySplit="6" topLeftCell="A7" activePane="bottomLeft" state="frozen"/>
      <selection pane="bottomLeft" activeCell="H7" sqref="H7"/>
      <pageMargins left="0.7" right="0.7" top="0.75" bottom="0.75" header="0.3" footer="0.3"/>
      <pageSetup orientation="portrait" r:id="rId27"/>
      <autoFilter ref="A6:J31"/>
    </customSheetView>
    <customSheetView guid="{41F32FFD-755E-411C-9EBF-00C7F0C94089}" scale="102" showAutoFilter="1">
      <pane ySplit="6" topLeftCell="A13" activePane="bottomLeft" state="frozen"/>
      <selection pane="bottomLeft" activeCell="I37" sqref="I37"/>
      <pageMargins left="0.7" right="0.7" top="0.75" bottom="0.75" header="0.3" footer="0.3"/>
      <pageSetup orientation="portrait" r:id="rId28"/>
      <autoFilter ref="A6:X35"/>
    </customSheetView>
    <customSheetView guid="{3C8EF251-F6BA-45DC-9203-2AF616E66369}" scale="102" showAutoFilter="1">
      <pane ySplit="6" topLeftCell="A22" activePane="bottomLeft" state="frozen"/>
      <selection pane="bottomLeft" activeCell="A36" sqref="A36:XFD36"/>
      <pageMargins left="0.7" right="0.7" top="0.75" bottom="0.75" header="0.3" footer="0.3"/>
      <pageSetup orientation="portrait" r:id="rId29"/>
      <autoFilter ref="A6:X35"/>
    </customSheetView>
    <customSheetView guid="{0609F2A9-A095-402C-B79E-06D415E59CAD}" scale="102" showAutoFilter="1">
      <pane ySplit="6" topLeftCell="A22" activePane="bottomLeft" state="frozen"/>
      <selection pane="bottomLeft" activeCell="A36" sqref="A36:XFD36"/>
      <pageMargins left="0.7" right="0.7" top="0.75" bottom="0.75" header="0.3" footer="0.3"/>
      <pageSetup orientation="portrait" r:id="rId30"/>
      <autoFilter ref="A6:X35"/>
    </customSheetView>
    <customSheetView guid="{82846491-0F0E-4B60-87A1-C01ED3FEC6A7}" scale="102" showAutoFilter="1">
      <pane ySplit="6" topLeftCell="A22" activePane="bottomLeft" state="frozen"/>
      <selection pane="bottomLeft" activeCell="A36" sqref="A36:XFD36"/>
      <pageMargins left="0.7" right="0.7" top="0.75" bottom="0.75" header="0.3" footer="0.3"/>
      <pageSetup orientation="portrait" r:id="rId31"/>
      <autoFilter ref="A6:X35"/>
    </customSheetView>
    <customSheetView guid="{5CC7F24E-5745-4750-83B2-EAEB0DED38A1}" scale="102" showAutoFilter="1" topLeftCell="B1">
      <pane ySplit="6" topLeftCell="A10" activePane="bottomLeft" state="frozen"/>
      <selection pane="bottomLeft" activeCell="O31" sqref="O31"/>
      <pageMargins left="0.7" right="0.7" top="0.75" bottom="0.75" header="0.3" footer="0.3"/>
      <pageSetup orientation="portrait" r:id="rId32"/>
      <autoFilter ref="A6:X37"/>
    </customSheetView>
    <customSheetView guid="{11FB0069-AFDC-4803-9139-81358242151A}" scale="102" showAutoFilter="1" topLeftCell="B1">
      <pane ySplit="6" topLeftCell="A7" activePane="bottomLeft" state="frozen"/>
      <selection pane="bottomLeft" activeCell="M38" sqref="M38"/>
      <pageMargins left="0.7" right="0.7" top="0.75" bottom="0.75" header="0.3" footer="0.3"/>
      <pageSetup orientation="portrait" r:id="rId33"/>
      <autoFilter ref="A6:X35"/>
    </customSheetView>
    <customSheetView guid="{DCDEF08E-9A10-4266-8775-11A704869E1A}" scale="102" showAutoFilter="1">
      <pane ySplit="6" topLeftCell="A7" activePane="bottomLeft" state="frozen"/>
      <selection pane="bottomLeft" activeCell="J38" sqref="J38"/>
      <pageMargins left="0.7" right="0.7" top="0.75" bottom="0.75" header="0.3" footer="0.3"/>
      <pageSetup orientation="portrait" r:id="rId34"/>
      <autoFilter ref="A6:X35"/>
    </customSheetView>
    <customSheetView guid="{C1547F3C-C572-46BC-9435-4A6EF18185F5}" scale="102" showAutoFilter="1">
      <pane ySplit="6" topLeftCell="A7" activePane="bottomLeft" state="frozen"/>
      <selection pane="bottomLeft" activeCell="J38" sqref="J38"/>
      <pageMargins left="0.7" right="0.7" top="0.75" bottom="0.75" header="0.3" footer="0.3"/>
      <pageSetup orientation="portrait" r:id="rId35"/>
      <autoFilter ref="A6:X35"/>
    </customSheetView>
    <customSheetView guid="{02365CEF-9EE4-4700-80AF-E708C0E9172C}" scale="102" showAutoFilter="1">
      <pane ySplit="6" topLeftCell="A7" activePane="bottomLeft" state="frozen"/>
      <selection pane="bottomLeft" activeCell="J38" sqref="J38"/>
      <pageMargins left="0.7" right="0.7" top="0.75" bottom="0.75" header="0.3" footer="0.3"/>
      <pageSetup orientation="portrait" r:id="rId36"/>
      <autoFilter ref="A6:X35"/>
    </customSheetView>
    <customSheetView guid="{EB4290FA-6900-4BA3-9807-6777BDF95E77}" scale="102" showAutoFilter="1">
      <pane ySplit="6" topLeftCell="A7" activePane="bottomLeft" state="frozen"/>
      <selection pane="bottomLeft" activeCell="C22" sqref="C22"/>
      <pageMargins left="0.7" right="0.7" top="0.75" bottom="0.75" header="0.3" footer="0.3"/>
      <pageSetup orientation="portrait" r:id="rId37"/>
      <autoFilter ref="A6:X36"/>
    </customSheetView>
    <customSheetView guid="{C8535C45-B99F-4B6C-9D98-5EB04DC32957}" scale="102" showAutoFilter="1" topLeftCell="G1">
      <pane ySplit="6" topLeftCell="A13" activePane="bottomLeft" state="frozen"/>
      <selection pane="bottomLeft" activeCell="K35" sqref="K35:L35"/>
      <pageMargins left="0.7" right="0.7" top="0.75" bottom="0.75" header="0.3" footer="0.3"/>
      <pageSetup orientation="portrait" r:id="rId38"/>
      <autoFilter ref="A6:X36"/>
    </customSheetView>
    <customSheetView guid="{3299CEC9-C1AA-4B4C-8A4F-7816F7DE2376}" scale="102" showAutoFilter="1" topLeftCell="C1">
      <pane ySplit="6" topLeftCell="A13" activePane="bottomLeft" state="frozen"/>
      <selection pane="bottomLeft" activeCell="J42" sqref="J42"/>
      <pageMargins left="0.7" right="0.7" top="0.75" bottom="0.75" header="0.3" footer="0.3"/>
      <pageSetup orientation="portrait" r:id="rId39"/>
      <autoFilter ref="A6:X36"/>
    </customSheetView>
    <customSheetView guid="{63B7F284-CA58-4B1B-ACC3-DD6946843A23}" scale="102" showAutoFilter="1" topLeftCell="C1">
      <pane ySplit="6" topLeftCell="A22" activePane="bottomLeft" state="frozen"/>
      <selection pane="bottomLeft" activeCell="J42" sqref="J42"/>
      <pageMargins left="0.7" right="0.7" top="0.75" bottom="0.75" header="0.3" footer="0.3"/>
      <pageSetup orientation="portrait" r:id="rId40"/>
      <autoFilter ref="A6:X37"/>
    </customSheetView>
    <customSheetView guid="{13C8D82B-9300-447F-8856-608FBD6FA6A1}" scale="102" showAutoFilter="1" topLeftCell="C1">
      <pane ySplit="6" topLeftCell="A13" activePane="bottomLeft" state="frozen"/>
      <selection pane="bottomLeft" activeCell="J42" sqref="J42"/>
      <pageMargins left="0.7" right="0.7" top="0.75" bottom="0.75" header="0.3" footer="0.3"/>
      <pageSetup orientation="portrait" r:id="rId41"/>
      <autoFilter ref="A6:X37"/>
    </customSheetView>
    <customSheetView guid="{5EA6E6C0-0841-4F8A-8BCA-951E383BED28}" scale="102" showAutoFilter="1">
      <pane ySplit="6" topLeftCell="A13" activePane="bottomLeft" state="frozen"/>
      <selection pane="bottomLeft" activeCell="E35" sqref="E35"/>
      <pageMargins left="0.7" right="0.7" top="0.75" bottom="0.75" header="0.3" footer="0.3"/>
      <pageSetup orientation="portrait" r:id="rId42"/>
      <autoFilter ref="A6:X37"/>
    </customSheetView>
    <customSheetView guid="{091B35B7-6B09-4364-8B4D-11A7F8E6FBD2}" scale="102" showAutoFilter="1">
      <pane ySplit="6" topLeftCell="A7" activePane="bottomLeft" state="frozen"/>
      <selection pane="bottomLeft" activeCell="C42" sqref="C42:C43"/>
      <pageMargins left="0.7" right="0.7" top="0.75" bottom="0.75" header="0.3" footer="0.3"/>
      <pageSetup orientation="portrait" r:id="rId43"/>
      <autoFilter ref="A6:X37"/>
    </customSheetView>
  </customSheetViews>
  <mergeCells count="5">
    <mergeCell ref="A3:I3"/>
    <mergeCell ref="A5:D5"/>
    <mergeCell ref="E5:I5"/>
    <mergeCell ref="A1:I1"/>
    <mergeCell ref="J5:K5"/>
  </mergeCells>
  <pageMargins left="0.7" right="0.7" top="0.75" bottom="0.75" header="0.3" footer="0.3"/>
  <pageSetup orientation="portrait" r:id="rId4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048571"/>
  <sheetViews>
    <sheetView topLeftCell="A181" zoomScaleNormal="100" workbookViewId="0">
      <selection activeCell="D205" sqref="D205"/>
    </sheetView>
  </sheetViews>
  <sheetFormatPr defaultColWidth="9.28515625" defaultRowHeight="11.25" x14ac:dyDescent="0.2"/>
  <cols>
    <col min="1" max="1" width="13" style="67" customWidth="1"/>
    <col min="2" max="2" width="13.28515625" style="67" bestFit="1" customWidth="1"/>
    <col min="3" max="3" width="10.7109375" style="67" customWidth="1"/>
    <col min="4" max="4" width="19" style="67" customWidth="1"/>
    <col min="5" max="5" width="47.5703125" style="67" customWidth="1"/>
    <col min="6" max="6" width="13.7109375" style="113" customWidth="1"/>
    <col min="7" max="7" width="18" style="67" customWidth="1"/>
    <col min="8" max="8" width="17.7109375" style="67" customWidth="1"/>
    <col min="9" max="10" width="9.28515625" style="67"/>
    <col min="11" max="11" width="7.7109375" style="67" customWidth="1"/>
    <col min="12" max="14" width="9.28515625" style="67"/>
    <col min="15" max="15" width="10" style="67" bestFit="1" customWidth="1"/>
    <col min="16" max="16384" width="9.28515625" style="67"/>
  </cols>
  <sheetData>
    <row r="1" spans="1:7" s="71" customFormat="1" x14ac:dyDescent="0.2">
      <c r="F1" s="109"/>
    </row>
    <row r="2" spans="1:7" s="71" customFormat="1" ht="22.5" x14ac:dyDescent="0.2">
      <c r="A2" s="35" t="s">
        <v>75</v>
      </c>
      <c r="B2" s="35" t="s">
        <v>111</v>
      </c>
      <c r="E2" s="121" t="s">
        <v>224</v>
      </c>
      <c r="F2" s="122">
        <v>14535770.77</v>
      </c>
    </row>
    <row r="3" spans="1:7" s="71" customFormat="1" x14ac:dyDescent="0.2">
      <c r="A3" s="60" t="s">
        <v>229</v>
      </c>
      <c r="B3" s="135">
        <f>SUM(F20:F20)</f>
        <v>0</v>
      </c>
      <c r="E3" s="121" t="s">
        <v>225</v>
      </c>
      <c r="F3" s="122">
        <v>352556.28</v>
      </c>
    </row>
    <row r="4" spans="1:7" s="71" customFormat="1" x14ac:dyDescent="0.2">
      <c r="A4" s="35" t="s">
        <v>29</v>
      </c>
      <c r="B4" s="132">
        <f>SUM(F22:F44)</f>
        <v>653404.57700000005</v>
      </c>
      <c r="F4" s="109"/>
    </row>
    <row r="5" spans="1:7" s="71" customFormat="1" x14ac:dyDescent="0.2">
      <c r="A5" s="35" t="s">
        <v>72</v>
      </c>
      <c r="B5" s="132">
        <f>SUM(F45:F67)</f>
        <v>6761183.8599999994</v>
      </c>
      <c r="F5" s="109"/>
    </row>
    <row r="6" spans="1:7" s="71" customFormat="1" x14ac:dyDescent="0.2">
      <c r="A6" s="35" t="s">
        <v>73</v>
      </c>
      <c r="B6" s="132">
        <f>SUM(F68:F91)</f>
        <v>455922.34</v>
      </c>
      <c r="F6" s="109"/>
    </row>
    <row r="7" spans="1:7" s="71" customFormat="1" ht="11.25" customHeight="1" x14ac:dyDescent="0.25">
      <c r="A7" s="35" t="s">
        <v>76</v>
      </c>
      <c r="B7" s="132">
        <f>SUM(F92:F113)</f>
        <v>3303894.53</v>
      </c>
      <c r="F7" s="110"/>
    </row>
    <row r="8" spans="1:7" s="71" customFormat="1" x14ac:dyDescent="0.2">
      <c r="A8" s="35" t="s">
        <v>77</v>
      </c>
      <c r="B8" s="132">
        <f>SUM(F114:F139)</f>
        <v>1499787.6600000001</v>
      </c>
      <c r="F8" s="109"/>
    </row>
    <row r="9" spans="1:7" s="71" customFormat="1" x14ac:dyDescent="0.2">
      <c r="A9" s="35" t="s">
        <v>78</v>
      </c>
      <c r="B9" s="132">
        <f>SUM(F140:F168)</f>
        <v>1488767.001224</v>
      </c>
      <c r="F9" s="109"/>
      <c r="G9" s="195"/>
    </row>
    <row r="10" spans="1:7" s="71" customFormat="1" x14ac:dyDescent="0.2">
      <c r="A10" s="35" t="s">
        <v>79</v>
      </c>
      <c r="B10" s="132">
        <f>SUM(F169:F195)</f>
        <v>2547252.64</v>
      </c>
      <c r="F10" s="109"/>
    </row>
    <row r="11" spans="1:7" s="71" customFormat="1" x14ac:dyDescent="0.2">
      <c r="A11" s="35" t="s">
        <v>80</v>
      </c>
      <c r="B11" s="116">
        <f>SUM(F196:F204)</f>
        <v>353494</v>
      </c>
      <c r="F11" s="109"/>
    </row>
    <row r="12" spans="1:7" s="71" customFormat="1" x14ac:dyDescent="0.2">
      <c r="A12" s="35" t="s">
        <v>81</v>
      </c>
      <c r="B12" s="116"/>
      <c r="F12" s="109"/>
      <c r="G12" s="195"/>
    </row>
    <row r="13" spans="1:7" s="71" customFormat="1" x14ac:dyDescent="0.2">
      <c r="A13" s="35" t="s">
        <v>82</v>
      </c>
      <c r="B13" s="116"/>
      <c r="F13" s="109"/>
    </row>
    <row r="14" spans="1:7" s="71" customFormat="1" x14ac:dyDescent="0.2">
      <c r="A14" s="35" t="s">
        <v>83</v>
      </c>
      <c r="B14" s="116"/>
      <c r="F14" s="109"/>
    </row>
    <row r="15" spans="1:7" s="71" customFormat="1" x14ac:dyDescent="0.2">
      <c r="A15" s="35" t="s">
        <v>84</v>
      </c>
      <c r="B15" s="116"/>
      <c r="F15" s="119">
        <f>F6+B3</f>
        <v>0</v>
      </c>
      <c r="G15" s="120" t="s">
        <v>129</v>
      </c>
    </row>
    <row r="16" spans="1:7" s="71" customFormat="1" x14ac:dyDescent="0.2">
      <c r="F16" s="111"/>
      <c r="G16" s="38"/>
    </row>
    <row r="17" spans="1:11" s="72" customFormat="1" x14ac:dyDescent="0.2">
      <c r="A17" s="123" t="s">
        <v>227</v>
      </c>
      <c r="F17" s="133">
        <f>SUM(F22:F204)</f>
        <v>17063706.608223997</v>
      </c>
      <c r="G17" s="134" t="s">
        <v>281</v>
      </c>
    </row>
    <row r="18" spans="1:11" s="71" customFormat="1" x14ac:dyDescent="0.2">
      <c r="A18" s="123" t="s">
        <v>228</v>
      </c>
      <c r="F18" s="109"/>
    </row>
    <row r="19" spans="1:11" s="73" customFormat="1" ht="22.5" x14ac:dyDescent="0.2">
      <c r="A19" s="61" t="s">
        <v>17</v>
      </c>
      <c r="B19" s="61" t="s">
        <v>62</v>
      </c>
      <c r="C19" s="61" t="s">
        <v>63</v>
      </c>
      <c r="D19" s="61" t="s">
        <v>64</v>
      </c>
      <c r="E19" s="61" t="s">
        <v>65</v>
      </c>
      <c r="F19" s="235" t="s">
        <v>282</v>
      </c>
      <c r="G19" s="61" t="s">
        <v>68</v>
      </c>
      <c r="H19" s="61" t="s">
        <v>69</v>
      </c>
      <c r="I19" s="61" t="s">
        <v>70</v>
      </c>
      <c r="J19" s="61" t="s">
        <v>112</v>
      </c>
      <c r="K19" s="61" t="s">
        <v>71</v>
      </c>
    </row>
    <row r="20" spans="1:11" s="39" customFormat="1" x14ac:dyDescent="0.25">
      <c r="A20" s="39" t="s">
        <v>132</v>
      </c>
      <c r="B20" s="39" t="s">
        <v>132</v>
      </c>
      <c r="C20" s="39" t="s">
        <v>132</v>
      </c>
      <c r="D20" s="39" t="s">
        <v>132</v>
      </c>
      <c r="E20" s="39" t="s">
        <v>132</v>
      </c>
      <c r="F20" s="236">
        <v>0</v>
      </c>
      <c r="G20" s="39" t="s">
        <v>132</v>
      </c>
      <c r="H20" s="39" t="s">
        <v>132</v>
      </c>
      <c r="I20" s="39" t="s">
        <v>132</v>
      </c>
      <c r="J20" s="39" t="s">
        <v>132</v>
      </c>
      <c r="K20" s="39" t="s">
        <v>132</v>
      </c>
    </row>
    <row r="21" spans="1:11" s="39" customFormat="1" ht="22.5" x14ac:dyDescent="0.25">
      <c r="A21" s="241" t="s">
        <v>17</v>
      </c>
      <c r="B21" s="241" t="s">
        <v>62</v>
      </c>
      <c r="C21" s="241" t="s">
        <v>63</v>
      </c>
      <c r="D21" s="241" t="s">
        <v>64</v>
      </c>
      <c r="E21" s="241" t="s">
        <v>65</v>
      </c>
      <c r="F21" s="241" t="s">
        <v>67</v>
      </c>
      <c r="G21" s="241" t="s">
        <v>68</v>
      </c>
      <c r="H21" s="241" t="s">
        <v>69</v>
      </c>
      <c r="I21" s="241" t="s">
        <v>70</v>
      </c>
      <c r="J21" s="241" t="s">
        <v>112</v>
      </c>
      <c r="K21" s="241" t="s">
        <v>71</v>
      </c>
    </row>
    <row r="22" spans="1:11" s="39" customFormat="1" x14ac:dyDescent="0.25">
      <c r="A22" s="242" t="s">
        <v>117</v>
      </c>
      <c r="B22" s="242" t="s">
        <v>283</v>
      </c>
      <c r="C22" s="243"/>
      <c r="D22" s="242" t="s">
        <v>284</v>
      </c>
      <c r="E22" s="242" t="s">
        <v>285</v>
      </c>
      <c r="F22" s="244">
        <v>750</v>
      </c>
      <c r="G22" s="242" t="s">
        <v>286</v>
      </c>
      <c r="H22" s="242" t="s">
        <v>287</v>
      </c>
      <c r="I22" s="242" t="s">
        <v>291</v>
      </c>
      <c r="J22" s="245">
        <v>44571</v>
      </c>
      <c r="K22" s="242" t="s">
        <v>313</v>
      </c>
    </row>
    <row r="23" spans="1:11" s="39" customFormat="1" x14ac:dyDescent="0.25">
      <c r="A23" s="242" t="s">
        <v>117</v>
      </c>
      <c r="B23" s="242" t="s">
        <v>288</v>
      </c>
      <c r="C23" s="243"/>
      <c r="D23" s="242" t="s">
        <v>289</v>
      </c>
      <c r="E23" s="242" t="s">
        <v>290</v>
      </c>
      <c r="F23" s="244">
        <v>140</v>
      </c>
      <c r="G23" s="242"/>
      <c r="H23" s="242" t="s">
        <v>287</v>
      </c>
      <c r="I23" s="242" t="s">
        <v>291</v>
      </c>
      <c r="J23" s="245">
        <v>44571</v>
      </c>
      <c r="K23" s="242" t="s">
        <v>313</v>
      </c>
    </row>
    <row r="24" spans="1:11" s="39" customFormat="1" x14ac:dyDescent="0.25">
      <c r="A24" s="242" t="s">
        <v>117</v>
      </c>
      <c r="B24" s="242" t="s">
        <v>292</v>
      </c>
      <c r="C24" s="243"/>
      <c r="D24" s="242" t="s">
        <v>293</v>
      </c>
      <c r="E24" s="242" t="s">
        <v>294</v>
      </c>
      <c r="F24" s="244">
        <v>13000</v>
      </c>
      <c r="G24" s="242" t="s">
        <v>138</v>
      </c>
      <c r="H24" s="242" t="s">
        <v>287</v>
      </c>
      <c r="I24" s="242" t="s">
        <v>291</v>
      </c>
      <c r="J24" s="245">
        <v>44571</v>
      </c>
      <c r="K24" s="242" t="s">
        <v>313</v>
      </c>
    </row>
    <row r="25" spans="1:11" s="39" customFormat="1" x14ac:dyDescent="0.25">
      <c r="A25" s="242" t="s">
        <v>117</v>
      </c>
      <c r="B25" s="242" t="s">
        <v>295</v>
      </c>
      <c r="C25" s="243"/>
      <c r="D25" s="242" t="s">
        <v>297</v>
      </c>
      <c r="E25" s="242" t="s">
        <v>296</v>
      </c>
      <c r="F25" s="244">
        <v>50000</v>
      </c>
      <c r="G25" s="242" t="s">
        <v>298</v>
      </c>
      <c r="H25" s="242" t="s">
        <v>287</v>
      </c>
      <c r="I25" s="242" t="s">
        <v>291</v>
      </c>
      <c r="J25" s="245">
        <v>44571</v>
      </c>
      <c r="K25" s="242" t="s">
        <v>313</v>
      </c>
    </row>
    <row r="26" spans="1:11" s="39" customFormat="1" x14ac:dyDescent="0.25">
      <c r="A26" s="246" t="s">
        <v>299</v>
      </c>
      <c r="B26" s="247" t="s">
        <v>132</v>
      </c>
      <c r="C26" s="248"/>
      <c r="D26" s="247" t="s">
        <v>300</v>
      </c>
      <c r="E26" s="247" t="s">
        <v>301</v>
      </c>
      <c r="F26" s="249">
        <v>155105.60000000001</v>
      </c>
      <c r="G26" s="247" t="s">
        <v>299</v>
      </c>
      <c r="H26" s="247" t="s">
        <v>302</v>
      </c>
      <c r="I26" s="247" t="s">
        <v>132</v>
      </c>
      <c r="J26" s="250">
        <v>44578</v>
      </c>
      <c r="K26" s="247" t="s">
        <v>313</v>
      </c>
    </row>
    <row r="27" spans="1:11" s="39" customFormat="1" x14ac:dyDescent="0.25">
      <c r="A27" s="246" t="s">
        <v>299</v>
      </c>
      <c r="B27" s="247" t="s">
        <v>132</v>
      </c>
      <c r="C27" s="248"/>
      <c r="D27" s="247" t="s">
        <v>300</v>
      </c>
      <c r="E27" s="247" t="s">
        <v>303</v>
      </c>
      <c r="F27" s="249">
        <v>123894.21200000001</v>
      </c>
      <c r="G27" s="247" t="s">
        <v>299</v>
      </c>
      <c r="H27" s="247" t="s">
        <v>302</v>
      </c>
      <c r="I27" s="247" t="s">
        <v>132</v>
      </c>
      <c r="J27" s="250">
        <v>44578</v>
      </c>
      <c r="K27" s="247" t="s">
        <v>313</v>
      </c>
    </row>
    <row r="28" spans="1:11" s="39" customFormat="1" x14ac:dyDescent="0.25">
      <c r="A28" s="246" t="s">
        <v>304</v>
      </c>
      <c r="B28" s="247" t="s">
        <v>132</v>
      </c>
      <c r="C28" s="248"/>
      <c r="D28" s="247" t="s">
        <v>300</v>
      </c>
      <c r="E28" s="247" t="s">
        <v>305</v>
      </c>
      <c r="F28" s="249">
        <v>32100.704999999998</v>
      </c>
      <c r="G28" s="247" t="s">
        <v>304</v>
      </c>
      <c r="H28" s="247" t="s">
        <v>302</v>
      </c>
      <c r="I28" s="247" t="s">
        <v>132</v>
      </c>
      <c r="J28" s="250">
        <v>44578</v>
      </c>
      <c r="K28" s="247" t="s">
        <v>313</v>
      </c>
    </row>
    <row r="29" spans="1:11" s="39" customFormat="1" x14ac:dyDescent="0.25">
      <c r="A29" s="247" t="s">
        <v>117</v>
      </c>
      <c r="B29" s="247" t="s">
        <v>306</v>
      </c>
      <c r="C29" s="248"/>
      <c r="D29" s="247" t="s">
        <v>307</v>
      </c>
      <c r="E29" s="247" t="s">
        <v>308</v>
      </c>
      <c r="F29" s="249">
        <v>11750</v>
      </c>
      <c r="G29" s="247" t="s">
        <v>310</v>
      </c>
      <c r="H29" s="247" t="s">
        <v>309</v>
      </c>
      <c r="I29" s="247" t="s">
        <v>132</v>
      </c>
      <c r="J29" s="250">
        <v>44578</v>
      </c>
      <c r="K29" s="247" t="s">
        <v>313</v>
      </c>
    </row>
    <row r="30" spans="1:11" s="39" customFormat="1" x14ac:dyDescent="0.2">
      <c r="A30" s="257" t="s">
        <v>117</v>
      </c>
      <c r="B30" s="257" t="s">
        <v>366</v>
      </c>
      <c r="C30" s="258">
        <v>44538</v>
      </c>
      <c r="D30" s="257" t="s">
        <v>367</v>
      </c>
      <c r="E30" s="257" t="s">
        <v>368</v>
      </c>
      <c r="F30" s="259">
        <v>26060.42</v>
      </c>
      <c r="G30" s="257" t="s">
        <v>369</v>
      </c>
      <c r="H30" s="257" t="s">
        <v>360</v>
      </c>
      <c r="I30" s="240"/>
      <c r="J30" s="260">
        <v>44585</v>
      </c>
      <c r="K30" s="257" t="s">
        <v>313</v>
      </c>
    </row>
    <row r="31" spans="1:11" s="39" customFormat="1" x14ac:dyDescent="0.25">
      <c r="A31" s="257" t="s">
        <v>117</v>
      </c>
      <c r="B31" s="257" t="s">
        <v>329</v>
      </c>
      <c r="C31" s="258"/>
      <c r="D31" s="257" t="s">
        <v>330</v>
      </c>
      <c r="E31" s="257" t="s">
        <v>331</v>
      </c>
      <c r="F31" s="259">
        <v>13890</v>
      </c>
      <c r="G31" s="257" t="s">
        <v>332</v>
      </c>
      <c r="H31" s="257" t="s">
        <v>309</v>
      </c>
      <c r="I31" s="257"/>
      <c r="J31" s="260">
        <v>44585</v>
      </c>
      <c r="K31" s="257" t="s">
        <v>313</v>
      </c>
    </row>
    <row r="32" spans="1:11" s="39" customFormat="1" x14ac:dyDescent="0.2">
      <c r="A32" s="257" t="s">
        <v>117</v>
      </c>
      <c r="B32" s="257" t="s">
        <v>370</v>
      </c>
      <c r="C32" s="258">
        <v>44515</v>
      </c>
      <c r="D32" s="257" t="s">
        <v>371</v>
      </c>
      <c r="E32" s="257" t="s">
        <v>372</v>
      </c>
      <c r="F32" s="259">
        <v>1200</v>
      </c>
      <c r="G32" s="257" t="s">
        <v>276</v>
      </c>
      <c r="H32" s="257" t="s">
        <v>373</v>
      </c>
      <c r="I32" s="240"/>
      <c r="J32" s="260">
        <v>44585</v>
      </c>
      <c r="K32" s="257" t="s">
        <v>313</v>
      </c>
    </row>
    <row r="33" spans="1:11" s="39" customFormat="1" x14ac:dyDescent="0.2">
      <c r="A33" s="257" t="s">
        <v>117</v>
      </c>
      <c r="B33" s="257" t="s">
        <v>364</v>
      </c>
      <c r="C33" s="258">
        <v>44537</v>
      </c>
      <c r="D33" s="257" t="s">
        <v>289</v>
      </c>
      <c r="E33" s="257" t="s">
        <v>365</v>
      </c>
      <c r="F33" s="259">
        <v>300</v>
      </c>
      <c r="G33" s="257" t="s">
        <v>359</v>
      </c>
      <c r="H33" s="257" t="s">
        <v>287</v>
      </c>
      <c r="I33" s="240"/>
      <c r="J33" s="260">
        <v>44585</v>
      </c>
      <c r="K33" s="257" t="s">
        <v>313</v>
      </c>
    </row>
    <row r="34" spans="1:11" s="39" customFormat="1" x14ac:dyDescent="0.2">
      <c r="A34" s="257" t="s">
        <v>117</v>
      </c>
      <c r="B34" s="257" t="s">
        <v>361</v>
      </c>
      <c r="C34" s="258">
        <v>44537</v>
      </c>
      <c r="D34" s="257" t="s">
        <v>362</v>
      </c>
      <c r="E34" s="257" t="s">
        <v>363</v>
      </c>
      <c r="F34" s="259">
        <v>105</v>
      </c>
      <c r="G34" s="257" t="s">
        <v>359</v>
      </c>
      <c r="H34" s="257" t="s">
        <v>287</v>
      </c>
      <c r="I34" s="240"/>
      <c r="J34" s="260">
        <v>44585</v>
      </c>
      <c r="K34" s="257" t="s">
        <v>313</v>
      </c>
    </row>
    <row r="35" spans="1:11" s="39" customFormat="1" x14ac:dyDescent="0.25">
      <c r="A35" s="262" t="s">
        <v>117</v>
      </c>
      <c r="B35" s="262" t="s">
        <v>383</v>
      </c>
      <c r="C35" s="263" t="s">
        <v>132</v>
      </c>
      <c r="D35" s="262" t="s">
        <v>384</v>
      </c>
      <c r="E35" s="262" t="s">
        <v>387</v>
      </c>
      <c r="F35" s="264">
        <v>17360.400000000001</v>
      </c>
      <c r="G35" s="262" t="s">
        <v>385</v>
      </c>
      <c r="H35" s="262" t="s">
        <v>386</v>
      </c>
      <c r="I35" s="262" t="s">
        <v>291</v>
      </c>
      <c r="J35" s="265">
        <v>44592</v>
      </c>
      <c r="K35" s="262" t="s">
        <v>313</v>
      </c>
    </row>
    <row r="36" spans="1:11" s="39" customFormat="1" x14ac:dyDescent="0.25">
      <c r="A36" s="262" t="s">
        <v>117</v>
      </c>
      <c r="B36" s="262" t="s">
        <v>383</v>
      </c>
      <c r="C36" s="263" t="s">
        <v>132</v>
      </c>
      <c r="D36" s="262" t="s">
        <v>384</v>
      </c>
      <c r="E36" s="262" t="s">
        <v>388</v>
      </c>
      <c r="F36" s="264">
        <v>37458.339999999997</v>
      </c>
      <c r="G36" s="262" t="s">
        <v>385</v>
      </c>
      <c r="H36" s="262" t="s">
        <v>386</v>
      </c>
      <c r="I36" s="262" t="s">
        <v>291</v>
      </c>
      <c r="J36" s="265">
        <v>44592</v>
      </c>
      <c r="K36" s="262" t="s">
        <v>313</v>
      </c>
    </row>
    <row r="37" spans="1:11" s="39" customFormat="1" x14ac:dyDescent="0.25">
      <c r="A37" s="262" t="s">
        <v>117</v>
      </c>
      <c r="B37" s="262" t="s">
        <v>383</v>
      </c>
      <c r="C37" s="263" t="s">
        <v>132</v>
      </c>
      <c r="D37" s="262" t="s">
        <v>384</v>
      </c>
      <c r="E37" s="262" t="s">
        <v>389</v>
      </c>
      <c r="F37" s="264">
        <v>54784.57</v>
      </c>
      <c r="G37" s="262" t="s">
        <v>385</v>
      </c>
      <c r="H37" s="262" t="s">
        <v>386</v>
      </c>
      <c r="I37" s="262" t="s">
        <v>291</v>
      </c>
      <c r="J37" s="265">
        <v>44592</v>
      </c>
      <c r="K37" s="262" t="s">
        <v>313</v>
      </c>
    </row>
    <row r="38" spans="1:11" s="39" customFormat="1" x14ac:dyDescent="0.25">
      <c r="A38" s="262" t="s">
        <v>117</v>
      </c>
      <c r="B38" s="262" t="s">
        <v>383</v>
      </c>
      <c r="C38" s="263" t="s">
        <v>132</v>
      </c>
      <c r="D38" s="262" t="s">
        <v>384</v>
      </c>
      <c r="E38" s="262" t="s">
        <v>390</v>
      </c>
      <c r="F38" s="264">
        <v>85369.9</v>
      </c>
      <c r="G38" s="262" t="s">
        <v>385</v>
      </c>
      <c r="H38" s="262" t="s">
        <v>386</v>
      </c>
      <c r="I38" s="262" t="s">
        <v>291</v>
      </c>
      <c r="J38" s="265">
        <v>44592</v>
      </c>
      <c r="K38" s="262" t="s">
        <v>313</v>
      </c>
    </row>
    <row r="39" spans="1:11" s="39" customFormat="1" x14ac:dyDescent="0.25">
      <c r="A39" s="262" t="s">
        <v>117</v>
      </c>
      <c r="B39" s="262" t="s">
        <v>383</v>
      </c>
      <c r="C39" s="263" t="s">
        <v>132</v>
      </c>
      <c r="D39" s="262" t="s">
        <v>384</v>
      </c>
      <c r="E39" s="262" t="s">
        <v>391</v>
      </c>
      <c r="F39" s="264">
        <v>23658.43</v>
      </c>
      <c r="G39" s="262" t="s">
        <v>385</v>
      </c>
      <c r="H39" s="262" t="s">
        <v>386</v>
      </c>
      <c r="I39" s="262" t="s">
        <v>291</v>
      </c>
      <c r="J39" s="265">
        <v>44592</v>
      </c>
      <c r="K39" s="262" t="s">
        <v>313</v>
      </c>
    </row>
    <row r="40" spans="1:11" s="39" customFormat="1" x14ac:dyDescent="0.25">
      <c r="A40" s="262" t="s">
        <v>117</v>
      </c>
      <c r="B40" s="262" t="s">
        <v>406</v>
      </c>
      <c r="C40" s="263">
        <v>44582</v>
      </c>
      <c r="D40" s="262" t="s">
        <v>407</v>
      </c>
      <c r="E40" s="262" t="s">
        <v>408</v>
      </c>
      <c r="F40" s="264">
        <v>1841</v>
      </c>
      <c r="G40" s="262" t="s">
        <v>409</v>
      </c>
      <c r="H40" s="262" t="s">
        <v>287</v>
      </c>
      <c r="I40" s="262"/>
      <c r="J40" s="265">
        <v>44592</v>
      </c>
      <c r="K40" s="262" t="s">
        <v>313</v>
      </c>
    </row>
    <row r="41" spans="1:11" s="39" customFormat="1" x14ac:dyDescent="0.25">
      <c r="A41" s="262" t="s">
        <v>117</v>
      </c>
      <c r="B41" s="262" t="s">
        <v>410</v>
      </c>
      <c r="C41" s="263">
        <v>44582</v>
      </c>
      <c r="D41" s="262" t="s">
        <v>407</v>
      </c>
      <c r="E41" s="262" t="s">
        <v>411</v>
      </c>
      <c r="F41" s="264">
        <v>1105</v>
      </c>
      <c r="G41" s="262" t="s">
        <v>409</v>
      </c>
      <c r="H41" s="262" t="s">
        <v>287</v>
      </c>
      <c r="I41" s="262"/>
      <c r="J41" s="265">
        <v>44592</v>
      </c>
      <c r="K41" s="262" t="s">
        <v>313</v>
      </c>
    </row>
    <row r="42" spans="1:11" s="39" customFormat="1" x14ac:dyDescent="0.25">
      <c r="A42" s="262" t="s">
        <v>117</v>
      </c>
      <c r="B42" s="262" t="s">
        <v>412</v>
      </c>
      <c r="C42" s="263">
        <v>44582</v>
      </c>
      <c r="D42" s="262" t="s">
        <v>407</v>
      </c>
      <c r="E42" s="262" t="s">
        <v>411</v>
      </c>
      <c r="F42" s="264">
        <v>1102</v>
      </c>
      <c r="G42" s="262" t="s">
        <v>409</v>
      </c>
      <c r="H42" s="262" t="s">
        <v>287</v>
      </c>
      <c r="I42" s="262"/>
      <c r="J42" s="265">
        <v>44592</v>
      </c>
      <c r="K42" s="262" t="s">
        <v>313</v>
      </c>
    </row>
    <row r="43" spans="1:11" s="39" customFormat="1" x14ac:dyDescent="0.25">
      <c r="A43" s="262" t="s">
        <v>117</v>
      </c>
      <c r="B43" s="262" t="s">
        <v>413</v>
      </c>
      <c r="C43" s="263">
        <v>44572</v>
      </c>
      <c r="D43" s="262" t="s">
        <v>414</v>
      </c>
      <c r="E43" s="262" t="s">
        <v>415</v>
      </c>
      <c r="F43" s="264">
        <v>1000</v>
      </c>
      <c r="G43" s="262" t="s">
        <v>298</v>
      </c>
      <c r="H43" s="262" t="s">
        <v>287</v>
      </c>
      <c r="I43" s="262"/>
      <c r="J43" s="265">
        <v>44592</v>
      </c>
      <c r="K43" s="262" t="s">
        <v>313</v>
      </c>
    </row>
    <row r="44" spans="1:11" s="39" customFormat="1" x14ac:dyDescent="0.25">
      <c r="A44" s="262" t="s">
        <v>117</v>
      </c>
      <c r="B44" s="262" t="s">
        <v>416</v>
      </c>
      <c r="C44" s="263">
        <v>44538</v>
      </c>
      <c r="D44" s="262" t="s">
        <v>417</v>
      </c>
      <c r="E44" s="262" t="s">
        <v>418</v>
      </c>
      <c r="F44" s="264">
        <v>1429</v>
      </c>
      <c r="G44" s="262" t="s">
        <v>419</v>
      </c>
      <c r="H44" s="262" t="s">
        <v>360</v>
      </c>
      <c r="I44" s="262"/>
      <c r="J44" s="265">
        <v>44592</v>
      </c>
      <c r="K44" s="262" t="s">
        <v>313</v>
      </c>
    </row>
    <row r="45" spans="1:11" s="39" customFormat="1" x14ac:dyDescent="0.25">
      <c r="A45" s="246" t="s">
        <v>299</v>
      </c>
      <c r="B45" s="269" t="s">
        <v>132</v>
      </c>
      <c r="C45" s="270" t="s">
        <v>132</v>
      </c>
      <c r="D45" s="269" t="s">
        <v>477</v>
      </c>
      <c r="E45" s="269" t="s">
        <v>479</v>
      </c>
      <c r="F45" s="271">
        <v>2188996</v>
      </c>
      <c r="G45" s="269" t="s">
        <v>299</v>
      </c>
      <c r="H45" s="269" t="s">
        <v>480</v>
      </c>
      <c r="I45" s="269" t="s">
        <v>291</v>
      </c>
      <c r="J45" s="272">
        <v>44599</v>
      </c>
      <c r="K45" s="269" t="s">
        <v>495</v>
      </c>
    </row>
    <row r="46" spans="1:11" s="39" customFormat="1" x14ac:dyDescent="0.25">
      <c r="A46" s="246" t="s">
        <v>304</v>
      </c>
      <c r="B46" s="269" t="s">
        <v>132</v>
      </c>
      <c r="C46" s="270" t="s">
        <v>132</v>
      </c>
      <c r="D46" s="269" t="s">
        <v>477</v>
      </c>
      <c r="E46" s="269" t="s">
        <v>478</v>
      </c>
      <c r="F46" s="271">
        <v>3180793.12</v>
      </c>
      <c r="G46" s="269" t="s">
        <v>304</v>
      </c>
      <c r="H46" s="269" t="s">
        <v>480</v>
      </c>
      <c r="I46" s="269" t="s">
        <v>291</v>
      </c>
      <c r="J46" s="272">
        <v>44599</v>
      </c>
      <c r="K46" s="269" t="s">
        <v>495</v>
      </c>
    </row>
    <row r="47" spans="1:11" s="39" customFormat="1" x14ac:dyDescent="0.25">
      <c r="A47" s="246" t="s">
        <v>304</v>
      </c>
      <c r="B47" s="269" t="s">
        <v>132</v>
      </c>
      <c r="C47" s="270">
        <v>44594</v>
      </c>
      <c r="D47" s="269" t="s">
        <v>463</v>
      </c>
      <c r="E47" s="269" t="s">
        <v>470</v>
      </c>
      <c r="F47" s="271">
        <v>60000</v>
      </c>
      <c r="G47" s="269" t="s">
        <v>304</v>
      </c>
      <c r="H47" s="269" t="s">
        <v>302</v>
      </c>
      <c r="I47" s="269" t="s">
        <v>291</v>
      </c>
      <c r="J47" s="272">
        <v>44599</v>
      </c>
      <c r="K47" s="269" t="s">
        <v>495</v>
      </c>
    </row>
    <row r="48" spans="1:11" s="39" customFormat="1" x14ac:dyDescent="0.2">
      <c r="A48" s="269" t="s">
        <v>117</v>
      </c>
      <c r="B48" s="269" t="s">
        <v>439</v>
      </c>
      <c r="C48" s="270">
        <v>44575</v>
      </c>
      <c r="D48" s="269" t="s">
        <v>436</v>
      </c>
      <c r="E48" s="269" t="s">
        <v>441</v>
      </c>
      <c r="F48" s="271">
        <v>4332.25</v>
      </c>
      <c r="G48" s="273" t="s">
        <v>437</v>
      </c>
      <c r="H48" s="269" t="s">
        <v>438</v>
      </c>
      <c r="I48" s="269" t="s">
        <v>291</v>
      </c>
      <c r="J48" s="272">
        <v>44599</v>
      </c>
      <c r="K48" s="269" t="s">
        <v>495</v>
      </c>
    </row>
    <row r="49" spans="1:11" s="39" customFormat="1" x14ac:dyDescent="0.25">
      <c r="A49" s="269" t="s">
        <v>117</v>
      </c>
      <c r="B49" s="269" t="s">
        <v>440</v>
      </c>
      <c r="C49" s="270">
        <v>44580</v>
      </c>
      <c r="D49" s="269" t="s">
        <v>307</v>
      </c>
      <c r="E49" s="269" t="s">
        <v>442</v>
      </c>
      <c r="F49" s="271">
        <v>2020</v>
      </c>
      <c r="G49" s="269" t="s">
        <v>310</v>
      </c>
      <c r="H49" s="269" t="s">
        <v>438</v>
      </c>
      <c r="I49" s="269" t="s">
        <v>291</v>
      </c>
      <c r="J49" s="272">
        <v>44599</v>
      </c>
      <c r="K49" s="269" t="s">
        <v>495</v>
      </c>
    </row>
    <row r="50" spans="1:11" s="39" customFormat="1" x14ac:dyDescent="0.25">
      <c r="A50" s="257" t="s">
        <v>117</v>
      </c>
      <c r="B50" s="257" t="s">
        <v>383</v>
      </c>
      <c r="C50" s="258" t="s">
        <v>132</v>
      </c>
      <c r="D50" s="257" t="s">
        <v>384</v>
      </c>
      <c r="E50" s="257" t="s">
        <v>513</v>
      </c>
      <c r="F50" s="259">
        <v>341405.66</v>
      </c>
      <c r="G50" s="257" t="s">
        <v>385</v>
      </c>
      <c r="H50" s="257" t="s">
        <v>386</v>
      </c>
      <c r="I50" s="257" t="s">
        <v>291</v>
      </c>
      <c r="J50" s="260">
        <v>44606</v>
      </c>
      <c r="K50" s="257" t="s">
        <v>495</v>
      </c>
    </row>
    <row r="51" spans="1:11" s="39" customFormat="1" x14ac:dyDescent="0.25">
      <c r="A51" s="257" t="s">
        <v>117</v>
      </c>
      <c r="B51" s="257" t="s">
        <v>383</v>
      </c>
      <c r="C51" s="258" t="s">
        <v>132</v>
      </c>
      <c r="D51" s="257" t="s">
        <v>384</v>
      </c>
      <c r="E51" s="257" t="s">
        <v>511</v>
      </c>
      <c r="F51" s="259">
        <v>109856.3</v>
      </c>
      <c r="G51" s="257" t="s">
        <v>385</v>
      </c>
      <c r="H51" s="257" t="s">
        <v>386</v>
      </c>
      <c r="I51" s="257" t="s">
        <v>291</v>
      </c>
      <c r="J51" s="260">
        <v>44606</v>
      </c>
      <c r="K51" s="257" t="s">
        <v>495</v>
      </c>
    </row>
    <row r="52" spans="1:11" s="39" customFormat="1" x14ac:dyDescent="0.25">
      <c r="A52" s="257" t="s">
        <v>117</v>
      </c>
      <c r="B52" s="257" t="s">
        <v>383</v>
      </c>
      <c r="C52" s="258" t="s">
        <v>132</v>
      </c>
      <c r="D52" s="257" t="s">
        <v>384</v>
      </c>
      <c r="E52" s="257" t="s">
        <v>512</v>
      </c>
      <c r="F52" s="259">
        <v>79184.72</v>
      </c>
      <c r="G52" s="257" t="s">
        <v>385</v>
      </c>
      <c r="H52" s="257" t="s">
        <v>386</v>
      </c>
      <c r="I52" s="257" t="s">
        <v>291</v>
      </c>
      <c r="J52" s="260">
        <v>44606</v>
      </c>
      <c r="K52" s="257" t="s">
        <v>495</v>
      </c>
    </row>
    <row r="53" spans="1:11" s="39" customFormat="1" x14ac:dyDescent="0.25">
      <c r="A53" s="257" t="s">
        <v>117</v>
      </c>
      <c r="B53" s="257" t="s">
        <v>383</v>
      </c>
      <c r="C53" s="258" t="s">
        <v>132</v>
      </c>
      <c r="D53" s="257" t="s">
        <v>384</v>
      </c>
      <c r="E53" s="257" t="s">
        <v>514</v>
      </c>
      <c r="F53" s="259">
        <v>70645.81</v>
      </c>
      <c r="G53" s="257" t="s">
        <v>385</v>
      </c>
      <c r="H53" s="257" t="s">
        <v>386</v>
      </c>
      <c r="I53" s="257" t="s">
        <v>291</v>
      </c>
      <c r="J53" s="260">
        <v>44606</v>
      </c>
      <c r="K53" s="257" t="s">
        <v>495</v>
      </c>
    </row>
    <row r="54" spans="1:11" s="39" customFormat="1" x14ac:dyDescent="0.25">
      <c r="A54" s="257" t="s">
        <v>117</v>
      </c>
      <c r="B54" s="257" t="s">
        <v>525</v>
      </c>
      <c r="C54" s="258">
        <v>44589</v>
      </c>
      <c r="D54" s="257" t="s">
        <v>526</v>
      </c>
      <c r="E54" s="257" t="s">
        <v>527</v>
      </c>
      <c r="F54" s="259">
        <v>85000</v>
      </c>
      <c r="G54" s="257" t="s">
        <v>528</v>
      </c>
      <c r="H54" s="257" t="s">
        <v>287</v>
      </c>
      <c r="I54" s="257"/>
      <c r="J54" s="260">
        <v>44606</v>
      </c>
      <c r="K54" s="257" t="s">
        <v>495</v>
      </c>
    </row>
    <row r="55" spans="1:11" s="39" customFormat="1" x14ac:dyDescent="0.25">
      <c r="A55" s="257" t="s">
        <v>117</v>
      </c>
      <c r="B55" s="257" t="s">
        <v>519</v>
      </c>
      <c r="C55" s="258">
        <v>44579</v>
      </c>
      <c r="D55" s="257" t="s">
        <v>516</v>
      </c>
      <c r="E55" s="257" t="s">
        <v>520</v>
      </c>
      <c r="F55" s="259">
        <v>11250</v>
      </c>
      <c r="G55" s="257" t="s">
        <v>521</v>
      </c>
      <c r="H55" s="257" t="s">
        <v>360</v>
      </c>
      <c r="I55" s="257"/>
      <c r="J55" s="260">
        <v>44606</v>
      </c>
      <c r="K55" s="257" t="s">
        <v>495</v>
      </c>
    </row>
    <row r="56" spans="1:11" s="39" customFormat="1" x14ac:dyDescent="0.25">
      <c r="A56" s="257" t="s">
        <v>117</v>
      </c>
      <c r="B56" s="257" t="s">
        <v>515</v>
      </c>
      <c r="C56" s="258">
        <v>44579</v>
      </c>
      <c r="D56" s="257" t="s">
        <v>516</v>
      </c>
      <c r="E56" s="257" t="s">
        <v>517</v>
      </c>
      <c r="F56" s="259">
        <v>5000</v>
      </c>
      <c r="G56" s="257" t="s">
        <v>518</v>
      </c>
      <c r="H56" s="257" t="s">
        <v>360</v>
      </c>
      <c r="I56" s="257"/>
      <c r="J56" s="260">
        <v>44606</v>
      </c>
      <c r="K56" s="257" t="s">
        <v>495</v>
      </c>
    </row>
    <row r="57" spans="1:11" s="39" customFormat="1" x14ac:dyDescent="0.25">
      <c r="A57" s="257" t="s">
        <v>117</v>
      </c>
      <c r="B57" s="257" t="s">
        <v>522</v>
      </c>
      <c r="C57" s="258">
        <v>44593</v>
      </c>
      <c r="D57" s="257" t="s">
        <v>523</v>
      </c>
      <c r="E57" s="257" t="s">
        <v>524</v>
      </c>
      <c r="F57" s="259">
        <v>4200</v>
      </c>
      <c r="G57" s="257" t="s">
        <v>298</v>
      </c>
      <c r="H57" s="257" t="s">
        <v>287</v>
      </c>
      <c r="I57" s="257"/>
      <c r="J57" s="260">
        <v>44606</v>
      </c>
      <c r="K57" s="257" t="s">
        <v>495</v>
      </c>
    </row>
    <row r="58" spans="1:11" s="281" customFormat="1" x14ac:dyDescent="0.25">
      <c r="A58" s="277" t="s">
        <v>574</v>
      </c>
      <c r="B58" s="277" t="s">
        <v>575</v>
      </c>
      <c r="C58" s="278">
        <v>44908</v>
      </c>
      <c r="D58" s="277" t="s">
        <v>576</v>
      </c>
      <c r="E58" s="277" t="s">
        <v>577</v>
      </c>
      <c r="F58" s="279">
        <v>362500</v>
      </c>
      <c r="G58" s="277" t="s">
        <v>578</v>
      </c>
      <c r="H58" s="277" t="s">
        <v>1323</v>
      </c>
      <c r="I58" s="277" t="s">
        <v>291</v>
      </c>
      <c r="J58" s="280">
        <v>44614</v>
      </c>
      <c r="K58" s="277" t="s">
        <v>495</v>
      </c>
    </row>
    <row r="59" spans="1:11" s="281" customFormat="1" x14ac:dyDescent="0.25">
      <c r="A59" s="277" t="s">
        <v>574</v>
      </c>
      <c r="B59" s="277" t="s">
        <v>579</v>
      </c>
      <c r="C59" s="278">
        <v>44578</v>
      </c>
      <c r="D59" s="277" t="s">
        <v>611</v>
      </c>
      <c r="E59" s="277" t="s">
        <v>612</v>
      </c>
      <c r="F59" s="279">
        <v>144500</v>
      </c>
      <c r="G59" s="277" t="s">
        <v>138</v>
      </c>
      <c r="H59" s="277" t="s">
        <v>309</v>
      </c>
      <c r="I59" s="277" t="s">
        <v>291</v>
      </c>
      <c r="J59" s="280">
        <v>44614</v>
      </c>
      <c r="K59" s="277" t="s">
        <v>495</v>
      </c>
    </row>
    <row r="60" spans="1:11" s="281" customFormat="1" x14ac:dyDescent="0.25">
      <c r="A60" s="277" t="s">
        <v>574</v>
      </c>
      <c r="B60" s="277" t="s">
        <v>580</v>
      </c>
      <c r="C60" s="278">
        <v>44607</v>
      </c>
      <c r="D60" s="277" t="s">
        <v>587</v>
      </c>
      <c r="E60" s="277" t="s">
        <v>592</v>
      </c>
      <c r="F60" s="279">
        <v>37500</v>
      </c>
      <c r="G60" s="277" t="s">
        <v>528</v>
      </c>
      <c r="H60" s="277" t="s">
        <v>287</v>
      </c>
      <c r="I60" s="277" t="s">
        <v>291</v>
      </c>
      <c r="J60" s="280">
        <v>44614</v>
      </c>
      <c r="K60" s="277" t="s">
        <v>495</v>
      </c>
    </row>
    <row r="61" spans="1:11" s="281" customFormat="1" x14ac:dyDescent="0.25">
      <c r="A61" s="277" t="s">
        <v>574</v>
      </c>
      <c r="B61" s="277" t="s">
        <v>581</v>
      </c>
      <c r="C61" s="278">
        <v>44602</v>
      </c>
      <c r="D61" s="277" t="s">
        <v>588</v>
      </c>
      <c r="E61" s="277" t="s">
        <v>593</v>
      </c>
      <c r="F61" s="279">
        <v>27000</v>
      </c>
      <c r="G61" s="277" t="s">
        <v>276</v>
      </c>
      <c r="H61" s="277" t="s">
        <v>287</v>
      </c>
      <c r="I61" s="277" t="s">
        <v>291</v>
      </c>
      <c r="J61" s="280">
        <v>44614</v>
      </c>
      <c r="K61" s="277" t="s">
        <v>495</v>
      </c>
    </row>
    <row r="62" spans="1:11" s="281" customFormat="1" x14ac:dyDescent="0.25">
      <c r="A62" s="277" t="s">
        <v>574</v>
      </c>
      <c r="B62" s="277" t="s">
        <v>582</v>
      </c>
      <c r="C62" s="278">
        <v>44588</v>
      </c>
      <c r="D62" s="277" t="s">
        <v>585</v>
      </c>
      <c r="E62" s="277" t="s">
        <v>590</v>
      </c>
      <c r="F62" s="279">
        <v>20000</v>
      </c>
      <c r="G62" s="277" t="s">
        <v>138</v>
      </c>
      <c r="H62" s="277" t="s">
        <v>287</v>
      </c>
      <c r="I62" s="277" t="s">
        <v>291</v>
      </c>
      <c r="J62" s="280">
        <v>44614</v>
      </c>
      <c r="K62" s="277" t="s">
        <v>495</v>
      </c>
    </row>
    <row r="63" spans="1:11" s="281" customFormat="1" x14ac:dyDescent="0.25">
      <c r="A63" s="277" t="s">
        <v>574</v>
      </c>
      <c r="B63" s="277" t="s">
        <v>583</v>
      </c>
      <c r="C63" s="278">
        <v>44602</v>
      </c>
      <c r="D63" s="277" t="s">
        <v>584</v>
      </c>
      <c r="E63" s="277" t="s">
        <v>589</v>
      </c>
      <c r="F63" s="279">
        <v>4500</v>
      </c>
      <c r="G63" s="277" t="s">
        <v>594</v>
      </c>
      <c r="H63" s="277" t="s">
        <v>287</v>
      </c>
      <c r="I63" s="277" t="s">
        <v>291</v>
      </c>
      <c r="J63" s="280">
        <v>44614</v>
      </c>
      <c r="K63" s="277" t="s">
        <v>495</v>
      </c>
    </row>
    <row r="64" spans="1:11" s="281" customFormat="1" x14ac:dyDescent="0.25">
      <c r="A64" s="277" t="s">
        <v>574</v>
      </c>
      <c r="B64" s="277" t="s">
        <v>610</v>
      </c>
      <c r="C64" s="278">
        <v>44603</v>
      </c>
      <c r="D64" s="277" t="s">
        <v>586</v>
      </c>
      <c r="E64" s="277" t="s">
        <v>591</v>
      </c>
      <c r="F64" s="279">
        <v>1000</v>
      </c>
      <c r="G64" s="277" t="s">
        <v>528</v>
      </c>
      <c r="H64" s="277" t="s">
        <v>287</v>
      </c>
      <c r="I64" s="277" t="s">
        <v>291</v>
      </c>
      <c r="J64" s="280">
        <v>44614</v>
      </c>
      <c r="K64" s="277" t="s">
        <v>495</v>
      </c>
    </row>
    <row r="65" spans="1:12" s="281" customFormat="1" x14ac:dyDescent="0.25">
      <c r="A65" s="290" t="s">
        <v>117</v>
      </c>
      <c r="B65" s="290" t="s">
        <v>640</v>
      </c>
      <c r="C65" s="291">
        <v>44607</v>
      </c>
      <c r="D65" s="290" t="s">
        <v>642</v>
      </c>
      <c r="E65" s="290" t="s">
        <v>645</v>
      </c>
      <c r="F65" s="292">
        <v>19500</v>
      </c>
      <c r="G65" s="290" t="s">
        <v>518</v>
      </c>
      <c r="H65" s="290" t="s">
        <v>360</v>
      </c>
      <c r="I65" s="290" t="s">
        <v>291</v>
      </c>
      <c r="J65" s="293">
        <v>44620</v>
      </c>
      <c r="K65" s="290" t="s">
        <v>495</v>
      </c>
    </row>
    <row r="66" spans="1:12" s="281" customFormat="1" x14ac:dyDescent="0.25">
      <c r="A66" s="290" t="s">
        <v>117</v>
      </c>
      <c r="B66" s="290" t="s">
        <v>639</v>
      </c>
      <c r="C66" s="291">
        <v>44608</v>
      </c>
      <c r="D66" s="290" t="s">
        <v>641</v>
      </c>
      <c r="E66" s="290" t="s">
        <v>644</v>
      </c>
      <c r="F66" s="292">
        <v>1800</v>
      </c>
      <c r="G66" s="290" t="s">
        <v>276</v>
      </c>
      <c r="H66" s="290" t="s">
        <v>373</v>
      </c>
      <c r="I66" s="290" t="s">
        <v>291</v>
      </c>
      <c r="J66" s="293">
        <v>44620</v>
      </c>
      <c r="K66" s="290" t="s">
        <v>495</v>
      </c>
    </row>
    <row r="67" spans="1:12" s="281" customFormat="1" x14ac:dyDescent="0.25">
      <c r="A67" s="290" t="s">
        <v>117</v>
      </c>
      <c r="B67" s="290" t="s">
        <v>668</v>
      </c>
      <c r="C67" s="291">
        <v>44592</v>
      </c>
      <c r="D67" s="290" t="s">
        <v>643</v>
      </c>
      <c r="E67" s="290" t="s">
        <v>646</v>
      </c>
      <c r="F67" s="292">
        <v>200</v>
      </c>
      <c r="G67" s="290" t="s">
        <v>594</v>
      </c>
      <c r="H67" s="242" t="s">
        <v>287</v>
      </c>
      <c r="I67" s="290" t="s">
        <v>291</v>
      </c>
      <c r="J67" s="293">
        <v>44620</v>
      </c>
      <c r="K67" s="290" t="s">
        <v>495</v>
      </c>
    </row>
    <row r="68" spans="1:12" s="281" customFormat="1" x14ac:dyDescent="0.25">
      <c r="A68" s="301" t="s">
        <v>304</v>
      </c>
      <c r="B68" s="294" t="s">
        <v>684</v>
      </c>
      <c r="C68" s="302">
        <v>44620</v>
      </c>
      <c r="D68" s="294" t="s">
        <v>685</v>
      </c>
      <c r="E68" s="294" t="s">
        <v>686</v>
      </c>
      <c r="F68" s="303">
        <v>11000</v>
      </c>
      <c r="G68" s="294" t="s">
        <v>687</v>
      </c>
      <c r="H68" s="294" t="s">
        <v>302</v>
      </c>
      <c r="I68" s="294" t="s">
        <v>291</v>
      </c>
      <c r="J68" s="304">
        <v>44627</v>
      </c>
      <c r="K68" s="294" t="s">
        <v>73</v>
      </c>
    </row>
    <row r="69" spans="1:12" s="281" customFormat="1" x14ac:dyDescent="0.25">
      <c r="A69" s="301" t="s">
        <v>304</v>
      </c>
      <c r="B69" s="294" t="s">
        <v>688</v>
      </c>
      <c r="C69" s="302">
        <v>44621</v>
      </c>
      <c r="D69" s="294" t="s">
        <v>689</v>
      </c>
      <c r="E69" s="294" t="s">
        <v>690</v>
      </c>
      <c r="F69" s="303">
        <v>1700</v>
      </c>
      <c r="G69" s="294" t="s">
        <v>691</v>
      </c>
      <c r="H69" s="294" t="s">
        <v>302</v>
      </c>
      <c r="I69" s="294" t="s">
        <v>291</v>
      </c>
      <c r="J69" s="304">
        <v>44627</v>
      </c>
      <c r="K69" s="294" t="s">
        <v>73</v>
      </c>
    </row>
    <row r="70" spans="1:12" s="281" customFormat="1" x14ac:dyDescent="0.25">
      <c r="A70" s="294" t="s">
        <v>117</v>
      </c>
      <c r="B70" s="294" t="s">
        <v>709</v>
      </c>
      <c r="C70" s="302">
        <v>44607</v>
      </c>
      <c r="D70" s="294" t="s">
        <v>712</v>
      </c>
      <c r="E70" s="294" t="s">
        <v>716</v>
      </c>
      <c r="F70" s="303">
        <v>195000</v>
      </c>
      <c r="G70" s="294" t="s">
        <v>138</v>
      </c>
      <c r="H70" s="294" t="s">
        <v>360</v>
      </c>
      <c r="I70" s="294" t="s">
        <v>719</v>
      </c>
      <c r="J70" s="304">
        <v>44627</v>
      </c>
      <c r="K70" s="294" t="s">
        <v>73</v>
      </c>
    </row>
    <row r="71" spans="1:12" s="281" customFormat="1" x14ac:dyDescent="0.25">
      <c r="A71" s="294" t="s">
        <v>117</v>
      </c>
      <c r="B71" s="294" t="s">
        <v>708</v>
      </c>
      <c r="C71" s="302">
        <v>44617</v>
      </c>
      <c r="D71" s="294" t="s">
        <v>407</v>
      </c>
      <c r="E71" s="294" t="s">
        <v>715</v>
      </c>
      <c r="F71" s="303">
        <v>4360</v>
      </c>
      <c r="G71" s="294" t="s">
        <v>409</v>
      </c>
      <c r="H71" s="294" t="s">
        <v>287</v>
      </c>
      <c r="I71" s="294" t="s">
        <v>291</v>
      </c>
      <c r="J71" s="304">
        <v>44627</v>
      </c>
      <c r="K71" s="294" t="s">
        <v>73</v>
      </c>
    </row>
    <row r="72" spans="1:12" s="281" customFormat="1" x14ac:dyDescent="0.25">
      <c r="A72" s="294" t="s">
        <v>117</v>
      </c>
      <c r="B72" s="294" t="s">
        <v>706</v>
      </c>
      <c r="C72" s="302">
        <v>44617</v>
      </c>
      <c r="D72" s="294" t="s">
        <v>407</v>
      </c>
      <c r="E72" s="294" t="s">
        <v>707</v>
      </c>
      <c r="F72" s="303">
        <v>2180</v>
      </c>
      <c r="G72" s="294" t="s">
        <v>409</v>
      </c>
      <c r="H72" s="294" t="s">
        <v>287</v>
      </c>
      <c r="I72" s="294" t="s">
        <v>291</v>
      </c>
      <c r="J72" s="304">
        <v>44627</v>
      </c>
      <c r="K72" s="294" t="s">
        <v>73</v>
      </c>
    </row>
    <row r="73" spans="1:12" s="281" customFormat="1" x14ac:dyDescent="0.25">
      <c r="A73" s="294" t="s">
        <v>117</v>
      </c>
      <c r="B73" s="294" t="s">
        <v>710</v>
      </c>
      <c r="C73" s="302">
        <v>44615</v>
      </c>
      <c r="D73" s="294" t="s">
        <v>713</v>
      </c>
      <c r="E73" s="294" t="s">
        <v>717</v>
      </c>
      <c r="F73" s="303">
        <v>300</v>
      </c>
      <c r="G73" s="294" t="s">
        <v>518</v>
      </c>
      <c r="H73" s="294" t="s">
        <v>287</v>
      </c>
      <c r="I73" s="294" t="s">
        <v>291</v>
      </c>
      <c r="J73" s="304">
        <v>44627</v>
      </c>
      <c r="K73" s="294" t="s">
        <v>73</v>
      </c>
    </row>
    <row r="74" spans="1:12" s="281" customFormat="1" x14ac:dyDescent="0.25">
      <c r="A74" s="294" t="s">
        <v>117</v>
      </c>
      <c r="B74" s="294" t="s">
        <v>711</v>
      </c>
      <c r="C74" s="302">
        <v>44613</v>
      </c>
      <c r="D74" s="294" t="s">
        <v>714</v>
      </c>
      <c r="E74" s="294" t="s">
        <v>718</v>
      </c>
      <c r="F74" s="303">
        <v>150</v>
      </c>
      <c r="G74" s="294" t="s">
        <v>298</v>
      </c>
      <c r="H74" s="294" t="s">
        <v>287</v>
      </c>
      <c r="I74" s="294" t="s">
        <v>291</v>
      </c>
      <c r="J74" s="304">
        <v>44627</v>
      </c>
      <c r="K74" s="294" t="s">
        <v>73</v>
      </c>
    </row>
    <row r="75" spans="1:12" s="281" customFormat="1" x14ac:dyDescent="0.25">
      <c r="A75" s="307" t="s">
        <v>117</v>
      </c>
      <c r="B75" s="308" t="s">
        <v>741</v>
      </c>
      <c r="C75" s="309">
        <v>44522</v>
      </c>
      <c r="D75" s="308" t="s">
        <v>749</v>
      </c>
      <c r="E75" s="310" t="s">
        <v>752</v>
      </c>
      <c r="F75" s="311">
        <v>23360</v>
      </c>
      <c r="G75" s="308" t="s">
        <v>758</v>
      </c>
      <c r="H75" s="308" t="s">
        <v>360</v>
      </c>
      <c r="I75" s="308"/>
      <c r="J75" s="312">
        <v>44634</v>
      </c>
      <c r="K75" s="307" t="s">
        <v>73</v>
      </c>
      <c r="L75" s="313"/>
    </row>
    <row r="76" spans="1:12" s="281" customFormat="1" x14ac:dyDescent="0.25">
      <c r="A76" s="307" t="s">
        <v>117</v>
      </c>
      <c r="B76" s="308" t="s">
        <v>746</v>
      </c>
      <c r="C76" s="309">
        <v>44624</v>
      </c>
      <c r="D76" s="308" t="s">
        <v>642</v>
      </c>
      <c r="E76" s="310" t="s">
        <v>757</v>
      </c>
      <c r="F76" s="311">
        <v>17146</v>
      </c>
      <c r="G76" s="308" t="s">
        <v>758</v>
      </c>
      <c r="H76" s="308" t="s">
        <v>360</v>
      </c>
      <c r="I76" s="308"/>
      <c r="J76" s="312">
        <v>44634</v>
      </c>
      <c r="K76" s="307" t="s">
        <v>73</v>
      </c>
      <c r="L76" s="313"/>
    </row>
    <row r="77" spans="1:12" s="281" customFormat="1" x14ac:dyDescent="0.25">
      <c r="A77" s="307" t="s">
        <v>117</v>
      </c>
      <c r="B77" s="314" t="s">
        <v>742</v>
      </c>
      <c r="C77" s="315">
        <v>44624</v>
      </c>
      <c r="D77" s="314" t="s">
        <v>642</v>
      </c>
      <c r="E77" s="314" t="s">
        <v>753</v>
      </c>
      <c r="F77" s="316">
        <v>12025</v>
      </c>
      <c r="G77" s="314" t="s">
        <v>758</v>
      </c>
      <c r="H77" s="314" t="s">
        <v>360</v>
      </c>
      <c r="I77" s="314"/>
      <c r="J77" s="312">
        <v>44634</v>
      </c>
      <c r="K77" s="307" t="s">
        <v>73</v>
      </c>
    </row>
    <row r="78" spans="1:12" s="281" customFormat="1" x14ac:dyDescent="0.25">
      <c r="A78" s="307" t="s">
        <v>117</v>
      </c>
      <c r="B78" s="307" t="s">
        <v>740</v>
      </c>
      <c r="C78" s="317">
        <v>44620</v>
      </c>
      <c r="D78" s="307" t="s">
        <v>748</v>
      </c>
      <c r="E78" s="307" t="s">
        <v>750</v>
      </c>
      <c r="F78" s="318">
        <v>3200</v>
      </c>
      <c r="G78" s="319" t="s">
        <v>138</v>
      </c>
      <c r="H78" s="314" t="s">
        <v>287</v>
      </c>
      <c r="I78" s="307"/>
      <c r="J78" s="312">
        <v>44634</v>
      </c>
      <c r="K78" s="307" t="s">
        <v>73</v>
      </c>
    </row>
    <row r="79" spans="1:12" s="281" customFormat="1" x14ac:dyDescent="0.25">
      <c r="A79" s="307" t="s">
        <v>117</v>
      </c>
      <c r="B79" s="308" t="s">
        <v>743</v>
      </c>
      <c r="C79" s="309">
        <v>44624</v>
      </c>
      <c r="D79" s="308" t="s">
        <v>642</v>
      </c>
      <c r="E79" s="308" t="s">
        <v>754</v>
      </c>
      <c r="F79" s="311">
        <v>2616.25</v>
      </c>
      <c r="G79" s="314" t="s">
        <v>758</v>
      </c>
      <c r="H79" s="314" t="s">
        <v>360</v>
      </c>
      <c r="I79" s="308"/>
      <c r="J79" s="312">
        <v>44634</v>
      </c>
      <c r="K79" s="307" t="s">
        <v>73</v>
      </c>
    </row>
    <row r="80" spans="1:12" s="281" customFormat="1" x14ac:dyDescent="0.25">
      <c r="A80" s="307" t="s">
        <v>117</v>
      </c>
      <c r="B80" s="308" t="s">
        <v>744</v>
      </c>
      <c r="C80" s="309">
        <v>44624</v>
      </c>
      <c r="D80" s="308" t="s">
        <v>642</v>
      </c>
      <c r="E80" s="308" t="s">
        <v>755</v>
      </c>
      <c r="F80" s="311">
        <v>2325</v>
      </c>
      <c r="G80" s="314" t="s">
        <v>758</v>
      </c>
      <c r="H80" s="314" t="s">
        <v>360</v>
      </c>
      <c r="I80" s="308"/>
      <c r="J80" s="312">
        <v>44634</v>
      </c>
      <c r="K80" s="307" t="s">
        <v>73</v>
      </c>
    </row>
    <row r="81" spans="1:11" s="281" customFormat="1" x14ac:dyDescent="0.25">
      <c r="A81" s="307" t="s">
        <v>117</v>
      </c>
      <c r="B81" s="308" t="s">
        <v>745</v>
      </c>
      <c r="C81" s="309">
        <v>44624</v>
      </c>
      <c r="D81" s="308" t="s">
        <v>642</v>
      </c>
      <c r="E81" s="308" t="s">
        <v>756</v>
      </c>
      <c r="F81" s="311">
        <v>2075</v>
      </c>
      <c r="G81" s="314" t="s">
        <v>758</v>
      </c>
      <c r="H81" s="314" t="s">
        <v>360</v>
      </c>
      <c r="I81" s="308"/>
      <c r="J81" s="312">
        <v>44634</v>
      </c>
      <c r="K81" s="307" t="s">
        <v>73</v>
      </c>
    </row>
    <row r="82" spans="1:11" s="281" customFormat="1" x14ac:dyDescent="0.25">
      <c r="A82" s="307" t="s">
        <v>117</v>
      </c>
      <c r="B82" s="307" t="s">
        <v>412</v>
      </c>
      <c r="C82" s="317">
        <v>44622</v>
      </c>
      <c r="D82" s="307" t="s">
        <v>407</v>
      </c>
      <c r="E82" s="307" t="s">
        <v>751</v>
      </c>
      <c r="F82" s="318">
        <v>1102</v>
      </c>
      <c r="G82" s="319" t="s">
        <v>409</v>
      </c>
      <c r="H82" s="314" t="s">
        <v>287</v>
      </c>
      <c r="I82" s="307"/>
      <c r="J82" s="312">
        <v>44634</v>
      </c>
      <c r="K82" s="307" t="s">
        <v>73</v>
      </c>
    </row>
    <row r="83" spans="1:11" s="281" customFormat="1" x14ac:dyDescent="0.25">
      <c r="A83" s="307" t="s">
        <v>117</v>
      </c>
      <c r="B83" s="308" t="s">
        <v>747</v>
      </c>
      <c r="C83" s="309">
        <v>44624</v>
      </c>
      <c r="D83" s="308" t="s">
        <v>642</v>
      </c>
      <c r="E83" s="308" t="s">
        <v>757</v>
      </c>
      <c r="F83" s="311">
        <v>195</v>
      </c>
      <c r="G83" s="314" t="s">
        <v>758</v>
      </c>
      <c r="H83" s="314" t="s">
        <v>360</v>
      </c>
      <c r="I83" s="308"/>
      <c r="J83" s="312">
        <v>44634</v>
      </c>
      <c r="K83" s="307" t="s">
        <v>73</v>
      </c>
    </row>
    <row r="84" spans="1:11" s="281" customFormat="1" x14ac:dyDescent="0.25">
      <c r="A84" s="334" t="s">
        <v>299</v>
      </c>
      <c r="B84" s="335" t="s">
        <v>787</v>
      </c>
      <c r="C84" s="336">
        <v>44635</v>
      </c>
      <c r="D84" s="335" t="s">
        <v>642</v>
      </c>
      <c r="E84" s="335" t="s">
        <v>788</v>
      </c>
      <c r="F84" s="337">
        <v>812.09</v>
      </c>
      <c r="G84" s="335" t="s">
        <v>299</v>
      </c>
      <c r="H84" s="335" t="s">
        <v>302</v>
      </c>
      <c r="I84" s="335" t="s">
        <v>291</v>
      </c>
      <c r="J84" s="338">
        <v>44641</v>
      </c>
      <c r="K84" s="339" t="s">
        <v>73</v>
      </c>
    </row>
    <row r="85" spans="1:11" s="281" customFormat="1" x14ac:dyDescent="0.25">
      <c r="A85" s="334" t="s">
        <v>304</v>
      </c>
      <c r="B85" s="335" t="s">
        <v>785</v>
      </c>
      <c r="C85" s="336">
        <v>44635</v>
      </c>
      <c r="D85" s="335" t="s">
        <v>642</v>
      </c>
      <c r="E85" s="335" t="s">
        <v>786</v>
      </c>
      <c r="F85" s="337">
        <v>3876</v>
      </c>
      <c r="G85" s="335" t="s">
        <v>304</v>
      </c>
      <c r="H85" s="335" t="s">
        <v>302</v>
      </c>
      <c r="I85" s="335" t="s">
        <v>291</v>
      </c>
      <c r="J85" s="338">
        <v>44641</v>
      </c>
      <c r="K85" s="339" t="s">
        <v>73</v>
      </c>
    </row>
    <row r="86" spans="1:11" s="281" customFormat="1" x14ac:dyDescent="0.25">
      <c r="A86" s="340" t="s">
        <v>117</v>
      </c>
      <c r="B86" s="335" t="s">
        <v>804</v>
      </c>
      <c r="C86" s="336">
        <v>44630</v>
      </c>
      <c r="D86" s="335" t="s">
        <v>748</v>
      </c>
      <c r="E86" s="335" t="s">
        <v>805</v>
      </c>
      <c r="F86" s="337">
        <v>8000</v>
      </c>
      <c r="G86" s="335" t="s">
        <v>594</v>
      </c>
      <c r="H86" s="335" t="s">
        <v>287</v>
      </c>
      <c r="I86" s="335" t="s">
        <v>291</v>
      </c>
      <c r="J86" s="338">
        <v>44641</v>
      </c>
      <c r="K86" s="339" t="s">
        <v>73</v>
      </c>
    </row>
    <row r="87" spans="1:11" s="281" customFormat="1" x14ac:dyDescent="0.25">
      <c r="A87" s="340" t="s">
        <v>117</v>
      </c>
      <c r="B87" s="335" t="s">
        <v>810</v>
      </c>
      <c r="C87" s="336">
        <v>44515</v>
      </c>
      <c r="D87" s="335" t="s">
        <v>808</v>
      </c>
      <c r="E87" s="335" t="s">
        <v>806</v>
      </c>
      <c r="F87" s="337">
        <v>3000</v>
      </c>
      <c r="G87" s="335" t="s">
        <v>528</v>
      </c>
      <c r="H87" s="335" t="s">
        <v>287</v>
      </c>
      <c r="I87" s="335" t="s">
        <v>291</v>
      </c>
      <c r="J87" s="338">
        <v>44641</v>
      </c>
      <c r="K87" s="339" t="s">
        <v>73</v>
      </c>
    </row>
    <row r="88" spans="1:11" s="281" customFormat="1" x14ac:dyDescent="0.25">
      <c r="A88" s="340" t="s">
        <v>117</v>
      </c>
      <c r="B88" s="335" t="s">
        <v>811</v>
      </c>
      <c r="C88" s="336">
        <v>44624</v>
      </c>
      <c r="D88" s="335" t="s">
        <v>809</v>
      </c>
      <c r="E88" s="335" t="s">
        <v>807</v>
      </c>
      <c r="F88" s="337">
        <v>1500</v>
      </c>
      <c r="G88" s="335" t="s">
        <v>528</v>
      </c>
      <c r="H88" s="335" t="s">
        <v>287</v>
      </c>
      <c r="I88" s="335" t="s">
        <v>291</v>
      </c>
      <c r="J88" s="338">
        <v>44641</v>
      </c>
      <c r="K88" s="339" t="s">
        <v>73</v>
      </c>
    </row>
    <row r="89" spans="1:11" s="281" customFormat="1" x14ac:dyDescent="0.25">
      <c r="A89" s="343" t="s">
        <v>117</v>
      </c>
      <c r="B89" s="344" t="s">
        <v>846</v>
      </c>
      <c r="C89" s="345">
        <v>44642</v>
      </c>
      <c r="D89" s="344" t="s">
        <v>516</v>
      </c>
      <c r="E89" s="344" t="s">
        <v>853</v>
      </c>
      <c r="F89" s="358">
        <v>150000</v>
      </c>
      <c r="G89" s="344"/>
      <c r="H89" s="343" t="s">
        <v>360</v>
      </c>
      <c r="I89" s="344"/>
      <c r="J89" s="346">
        <v>44648</v>
      </c>
      <c r="K89" s="347" t="s">
        <v>73</v>
      </c>
    </row>
    <row r="90" spans="1:11" s="281" customFormat="1" x14ac:dyDescent="0.25">
      <c r="A90" s="347" t="s">
        <v>117</v>
      </c>
      <c r="B90" s="347" t="s">
        <v>852</v>
      </c>
      <c r="C90" s="348">
        <v>44621</v>
      </c>
      <c r="D90" s="347" t="s">
        <v>848</v>
      </c>
      <c r="E90" s="347" t="s">
        <v>849</v>
      </c>
      <c r="F90" s="359">
        <v>8000</v>
      </c>
      <c r="G90" s="347" t="s">
        <v>298</v>
      </c>
      <c r="H90" s="343" t="s">
        <v>360</v>
      </c>
      <c r="I90" s="347"/>
      <c r="J90" s="346">
        <v>44648</v>
      </c>
      <c r="K90" s="347" t="s">
        <v>73</v>
      </c>
    </row>
    <row r="91" spans="1:11" s="281" customFormat="1" x14ac:dyDescent="0.25">
      <c r="A91" s="343" t="s">
        <v>117</v>
      </c>
      <c r="B91" s="344" t="s">
        <v>847</v>
      </c>
      <c r="C91" s="345">
        <v>44529</v>
      </c>
      <c r="D91" s="344" t="s">
        <v>371</v>
      </c>
      <c r="E91" s="344" t="s">
        <v>854</v>
      </c>
      <c r="F91" s="358">
        <v>2000</v>
      </c>
      <c r="G91" s="344"/>
      <c r="H91" s="343" t="s">
        <v>373</v>
      </c>
      <c r="I91" s="344"/>
      <c r="J91" s="346">
        <v>44648</v>
      </c>
      <c r="K91" s="347" t="s">
        <v>73</v>
      </c>
    </row>
    <row r="92" spans="1:11" s="281" customFormat="1" x14ac:dyDescent="0.25">
      <c r="A92" s="360" t="s">
        <v>861</v>
      </c>
      <c r="B92" s="360" t="s">
        <v>862</v>
      </c>
      <c r="C92" s="361">
        <v>44634</v>
      </c>
      <c r="D92" s="360" t="s">
        <v>865</v>
      </c>
      <c r="E92" s="360" t="s">
        <v>868</v>
      </c>
      <c r="F92" s="362">
        <v>12750</v>
      </c>
      <c r="G92" s="360" t="s">
        <v>304</v>
      </c>
      <c r="H92" s="360" t="s">
        <v>360</v>
      </c>
      <c r="I92" s="360"/>
      <c r="J92" s="363">
        <v>44655</v>
      </c>
      <c r="K92" s="364" t="s">
        <v>887</v>
      </c>
    </row>
    <row r="93" spans="1:11" s="281" customFormat="1" x14ac:dyDescent="0.25">
      <c r="A93" s="360" t="s">
        <v>861</v>
      </c>
      <c r="B93" s="364" t="s">
        <v>863</v>
      </c>
      <c r="C93" s="365">
        <v>44644</v>
      </c>
      <c r="D93" s="360" t="s">
        <v>371</v>
      </c>
      <c r="E93" s="364" t="s">
        <v>869</v>
      </c>
      <c r="F93" s="366">
        <v>2500</v>
      </c>
      <c r="G93" s="364" t="s">
        <v>276</v>
      </c>
      <c r="H93" s="360" t="s">
        <v>373</v>
      </c>
      <c r="I93" s="364"/>
      <c r="J93" s="363">
        <v>44655</v>
      </c>
      <c r="K93" s="364" t="s">
        <v>887</v>
      </c>
    </row>
    <row r="94" spans="1:11" s="281" customFormat="1" x14ac:dyDescent="0.25">
      <c r="A94" s="360" t="s">
        <v>861</v>
      </c>
      <c r="B94" s="364" t="s">
        <v>864</v>
      </c>
      <c r="C94" s="365">
        <v>44643</v>
      </c>
      <c r="D94" s="364" t="s">
        <v>866</v>
      </c>
      <c r="E94" s="364" t="s">
        <v>870</v>
      </c>
      <c r="F94" s="366">
        <v>200</v>
      </c>
      <c r="G94" s="364" t="s">
        <v>138</v>
      </c>
      <c r="H94" s="360" t="s">
        <v>287</v>
      </c>
      <c r="I94" s="364"/>
      <c r="J94" s="363">
        <v>44655</v>
      </c>
      <c r="K94" s="364" t="s">
        <v>887</v>
      </c>
    </row>
    <row r="95" spans="1:11" s="281" customFormat="1" x14ac:dyDescent="0.25">
      <c r="A95" s="360" t="s">
        <v>861</v>
      </c>
      <c r="B95" s="364" t="s">
        <v>472</v>
      </c>
      <c r="C95" s="365">
        <v>44580</v>
      </c>
      <c r="D95" s="360" t="s">
        <v>371</v>
      </c>
      <c r="E95" s="364" t="s">
        <v>871</v>
      </c>
      <c r="F95" s="366">
        <v>32000</v>
      </c>
      <c r="G95" s="364" t="s">
        <v>276</v>
      </c>
      <c r="H95" s="360" t="s">
        <v>373</v>
      </c>
      <c r="I95" s="364"/>
      <c r="J95" s="363">
        <v>44655</v>
      </c>
      <c r="K95" s="364" t="s">
        <v>887</v>
      </c>
    </row>
    <row r="96" spans="1:11" s="281" customFormat="1" x14ac:dyDescent="0.25">
      <c r="A96" s="360" t="s">
        <v>861</v>
      </c>
      <c r="B96" s="367" t="s">
        <v>845</v>
      </c>
      <c r="C96" s="368">
        <v>44615</v>
      </c>
      <c r="D96" s="367" t="s">
        <v>867</v>
      </c>
      <c r="E96" s="367" t="s">
        <v>872</v>
      </c>
      <c r="F96" s="369">
        <v>8000</v>
      </c>
      <c r="G96" s="367" t="s">
        <v>521</v>
      </c>
      <c r="H96" s="360" t="s">
        <v>360</v>
      </c>
      <c r="I96" s="367"/>
      <c r="J96" s="363">
        <v>44655</v>
      </c>
      <c r="K96" s="364" t="s">
        <v>887</v>
      </c>
    </row>
    <row r="97" spans="1:12" s="375" customFormat="1" x14ac:dyDescent="0.25">
      <c r="A97" s="370" t="s">
        <v>117</v>
      </c>
      <c r="B97" s="371" t="s">
        <v>890</v>
      </c>
      <c r="C97" s="372">
        <v>44634</v>
      </c>
      <c r="D97" s="371" t="s">
        <v>891</v>
      </c>
      <c r="E97" s="371" t="s">
        <v>892</v>
      </c>
      <c r="F97" s="373">
        <v>239778.39</v>
      </c>
      <c r="G97" s="371" t="s">
        <v>758</v>
      </c>
      <c r="H97" s="370" t="s">
        <v>360</v>
      </c>
      <c r="I97" s="371" t="s">
        <v>291</v>
      </c>
      <c r="J97" s="374">
        <v>44662</v>
      </c>
      <c r="K97" s="375" t="s">
        <v>887</v>
      </c>
    </row>
    <row r="98" spans="1:12" s="375" customFormat="1" x14ac:dyDescent="0.25">
      <c r="A98" s="370" t="s">
        <v>117</v>
      </c>
      <c r="B98" s="371" t="s">
        <v>893</v>
      </c>
      <c r="C98" s="372">
        <v>44652</v>
      </c>
      <c r="D98" s="371" t="s">
        <v>894</v>
      </c>
      <c r="E98" s="371" t="s">
        <v>895</v>
      </c>
      <c r="F98" s="373">
        <v>5400</v>
      </c>
      <c r="G98" s="371" t="s">
        <v>528</v>
      </c>
      <c r="H98" s="370" t="s">
        <v>287</v>
      </c>
      <c r="I98" s="371" t="s">
        <v>291</v>
      </c>
      <c r="J98" s="374">
        <v>44662</v>
      </c>
      <c r="K98" s="375" t="s">
        <v>887</v>
      </c>
    </row>
    <row r="99" spans="1:12" s="281" customFormat="1" x14ac:dyDescent="0.25">
      <c r="A99" s="334" t="s">
        <v>299</v>
      </c>
      <c r="B99" s="347" t="s">
        <v>132</v>
      </c>
      <c r="C99" s="348" t="s">
        <v>132</v>
      </c>
      <c r="D99" s="347" t="s">
        <v>477</v>
      </c>
      <c r="E99" s="347" t="s">
        <v>923</v>
      </c>
      <c r="F99" s="359">
        <v>557735.99</v>
      </c>
      <c r="G99" s="347" t="s">
        <v>299</v>
      </c>
      <c r="H99" s="376" t="s">
        <v>480</v>
      </c>
      <c r="I99" s="376" t="s">
        <v>291</v>
      </c>
      <c r="J99" s="346">
        <v>44669</v>
      </c>
      <c r="K99" s="347" t="s">
        <v>887</v>
      </c>
    </row>
    <row r="100" spans="1:12" s="281" customFormat="1" x14ac:dyDescent="0.25">
      <c r="A100" s="334" t="s">
        <v>304</v>
      </c>
      <c r="B100" s="347" t="s">
        <v>132</v>
      </c>
      <c r="C100" s="348" t="s">
        <v>132</v>
      </c>
      <c r="D100" s="347" t="s">
        <v>477</v>
      </c>
      <c r="E100" s="347" t="s">
        <v>924</v>
      </c>
      <c r="F100" s="359">
        <v>1484863.71</v>
      </c>
      <c r="G100" s="347" t="s">
        <v>304</v>
      </c>
      <c r="H100" s="376" t="s">
        <v>480</v>
      </c>
      <c r="I100" s="376" t="s">
        <v>291</v>
      </c>
      <c r="J100" s="346">
        <v>44669</v>
      </c>
      <c r="K100" s="347" t="s">
        <v>887</v>
      </c>
    </row>
    <row r="101" spans="1:12" s="281" customFormat="1" x14ac:dyDescent="0.25">
      <c r="A101" s="347" t="s">
        <v>117</v>
      </c>
      <c r="B101" s="347" t="s">
        <v>908</v>
      </c>
      <c r="C101" s="348">
        <v>44644</v>
      </c>
      <c r="D101" s="347" t="s">
        <v>911</v>
      </c>
      <c r="E101" s="347" t="s">
        <v>914</v>
      </c>
      <c r="F101" s="359">
        <v>230000</v>
      </c>
      <c r="G101" s="347" t="s">
        <v>594</v>
      </c>
      <c r="H101" s="347" t="s">
        <v>360</v>
      </c>
      <c r="I101" s="347" t="s">
        <v>719</v>
      </c>
      <c r="J101" s="346">
        <v>44669</v>
      </c>
      <c r="K101" s="347" t="s">
        <v>887</v>
      </c>
      <c r="L101" s="313"/>
    </row>
    <row r="102" spans="1:12" s="281" customFormat="1" x14ac:dyDescent="0.25">
      <c r="A102" s="347" t="s">
        <v>117</v>
      </c>
      <c r="B102" s="376" t="s">
        <v>910</v>
      </c>
      <c r="C102" s="377">
        <v>44607</v>
      </c>
      <c r="D102" s="376" t="s">
        <v>913</v>
      </c>
      <c r="E102" s="376" t="s">
        <v>916</v>
      </c>
      <c r="F102" s="378">
        <v>20000</v>
      </c>
      <c r="G102" s="376" t="s">
        <v>528</v>
      </c>
      <c r="H102" s="376" t="s">
        <v>287</v>
      </c>
      <c r="I102" s="376" t="s">
        <v>719</v>
      </c>
      <c r="J102" s="346">
        <v>44669</v>
      </c>
      <c r="K102" s="347" t="s">
        <v>887</v>
      </c>
      <c r="L102" s="313"/>
    </row>
    <row r="103" spans="1:12" s="281" customFormat="1" x14ac:dyDescent="0.25">
      <c r="A103" s="347" t="s">
        <v>117</v>
      </c>
      <c r="B103" s="347" t="s">
        <v>909</v>
      </c>
      <c r="C103" s="348">
        <v>44656</v>
      </c>
      <c r="D103" s="347" t="s">
        <v>912</v>
      </c>
      <c r="E103" s="347" t="s">
        <v>915</v>
      </c>
      <c r="F103" s="359">
        <v>2000</v>
      </c>
      <c r="G103" s="347" t="s">
        <v>528</v>
      </c>
      <c r="H103" s="376" t="s">
        <v>287</v>
      </c>
      <c r="I103" s="376" t="s">
        <v>291</v>
      </c>
      <c r="J103" s="346">
        <v>44669</v>
      </c>
      <c r="K103" s="347" t="s">
        <v>887</v>
      </c>
      <c r="L103" s="313"/>
    </row>
    <row r="104" spans="1:12" s="281" customFormat="1" x14ac:dyDescent="0.25">
      <c r="A104" s="382" t="s">
        <v>304</v>
      </c>
      <c r="B104" s="383" t="s">
        <v>132</v>
      </c>
      <c r="C104" s="384">
        <v>44656</v>
      </c>
      <c r="D104" s="383" t="s">
        <v>932</v>
      </c>
      <c r="E104" s="385" t="s">
        <v>933</v>
      </c>
      <c r="F104" s="386">
        <v>9653.32</v>
      </c>
      <c r="G104" s="383" t="s">
        <v>934</v>
      </c>
      <c r="H104" s="387" t="s">
        <v>302</v>
      </c>
      <c r="I104" s="388" t="s">
        <v>291</v>
      </c>
      <c r="J104" s="389">
        <v>44676</v>
      </c>
      <c r="K104" s="390" t="s">
        <v>887</v>
      </c>
      <c r="L104" s="313"/>
    </row>
    <row r="105" spans="1:12" s="281" customFormat="1" x14ac:dyDescent="0.25">
      <c r="A105" s="383" t="s">
        <v>117</v>
      </c>
      <c r="B105" s="388" t="s">
        <v>939</v>
      </c>
      <c r="C105" s="384">
        <v>44581</v>
      </c>
      <c r="D105" s="388" t="s">
        <v>940</v>
      </c>
      <c r="E105" s="388" t="s">
        <v>958</v>
      </c>
      <c r="F105" s="303">
        <v>226381.87</v>
      </c>
      <c r="G105" s="294" t="s">
        <v>941</v>
      </c>
      <c r="H105" s="262" t="s">
        <v>957</v>
      </c>
      <c r="I105" s="262" t="s">
        <v>291</v>
      </c>
      <c r="J105" s="389">
        <v>44676</v>
      </c>
      <c r="K105" s="390" t="s">
        <v>887</v>
      </c>
    </row>
    <row r="106" spans="1:12" s="281" customFormat="1" x14ac:dyDescent="0.25">
      <c r="A106" s="383" t="s">
        <v>117</v>
      </c>
      <c r="B106" s="294" t="s">
        <v>960</v>
      </c>
      <c r="C106" s="391">
        <v>44665</v>
      </c>
      <c r="D106" s="294" t="s">
        <v>962</v>
      </c>
      <c r="E106" s="294" t="s">
        <v>964</v>
      </c>
      <c r="F106" s="392">
        <v>60000</v>
      </c>
      <c r="G106" s="388" t="s">
        <v>521</v>
      </c>
      <c r="H106" s="262" t="s">
        <v>360</v>
      </c>
      <c r="I106" s="262" t="s">
        <v>291</v>
      </c>
      <c r="J106" s="389">
        <v>44676</v>
      </c>
      <c r="K106" s="390" t="s">
        <v>887</v>
      </c>
    </row>
    <row r="107" spans="1:12" s="281" customFormat="1" x14ac:dyDescent="0.25">
      <c r="A107" s="383" t="s">
        <v>117</v>
      </c>
      <c r="B107" s="294" t="s">
        <v>959</v>
      </c>
      <c r="C107" s="302">
        <v>44664</v>
      </c>
      <c r="D107" s="294" t="s">
        <v>961</v>
      </c>
      <c r="E107" s="294" t="s">
        <v>963</v>
      </c>
      <c r="F107" s="303">
        <v>500</v>
      </c>
      <c r="G107" s="294" t="s">
        <v>298</v>
      </c>
      <c r="H107" s="262" t="s">
        <v>287</v>
      </c>
      <c r="I107" s="262" t="s">
        <v>291</v>
      </c>
      <c r="J107" s="389">
        <v>44676</v>
      </c>
      <c r="K107" s="390" t="s">
        <v>887</v>
      </c>
    </row>
    <row r="108" spans="1:12" s="281" customFormat="1" x14ac:dyDescent="0.25">
      <c r="A108" s="290" t="s">
        <v>117</v>
      </c>
      <c r="B108" s="290" t="s">
        <v>992</v>
      </c>
      <c r="C108" s="291">
        <v>44593</v>
      </c>
      <c r="D108" s="290" t="s">
        <v>330</v>
      </c>
      <c r="E108" s="290" t="s">
        <v>993</v>
      </c>
      <c r="F108" s="292">
        <v>187917.84</v>
      </c>
      <c r="G108" s="290" t="s">
        <v>994</v>
      </c>
      <c r="H108" s="290" t="s">
        <v>957</v>
      </c>
      <c r="I108" s="290" t="s">
        <v>291</v>
      </c>
      <c r="J108" s="397">
        <v>44683</v>
      </c>
      <c r="K108" s="398" t="s">
        <v>887</v>
      </c>
      <c r="L108" s="399"/>
    </row>
    <row r="109" spans="1:12" s="281" customFormat="1" x14ac:dyDescent="0.25">
      <c r="A109" s="290" t="s">
        <v>117</v>
      </c>
      <c r="B109" s="290" t="s">
        <v>995</v>
      </c>
      <c r="C109" s="291">
        <v>44600</v>
      </c>
      <c r="D109" s="290" t="s">
        <v>996</v>
      </c>
      <c r="E109" s="290" t="s">
        <v>997</v>
      </c>
      <c r="F109" s="292">
        <v>182163.41</v>
      </c>
      <c r="G109" s="290" t="s">
        <v>409</v>
      </c>
      <c r="H109" s="290" t="s">
        <v>957</v>
      </c>
      <c r="I109" s="290" t="s">
        <v>291</v>
      </c>
      <c r="J109" s="397">
        <v>44683</v>
      </c>
      <c r="K109" s="398" t="s">
        <v>887</v>
      </c>
    </row>
    <row r="110" spans="1:12" s="281" customFormat="1" x14ac:dyDescent="0.25">
      <c r="A110" s="290" t="s">
        <v>117</v>
      </c>
      <c r="B110" s="290" t="s">
        <v>1030</v>
      </c>
      <c r="C110" s="291">
        <v>44673</v>
      </c>
      <c r="D110" s="290" t="s">
        <v>1033</v>
      </c>
      <c r="E110" s="290" t="s">
        <v>1036</v>
      </c>
      <c r="F110" s="292">
        <v>33750</v>
      </c>
      <c r="G110" s="290" t="s">
        <v>521</v>
      </c>
      <c r="H110" s="290" t="s">
        <v>360</v>
      </c>
      <c r="I110" s="290" t="s">
        <v>291</v>
      </c>
      <c r="J110" s="397">
        <v>44683</v>
      </c>
      <c r="K110" s="398" t="s">
        <v>887</v>
      </c>
    </row>
    <row r="111" spans="1:12" s="281" customFormat="1" x14ac:dyDescent="0.25">
      <c r="A111" s="290" t="s">
        <v>117</v>
      </c>
      <c r="B111" s="290" t="s">
        <v>1031</v>
      </c>
      <c r="C111" s="291">
        <v>44677</v>
      </c>
      <c r="D111" s="290" t="s">
        <v>891</v>
      </c>
      <c r="E111" s="290" t="s">
        <v>1037</v>
      </c>
      <c r="F111" s="292">
        <v>6800</v>
      </c>
      <c r="G111" s="290" t="s">
        <v>138</v>
      </c>
      <c r="H111" s="290" t="s">
        <v>360</v>
      </c>
      <c r="I111" s="290" t="s">
        <v>291</v>
      </c>
      <c r="J111" s="397">
        <v>44683</v>
      </c>
      <c r="K111" s="398" t="s">
        <v>887</v>
      </c>
    </row>
    <row r="112" spans="1:12" s="281" customFormat="1" x14ac:dyDescent="0.25">
      <c r="A112" s="290" t="s">
        <v>117</v>
      </c>
      <c r="B112" s="400" t="s">
        <v>1031</v>
      </c>
      <c r="C112" s="401">
        <v>44656</v>
      </c>
      <c r="D112" s="400" t="s">
        <v>1034</v>
      </c>
      <c r="E112" s="400" t="s">
        <v>1038</v>
      </c>
      <c r="F112" s="402">
        <v>1000</v>
      </c>
      <c r="G112" s="400" t="s">
        <v>1039</v>
      </c>
      <c r="H112" s="242" t="s">
        <v>287</v>
      </c>
      <c r="I112" s="290" t="s">
        <v>291</v>
      </c>
      <c r="J112" s="397">
        <v>44683</v>
      </c>
      <c r="K112" s="398" t="s">
        <v>887</v>
      </c>
    </row>
    <row r="113" spans="1:12" s="281" customFormat="1" x14ac:dyDescent="0.25">
      <c r="A113" s="290" t="s">
        <v>117</v>
      </c>
      <c r="B113" s="290" t="s">
        <v>1029</v>
      </c>
      <c r="C113" s="403">
        <v>44663</v>
      </c>
      <c r="D113" s="290" t="s">
        <v>1032</v>
      </c>
      <c r="E113" s="290" t="s">
        <v>1035</v>
      </c>
      <c r="F113" s="292">
        <v>500</v>
      </c>
      <c r="G113" s="290" t="s">
        <v>594</v>
      </c>
      <c r="H113" s="242" t="s">
        <v>287</v>
      </c>
      <c r="I113" s="290" t="s">
        <v>291</v>
      </c>
      <c r="J113" s="397">
        <v>44683</v>
      </c>
      <c r="K113" s="398" t="s">
        <v>887</v>
      </c>
    </row>
    <row r="114" spans="1:12" s="281" customFormat="1" x14ac:dyDescent="0.25">
      <c r="A114" s="308" t="s">
        <v>117</v>
      </c>
      <c r="B114" s="308" t="s">
        <v>1075</v>
      </c>
      <c r="C114" s="309">
        <v>44664</v>
      </c>
      <c r="D114" s="308" t="s">
        <v>1080</v>
      </c>
      <c r="E114" s="308" t="s">
        <v>1081</v>
      </c>
      <c r="F114" s="311">
        <v>90000</v>
      </c>
      <c r="G114" s="308" t="s">
        <v>332</v>
      </c>
      <c r="H114" s="308" t="s">
        <v>360</v>
      </c>
      <c r="I114" s="308" t="s">
        <v>291</v>
      </c>
      <c r="J114" s="404">
        <v>44690</v>
      </c>
      <c r="K114" s="308" t="s">
        <v>1113</v>
      </c>
    </row>
    <row r="115" spans="1:12" s="281" customFormat="1" x14ac:dyDescent="0.25">
      <c r="A115" s="308" t="s">
        <v>117</v>
      </c>
      <c r="B115" s="308" t="s">
        <v>1056</v>
      </c>
      <c r="C115" s="405">
        <v>44610</v>
      </c>
      <c r="D115" s="308" t="s">
        <v>445</v>
      </c>
      <c r="E115" s="308" t="s">
        <v>1064</v>
      </c>
      <c r="F115" s="311">
        <v>43020</v>
      </c>
      <c r="G115" s="308" t="s">
        <v>1059</v>
      </c>
      <c r="H115" s="247" t="s">
        <v>1060</v>
      </c>
      <c r="I115" s="247" t="s">
        <v>291</v>
      </c>
      <c r="J115" s="404">
        <v>44690</v>
      </c>
      <c r="K115" s="308" t="s">
        <v>1113</v>
      </c>
    </row>
    <row r="116" spans="1:12" s="281" customFormat="1" x14ac:dyDescent="0.25">
      <c r="A116" s="308" t="s">
        <v>117</v>
      </c>
      <c r="B116" s="308" t="s">
        <v>1058</v>
      </c>
      <c r="C116" s="405">
        <v>44610</v>
      </c>
      <c r="D116" s="308" t="s">
        <v>445</v>
      </c>
      <c r="E116" s="308" t="s">
        <v>1066</v>
      </c>
      <c r="F116" s="311">
        <v>29385</v>
      </c>
      <c r="G116" s="308" t="s">
        <v>1059</v>
      </c>
      <c r="H116" s="247" t="s">
        <v>1060</v>
      </c>
      <c r="I116" s="247" t="s">
        <v>291</v>
      </c>
      <c r="J116" s="404">
        <v>44690</v>
      </c>
      <c r="K116" s="308" t="s">
        <v>1113</v>
      </c>
    </row>
    <row r="117" spans="1:12" s="281" customFormat="1" x14ac:dyDescent="0.25">
      <c r="A117" s="247" t="s">
        <v>117</v>
      </c>
      <c r="B117" s="247" t="s">
        <v>383</v>
      </c>
      <c r="C117" s="248" t="s">
        <v>132</v>
      </c>
      <c r="D117" s="247" t="s">
        <v>384</v>
      </c>
      <c r="E117" s="247" t="s">
        <v>1112</v>
      </c>
      <c r="F117" s="249">
        <v>7272.41</v>
      </c>
      <c r="G117" s="247" t="s">
        <v>385</v>
      </c>
      <c r="H117" s="247" t="s">
        <v>386</v>
      </c>
      <c r="I117" s="247" t="s">
        <v>291</v>
      </c>
      <c r="J117" s="404">
        <v>44690</v>
      </c>
      <c r="K117" s="308" t="s">
        <v>1113</v>
      </c>
    </row>
    <row r="118" spans="1:12" s="281" customFormat="1" x14ac:dyDescent="0.25">
      <c r="A118" s="308" t="s">
        <v>117</v>
      </c>
      <c r="B118" s="308" t="s">
        <v>1057</v>
      </c>
      <c r="C118" s="405">
        <v>44610</v>
      </c>
      <c r="D118" s="308" t="s">
        <v>445</v>
      </c>
      <c r="E118" s="308" t="s">
        <v>1065</v>
      </c>
      <c r="F118" s="311">
        <v>4140</v>
      </c>
      <c r="G118" s="308" t="s">
        <v>1059</v>
      </c>
      <c r="H118" s="247" t="s">
        <v>1060</v>
      </c>
      <c r="I118" s="247" t="s">
        <v>291</v>
      </c>
      <c r="J118" s="404">
        <v>44690</v>
      </c>
      <c r="K118" s="308" t="s">
        <v>1113</v>
      </c>
    </row>
    <row r="119" spans="1:12" s="281" customFormat="1" x14ac:dyDescent="0.25">
      <c r="A119" s="308" t="s">
        <v>117</v>
      </c>
      <c r="B119" s="308" t="s">
        <v>1076</v>
      </c>
      <c r="C119" s="309">
        <v>44665</v>
      </c>
      <c r="D119" s="308" t="s">
        <v>1078</v>
      </c>
      <c r="E119" s="308" t="s">
        <v>1082</v>
      </c>
      <c r="F119" s="311">
        <v>1500</v>
      </c>
      <c r="G119" s="308" t="s">
        <v>138</v>
      </c>
      <c r="H119" s="247" t="s">
        <v>287</v>
      </c>
      <c r="I119" s="308" t="s">
        <v>291</v>
      </c>
      <c r="J119" s="404">
        <v>44690</v>
      </c>
      <c r="K119" s="308" t="s">
        <v>1113</v>
      </c>
    </row>
    <row r="120" spans="1:12" s="281" customFormat="1" x14ac:dyDescent="0.25">
      <c r="A120" s="308" t="s">
        <v>117</v>
      </c>
      <c r="B120" s="308" t="s">
        <v>1077</v>
      </c>
      <c r="C120" s="309">
        <v>44676</v>
      </c>
      <c r="D120" s="308" t="s">
        <v>1079</v>
      </c>
      <c r="E120" s="308" t="s">
        <v>963</v>
      </c>
      <c r="F120" s="311">
        <v>0</v>
      </c>
      <c r="G120" s="308" t="s">
        <v>1083</v>
      </c>
      <c r="H120" s="247" t="s">
        <v>287</v>
      </c>
      <c r="I120" s="308" t="s">
        <v>291</v>
      </c>
      <c r="J120" s="404">
        <v>44690</v>
      </c>
      <c r="K120" s="308" t="s">
        <v>1113</v>
      </c>
    </row>
    <row r="121" spans="1:12" s="281" customFormat="1" x14ac:dyDescent="0.25">
      <c r="A121" s="262" t="s">
        <v>117</v>
      </c>
      <c r="B121" s="262" t="s">
        <v>1151</v>
      </c>
      <c r="C121" s="263">
        <v>44684</v>
      </c>
      <c r="D121" s="262" t="s">
        <v>962</v>
      </c>
      <c r="E121" s="262" t="s">
        <v>1159</v>
      </c>
      <c r="F121" s="264">
        <v>190000</v>
      </c>
      <c r="G121" s="262"/>
      <c r="H121" s="262" t="s">
        <v>360</v>
      </c>
      <c r="I121" s="262" t="s">
        <v>719</v>
      </c>
      <c r="J121" s="265">
        <v>44697</v>
      </c>
      <c r="K121" s="262" t="s">
        <v>1113</v>
      </c>
      <c r="L121" s="39"/>
    </row>
    <row r="122" spans="1:12" s="39" customFormat="1" x14ac:dyDescent="0.25">
      <c r="A122" s="262" t="s">
        <v>117</v>
      </c>
      <c r="B122" s="262" t="s">
        <v>1150</v>
      </c>
      <c r="C122" s="263">
        <v>44673</v>
      </c>
      <c r="D122" s="262" t="s">
        <v>273</v>
      </c>
      <c r="E122" s="262" t="s">
        <v>1156</v>
      </c>
      <c r="F122" s="264">
        <v>184500</v>
      </c>
      <c r="G122" s="262"/>
      <c r="H122" s="262" t="s">
        <v>360</v>
      </c>
      <c r="I122" s="262" t="s">
        <v>291</v>
      </c>
      <c r="J122" s="265">
        <v>44697</v>
      </c>
      <c r="K122" s="262" t="s">
        <v>1113</v>
      </c>
    </row>
    <row r="123" spans="1:12" s="39" customFormat="1" x14ac:dyDescent="0.25">
      <c r="A123" s="262" t="s">
        <v>117</v>
      </c>
      <c r="B123" s="410" t="s">
        <v>1118</v>
      </c>
      <c r="C123" s="263">
        <v>44651</v>
      </c>
      <c r="D123" s="262" t="s">
        <v>1119</v>
      </c>
      <c r="E123" s="262" t="s">
        <v>1120</v>
      </c>
      <c r="F123" s="264">
        <v>168000</v>
      </c>
      <c r="G123" s="262" t="s">
        <v>1121</v>
      </c>
      <c r="H123" s="262" t="s">
        <v>957</v>
      </c>
      <c r="I123" s="262" t="s">
        <v>291</v>
      </c>
      <c r="J123" s="265">
        <v>44697</v>
      </c>
      <c r="K123" s="262" t="s">
        <v>1113</v>
      </c>
    </row>
    <row r="124" spans="1:12" s="39" customFormat="1" x14ac:dyDescent="0.25">
      <c r="A124" s="294" t="s">
        <v>117</v>
      </c>
      <c r="B124" s="294" t="s">
        <v>383</v>
      </c>
      <c r="C124" s="302">
        <v>44621</v>
      </c>
      <c r="D124" s="294" t="s">
        <v>384</v>
      </c>
      <c r="E124" s="294" t="s">
        <v>1114</v>
      </c>
      <c r="F124" s="303">
        <v>152306.19</v>
      </c>
      <c r="G124" s="294" t="s">
        <v>385</v>
      </c>
      <c r="H124" s="294" t="s">
        <v>386</v>
      </c>
      <c r="I124" s="294" t="s">
        <v>291</v>
      </c>
      <c r="J124" s="265">
        <v>44697</v>
      </c>
      <c r="K124" s="262" t="s">
        <v>1113</v>
      </c>
      <c r="L124" s="281"/>
    </row>
    <row r="125" spans="1:12" s="39" customFormat="1" x14ac:dyDescent="0.25">
      <c r="A125" s="262" t="s">
        <v>117</v>
      </c>
      <c r="B125" s="262" t="s">
        <v>1115</v>
      </c>
      <c r="C125" s="263">
        <v>44621</v>
      </c>
      <c r="D125" s="262" t="s">
        <v>1116</v>
      </c>
      <c r="E125" s="262" t="s">
        <v>1117</v>
      </c>
      <c r="F125" s="264">
        <v>116642</v>
      </c>
      <c r="G125" s="262" t="s">
        <v>994</v>
      </c>
      <c r="H125" s="262" t="s">
        <v>309</v>
      </c>
      <c r="I125" s="262" t="s">
        <v>291</v>
      </c>
      <c r="J125" s="265">
        <v>44697</v>
      </c>
      <c r="K125" s="262" t="s">
        <v>1113</v>
      </c>
    </row>
    <row r="126" spans="1:12" s="39" customFormat="1" x14ac:dyDescent="0.25">
      <c r="A126" s="262" t="s">
        <v>117</v>
      </c>
      <c r="B126" s="262" t="s">
        <v>1153</v>
      </c>
      <c r="C126" s="263">
        <v>44673</v>
      </c>
      <c r="D126" s="262" t="s">
        <v>1155</v>
      </c>
      <c r="E126" s="262" t="s">
        <v>1158</v>
      </c>
      <c r="F126" s="264">
        <v>40000</v>
      </c>
      <c r="G126" s="262"/>
      <c r="H126" s="262" t="s">
        <v>360</v>
      </c>
      <c r="I126" s="262" t="s">
        <v>291</v>
      </c>
      <c r="J126" s="265">
        <v>44697</v>
      </c>
      <c r="K126" s="262" t="s">
        <v>1113</v>
      </c>
    </row>
    <row r="127" spans="1:12" s="39" customFormat="1" x14ac:dyDescent="0.25">
      <c r="A127" s="262" t="s">
        <v>117</v>
      </c>
      <c r="B127" s="262" t="s">
        <v>1152</v>
      </c>
      <c r="C127" s="263">
        <v>44642</v>
      </c>
      <c r="D127" s="262" t="s">
        <v>1154</v>
      </c>
      <c r="E127" s="262" t="s">
        <v>1157</v>
      </c>
      <c r="F127" s="264">
        <v>250</v>
      </c>
      <c r="G127" s="262"/>
      <c r="H127" s="262" t="s">
        <v>287</v>
      </c>
      <c r="I127" s="262" t="s">
        <v>291</v>
      </c>
      <c r="J127" s="265">
        <v>44697</v>
      </c>
      <c r="K127" s="262" t="s">
        <v>1113</v>
      </c>
    </row>
    <row r="128" spans="1:12" s="39" customFormat="1" x14ac:dyDescent="0.25">
      <c r="A128" s="412" t="s">
        <v>117</v>
      </c>
      <c r="B128" s="412" t="s">
        <v>1189</v>
      </c>
      <c r="C128" s="413">
        <v>44669</v>
      </c>
      <c r="D128" s="412" t="s">
        <v>1190</v>
      </c>
      <c r="E128" s="412" t="s">
        <v>1191</v>
      </c>
      <c r="F128" s="414">
        <v>125398</v>
      </c>
      <c r="G128" s="412" t="s">
        <v>138</v>
      </c>
      <c r="H128" s="412" t="s">
        <v>1060</v>
      </c>
      <c r="I128" s="412" t="s">
        <v>291</v>
      </c>
      <c r="J128" s="415">
        <v>44705</v>
      </c>
      <c r="K128" s="415" t="s">
        <v>1113</v>
      </c>
    </row>
    <row r="129" spans="1:11" s="39" customFormat="1" x14ac:dyDescent="0.25">
      <c r="A129" s="412" t="s">
        <v>117</v>
      </c>
      <c r="B129" s="412" t="s">
        <v>1187</v>
      </c>
      <c r="C129" s="413">
        <v>44659</v>
      </c>
      <c r="D129" s="412" t="s">
        <v>445</v>
      </c>
      <c r="E129" s="412" t="s">
        <v>1188</v>
      </c>
      <c r="F129" s="414">
        <v>15900</v>
      </c>
      <c r="G129" s="412" t="s">
        <v>1059</v>
      </c>
      <c r="H129" s="412" t="s">
        <v>1060</v>
      </c>
      <c r="I129" s="412" t="s">
        <v>291</v>
      </c>
      <c r="J129" s="415">
        <v>44705</v>
      </c>
      <c r="K129" s="415" t="s">
        <v>1113</v>
      </c>
    </row>
    <row r="130" spans="1:11" s="39" customFormat="1" x14ac:dyDescent="0.25">
      <c r="A130" s="412" t="s">
        <v>117</v>
      </c>
      <c r="B130" s="412" t="s">
        <v>1185</v>
      </c>
      <c r="C130" s="413">
        <v>44659</v>
      </c>
      <c r="D130" s="412" t="s">
        <v>445</v>
      </c>
      <c r="E130" s="412" t="s">
        <v>1186</v>
      </c>
      <c r="F130" s="414">
        <v>14715</v>
      </c>
      <c r="G130" s="412" t="s">
        <v>1059</v>
      </c>
      <c r="H130" s="412" t="s">
        <v>1060</v>
      </c>
      <c r="I130" s="412" t="s">
        <v>291</v>
      </c>
      <c r="J130" s="415">
        <v>44705</v>
      </c>
      <c r="K130" s="415" t="s">
        <v>1113</v>
      </c>
    </row>
    <row r="131" spans="1:11" s="39" customFormat="1" x14ac:dyDescent="0.25">
      <c r="A131" s="412" t="s">
        <v>117</v>
      </c>
      <c r="B131" s="412" t="s">
        <v>1178</v>
      </c>
      <c r="C131" s="413">
        <v>44651</v>
      </c>
      <c r="D131" s="412" t="s">
        <v>1179</v>
      </c>
      <c r="E131" s="412" t="s">
        <v>1180</v>
      </c>
      <c r="F131" s="414">
        <v>7000</v>
      </c>
      <c r="G131" s="412" t="s">
        <v>332</v>
      </c>
      <c r="H131" s="412" t="s">
        <v>1060</v>
      </c>
      <c r="I131" s="412" t="s">
        <v>291</v>
      </c>
      <c r="J131" s="415">
        <v>44705</v>
      </c>
      <c r="K131" s="415" t="s">
        <v>1113</v>
      </c>
    </row>
    <row r="132" spans="1:11" s="39" customFormat="1" x14ac:dyDescent="0.25">
      <c r="A132" s="412" t="s">
        <v>117</v>
      </c>
      <c r="B132" s="412" t="s">
        <v>1181</v>
      </c>
      <c r="C132" s="413">
        <v>44663</v>
      </c>
      <c r="D132" s="412" t="s">
        <v>1182</v>
      </c>
      <c r="E132" s="412" t="s">
        <v>1183</v>
      </c>
      <c r="F132" s="414">
        <v>6450</v>
      </c>
      <c r="G132" s="412" t="s">
        <v>1184</v>
      </c>
      <c r="H132" s="412" t="s">
        <v>1060</v>
      </c>
      <c r="I132" s="412" t="s">
        <v>291</v>
      </c>
      <c r="J132" s="415">
        <v>44705</v>
      </c>
      <c r="K132" s="415" t="s">
        <v>1113</v>
      </c>
    </row>
    <row r="133" spans="1:11" s="39" customFormat="1" x14ac:dyDescent="0.25">
      <c r="A133" s="412" t="s">
        <v>117</v>
      </c>
      <c r="B133" s="412" t="s">
        <v>1174</v>
      </c>
      <c r="C133" s="413">
        <v>44629</v>
      </c>
      <c r="D133" s="412" t="s">
        <v>1175</v>
      </c>
      <c r="E133" s="412" t="s">
        <v>1176</v>
      </c>
      <c r="F133" s="414">
        <v>5952</v>
      </c>
      <c r="G133" s="412" t="s">
        <v>1177</v>
      </c>
      <c r="H133" s="412" t="s">
        <v>957</v>
      </c>
      <c r="I133" s="412" t="s">
        <v>291</v>
      </c>
      <c r="J133" s="415">
        <v>44705</v>
      </c>
      <c r="K133" s="415" t="s">
        <v>1113</v>
      </c>
    </row>
    <row r="134" spans="1:11" s="39" customFormat="1" x14ac:dyDescent="0.25">
      <c r="A134" s="412" t="s">
        <v>117</v>
      </c>
      <c r="B134" s="412" t="s">
        <v>1170</v>
      </c>
      <c r="C134" s="413">
        <v>44621</v>
      </c>
      <c r="D134" s="412" t="s">
        <v>1171</v>
      </c>
      <c r="E134" s="412" t="s">
        <v>1172</v>
      </c>
      <c r="F134" s="414">
        <v>4800</v>
      </c>
      <c r="G134" s="412" t="s">
        <v>1173</v>
      </c>
      <c r="H134" s="412" t="s">
        <v>1060</v>
      </c>
      <c r="I134" s="412" t="s">
        <v>291</v>
      </c>
      <c r="J134" s="415">
        <v>44705</v>
      </c>
      <c r="K134" s="415" t="s">
        <v>1113</v>
      </c>
    </row>
    <row r="135" spans="1:11" s="39" customFormat="1" x14ac:dyDescent="0.25">
      <c r="A135" s="412" t="s">
        <v>117</v>
      </c>
      <c r="B135" s="412" t="s">
        <v>1201</v>
      </c>
      <c r="C135" s="413">
        <v>44665</v>
      </c>
      <c r="D135" s="412" t="s">
        <v>1202</v>
      </c>
      <c r="E135" s="412" t="s">
        <v>1203</v>
      </c>
      <c r="F135" s="414">
        <v>300</v>
      </c>
      <c r="G135" s="412" t="s">
        <v>332</v>
      </c>
      <c r="H135" s="412" t="s">
        <v>373</v>
      </c>
      <c r="I135" s="412" t="s">
        <v>291</v>
      </c>
      <c r="J135" s="415">
        <v>44705</v>
      </c>
      <c r="K135" s="415" t="s">
        <v>1113</v>
      </c>
    </row>
    <row r="136" spans="1:11" s="39" customFormat="1" x14ac:dyDescent="0.25">
      <c r="A136" s="257" t="s">
        <v>117</v>
      </c>
      <c r="B136" s="417" t="s">
        <v>1217</v>
      </c>
      <c r="C136" s="258">
        <v>44693</v>
      </c>
      <c r="D136" s="417" t="s">
        <v>1218</v>
      </c>
      <c r="E136" s="257" t="s">
        <v>1219</v>
      </c>
      <c r="F136" s="259">
        <v>142160</v>
      </c>
      <c r="G136" s="257" t="s">
        <v>332</v>
      </c>
      <c r="H136" s="257" t="s">
        <v>309</v>
      </c>
      <c r="I136" s="257" t="s">
        <v>291</v>
      </c>
      <c r="J136" s="260">
        <v>44711</v>
      </c>
      <c r="K136" s="257" t="s">
        <v>1113</v>
      </c>
    </row>
    <row r="137" spans="1:11" s="39" customFormat="1" x14ac:dyDescent="0.2">
      <c r="A137" s="257" t="s">
        <v>117</v>
      </c>
      <c r="B137" s="418" t="s">
        <v>1215</v>
      </c>
      <c r="C137" s="258">
        <v>44685</v>
      </c>
      <c r="D137" s="418" t="s">
        <v>996</v>
      </c>
      <c r="E137" s="418" t="s">
        <v>1216</v>
      </c>
      <c r="F137" s="259">
        <v>129597.06</v>
      </c>
      <c r="G137" s="257" t="s">
        <v>1177</v>
      </c>
      <c r="H137" s="257" t="s">
        <v>1060</v>
      </c>
      <c r="I137" s="257" t="s">
        <v>291</v>
      </c>
      <c r="J137" s="260">
        <v>44711</v>
      </c>
      <c r="K137" s="257" t="s">
        <v>1113</v>
      </c>
    </row>
    <row r="138" spans="1:11" s="39" customFormat="1" x14ac:dyDescent="0.25">
      <c r="A138" s="257" t="s">
        <v>117</v>
      </c>
      <c r="B138" s="257" t="s">
        <v>1243</v>
      </c>
      <c r="C138" s="258">
        <v>44655</v>
      </c>
      <c r="D138" s="257" t="s">
        <v>1244</v>
      </c>
      <c r="E138" s="257" t="s">
        <v>1245</v>
      </c>
      <c r="F138" s="259">
        <v>20000</v>
      </c>
      <c r="G138" s="257" t="s">
        <v>594</v>
      </c>
      <c r="H138" s="257" t="s">
        <v>287</v>
      </c>
      <c r="I138" s="257" t="s">
        <v>719</v>
      </c>
      <c r="J138" s="260">
        <v>44711</v>
      </c>
      <c r="K138" s="257" t="s">
        <v>1113</v>
      </c>
    </row>
    <row r="139" spans="1:11" s="39" customFormat="1" x14ac:dyDescent="0.25">
      <c r="A139" s="257" t="s">
        <v>117</v>
      </c>
      <c r="B139" s="257" t="s">
        <v>1234</v>
      </c>
      <c r="C139" s="258">
        <v>44701</v>
      </c>
      <c r="D139" s="257" t="s">
        <v>1235</v>
      </c>
      <c r="E139" s="257" t="s">
        <v>1236</v>
      </c>
      <c r="F139" s="259">
        <v>500</v>
      </c>
      <c r="G139" s="257" t="s">
        <v>594</v>
      </c>
      <c r="H139" s="257" t="s">
        <v>287</v>
      </c>
      <c r="I139" s="257" t="s">
        <v>291</v>
      </c>
      <c r="J139" s="260">
        <v>44711</v>
      </c>
      <c r="K139" s="257" t="s">
        <v>1113</v>
      </c>
    </row>
    <row r="140" spans="1:11" s="39" customFormat="1" x14ac:dyDescent="0.25">
      <c r="A140" s="433" t="s">
        <v>117</v>
      </c>
      <c r="B140" s="433" t="s">
        <v>1281</v>
      </c>
      <c r="C140" s="434">
        <v>44694</v>
      </c>
      <c r="D140" s="433" t="s">
        <v>1282</v>
      </c>
      <c r="E140" s="433" t="s">
        <v>1283</v>
      </c>
      <c r="F140" s="435">
        <v>112000</v>
      </c>
      <c r="G140" s="433" t="s">
        <v>1121</v>
      </c>
      <c r="H140" s="433" t="s">
        <v>1060</v>
      </c>
      <c r="I140" s="433" t="s">
        <v>291</v>
      </c>
      <c r="J140" s="436">
        <v>44718</v>
      </c>
      <c r="K140" s="433" t="s">
        <v>78</v>
      </c>
    </row>
    <row r="141" spans="1:11" s="39" customFormat="1" x14ac:dyDescent="0.25">
      <c r="A141" s="433" t="s">
        <v>117</v>
      </c>
      <c r="B141" s="433" t="s">
        <v>1291</v>
      </c>
      <c r="C141" s="434">
        <v>44700</v>
      </c>
      <c r="D141" s="433" t="s">
        <v>1293</v>
      </c>
      <c r="E141" s="433" t="s">
        <v>1295</v>
      </c>
      <c r="F141" s="435">
        <v>15000</v>
      </c>
      <c r="G141" s="433" t="s">
        <v>594</v>
      </c>
      <c r="H141" s="433" t="s">
        <v>287</v>
      </c>
      <c r="I141" s="433" t="s">
        <v>291</v>
      </c>
      <c r="J141" s="436">
        <v>44718</v>
      </c>
      <c r="K141" s="433" t="s">
        <v>78</v>
      </c>
    </row>
    <row r="142" spans="1:11" s="39" customFormat="1" x14ac:dyDescent="0.25">
      <c r="A142" s="433" t="s">
        <v>117</v>
      </c>
      <c r="B142" s="433" t="s">
        <v>1290</v>
      </c>
      <c r="C142" s="434">
        <v>44693</v>
      </c>
      <c r="D142" s="433" t="s">
        <v>1292</v>
      </c>
      <c r="E142" s="433" t="s">
        <v>1294</v>
      </c>
      <c r="F142" s="435">
        <v>500</v>
      </c>
      <c r="G142" s="433" t="s">
        <v>298</v>
      </c>
      <c r="H142" s="433" t="s">
        <v>287</v>
      </c>
      <c r="I142" s="433" t="s">
        <v>291</v>
      </c>
      <c r="J142" s="436">
        <v>44718</v>
      </c>
      <c r="K142" s="433" t="s">
        <v>78</v>
      </c>
    </row>
    <row r="143" spans="1:11" s="39" customFormat="1" x14ac:dyDescent="0.2">
      <c r="A143" s="453" t="s">
        <v>117</v>
      </c>
      <c r="B143" s="454" t="s">
        <v>1329</v>
      </c>
      <c r="C143" s="455">
        <v>44697</v>
      </c>
      <c r="D143" s="454" t="s">
        <v>1336</v>
      </c>
      <c r="E143" s="454" t="s">
        <v>1330</v>
      </c>
      <c r="F143" s="456">
        <v>186279.00122400001</v>
      </c>
      <c r="G143" s="454" t="s">
        <v>1331</v>
      </c>
      <c r="H143" s="453" t="s">
        <v>1060</v>
      </c>
      <c r="I143" s="453" t="s">
        <v>291</v>
      </c>
      <c r="J143" s="457">
        <v>44725</v>
      </c>
      <c r="K143" s="453" t="s">
        <v>78</v>
      </c>
    </row>
    <row r="144" spans="1:11" s="39" customFormat="1" x14ac:dyDescent="0.25">
      <c r="A144" s="453" t="s">
        <v>117</v>
      </c>
      <c r="B144" s="453" t="s">
        <v>1340</v>
      </c>
      <c r="C144" s="455">
        <v>44691</v>
      </c>
      <c r="D144" s="453" t="s">
        <v>1345</v>
      </c>
      <c r="E144" s="453" t="s">
        <v>1349</v>
      </c>
      <c r="F144" s="456">
        <v>25000</v>
      </c>
      <c r="G144" s="453" t="s">
        <v>1338</v>
      </c>
      <c r="H144" s="453" t="s">
        <v>360</v>
      </c>
      <c r="I144" s="453" t="s">
        <v>291</v>
      </c>
      <c r="J144" s="457">
        <v>44725</v>
      </c>
      <c r="K144" s="453" t="s">
        <v>78</v>
      </c>
    </row>
    <row r="145" spans="1:11" s="39" customFormat="1" x14ac:dyDescent="0.25">
      <c r="A145" s="453" t="s">
        <v>117</v>
      </c>
      <c r="B145" s="453" t="s">
        <v>1339</v>
      </c>
      <c r="C145" s="455">
        <v>44614</v>
      </c>
      <c r="D145" s="453" t="s">
        <v>1344</v>
      </c>
      <c r="E145" s="453" t="s">
        <v>1348</v>
      </c>
      <c r="F145" s="456">
        <v>20000</v>
      </c>
      <c r="G145" s="453" t="s">
        <v>758</v>
      </c>
      <c r="H145" s="453" t="s">
        <v>336</v>
      </c>
      <c r="I145" s="453" t="s">
        <v>291</v>
      </c>
      <c r="J145" s="457">
        <v>44725</v>
      </c>
      <c r="K145" s="453" t="s">
        <v>78</v>
      </c>
    </row>
    <row r="146" spans="1:11" s="39" customFormat="1" x14ac:dyDescent="0.25">
      <c r="A146" s="453" t="s">
        <v>117</v>
      </c>
      <c r="B146" s="453" t="s">
        <v>1342</v>
      </c>
      <c r="C146" s="455">
        <v>44718</v>
      </c>
      <c r="D146" s="453" t="s">
        <v>1347</v>
      </c>
      <c r="E146" s="453" t="s">
        <v>1350</v>
      </c>
      <c r="F146" s="456">
        <v>6160</v>
      </c>
      <c r="G146" s="453" t="s">
        <v>1177</v>
      </c>
      <c r="H146" s="453" t="s">
        <v>336</v>
      </c>
      <c r="I146" s="453" t="s">
        <v>291</v>
      </c>
      <c r="J146" s="457">
        <v>44725</v>
      </c>
      <c r="K146" s="453" t="s">
        <v>78</v>
      </c>
    </row>
    <row r="147" spans="1:11" s="39" customFormat="1" x14ac:dyDescent="0.25">
      <c r="A147" s="453" t="s">
        <v>117</v>
      </c>
      <c r="B147" s="453" t="s">
        <v>1337</v>
      </c>
      <c r="C147" s="455">
        <v>44697</v>
      </c>
      <c r="D147" s="453" t="s">
        <v>1343</v>
      </c>
      <c r="E147" s="453" t="s">
        <v>1359</v>
      </c>
      <c r="F147" s="456">
        <v>0</v>
      </c>
      <c r="G147" s="453" t="s">
        <v>1338</v>
      </c>
      <c r="H147" s="453" t="s">
        <v>336</v>
      </c>
      <c r="I147" s="453" t="s">
        <v>291</v>
      </c>
      <c r="J147" s="457">
        <v>44725</v>
      </c>
      <c r="K147" s="453" t="s">
        <v>78</v>
      </c>
    </row>
    <row r="148" spans="1:11" s="39" customFormat="1" ht="15" customHeight="1" x14ac:dyDescent="0.25">
      <c r="A148" s="453" t="s">
        <v>117</v>
      </c>
      <c r="B148" s="453" t="s">
        <v>1341</v>
      </c>
      <c r="C148" s="455">
        <v>44707</v>
      </c>
      <c r="D148" s="453" t="s">
        <v>1346</v>
      </c>
      <c r="E148" s="453" t="s">
        <v>1157</v>
      </c>
      <c r="F148" s="456">
        <v>0</v>
      </c>
      <c r="G148" s="453" t="s">
        <v>1338</v>
      </c>
      <c r="H148" s="453" t="s">
        <v>336</v>
      </c>
      <c r="I148" s="453" t="s">
        <v>291</v>
      </c>
      <c r="J148" s="457">
        <v>44725</v>
      </c>
      <c r="K148" s="453" t="s">
        <v>78</v>
      </c>
    </row>
    <row r="149" spans="1:11" s="39" customFormat="1" x14ac:dyDescent="0.25">
      <c r="A149" s="247" t="s">
        <v>117</v>
      </c>
      <c r="B149" s="247" t="s">
        <v>1370</v>
      </c>
      <c r="C149" s="248">
        <v>44711</v>
      </c>
      <c r="D149" s="247" t="s">
        <v>445</v>
      </c>
      <c r="E149" s="247" t="s">
        <v>1371</v>
      </c>
      <c r="F149" s="249">
        <v>15075</v>
      </c>
      <c r="G149" s="247" t="s">
        <v>1372</v>
      </c>
      <c r="H149" s="247" t="s">
        <v>1060</v>
      </c>
      <c r="I149" s="247" t="s">
        <v>291</v>
      </c>
      <c r="J149" s="250">
        <v>44732</v>
      </c>
      <c r="K149" s="247" t="s">
        <v>78</v>
      </c>
    </row>
    <row r="150" spans="1:11" s="39" customFormat="1" x14ac:dyDescent="0.25">
      <c r="A150" s="247" t="s">
        <v>117</v>
      </c>
      <c r="B150" s="247" t="s">
        <v>1373</v>
      </c>
      <c r="C150" s="248">
        <v>44719</v>
      </c>
      <c r="D150" s="247" t="s">
        <v>1374</v>
      </c>
      <c r="E150" s="247" t="s">
        <v>1375</v>
      </c>
      <c r="F150" s="249">
        <v>49400</v>
      </c>
      <c r="G150" s="247" t="s">
        <v>409</v>
      </c>
      <c r="H150" s="247" t="s">
        <v>438</v>
      </c>
      <c r="I150" s="247"/>
      <c r="J150" s="250">
        <v>44732</v>
      </c>
      <c r="K150" s="247" t="s">
        <v>78</v>
      </c>
    </row>
    <row r="151" spans="1:11" s="39" customFormat="1" x14ac:dyDescent="0.25">
      <c r="A151" s="247" t="s">
        <v>117</v>
      </c>
      <c r="B151" s="247" t="s">
        <v>1380</v>
      </c>
      <c r="C151" s="248">
        <v>44714</v>
      </c>
      <c r="D151" s="247" t="s">
        <v>1383</v>
      </c>
      <c r="E151" s="247" t="s">
        <v>1386</v>
      </c>
      <c r="F151" s="249">
        <v>600</v>
      </c>
      <c r="G151" s="247" t="s">
        <v>518</v>
      </c>
      <c r="H151" s="247" t="s">
        <v>336</v>
      </c>
      <c r="I151" s="247"/>
      <c r="J151" s="250">
        <v>44732</v>
      </c>
      <c r="K151" s="247" t="s">
        <v>78</v>
      </c>
    </row>
    <row r="152" spans="1:11" s="39" customFormat="1" x14ac:dyDescent="0.25">
      <c r="A152" s="247" t="s">
        <v>117</v>
      </c>
      <c r="B152" s="247" t="s">
        <v>1381</v>
      </c>
      <c r="C152" s="248">
        <v>44718</v>
      </c>
      <c r="D152" s="247" t="s">
        <v>712</v>
      </c>
      <c r="E152" s="247" t="s">
        <v>1387</v>
      </c>
      <c r="F152" s="249">
        <v>222500</v>
      </c>
      <c r="G152" s="247" t="s">
        <v>521</v>
      </c>
      <c r="H152" s="247" t="s">
        <v>360</v>
      </c>
      <c r="I152" s="247"/>
      <c r="J152" s="250">
        <v>44732</v>
      </c>
      <c r="K152" s="247" t="s">
        <v>78</v>
      </c>
    </row>
    <row r="153" spans="1:11" s="39" customFormat="1" x14ac:dyDescent="0.25">
      <c r="A153" s="247" t="s">
        <v>117</v>
      </c>
      <c r="B153" s="247" t="s">
        <v>1382</v>
      </c>
      <c r="C153" s="248">
        <v>44718</v>
      </c>
      <c r="D153" s="247" t="s">
        <v>1384</v>
      </c>
      <c r="E153" s="247" t="s">
        <v>1385</v>
      </c>
      <c r="F153" s="249">
        <v>5500</v>
      </c>
      <c r="G153" s="247" t="s">
        <v>1388</v>
      </c>
      <c r="H153" s="247" t="s">
        <v>336</v>
      </c>
      <c r="I153" s="247"/>
      <c r="J153" s="250">
        <v>44732</v>
      </c>
      <c r="K153" s="247" t="s">
        <v>78</v>
      </c>
    </row>
    <row r="154" spans="1:11" s="39" customFormat="1" x14ac:dyDescent="0.25">
      <c r="A154" s="481" t="s">
        <v>117</v>
      </c>
      <c r="B154" s="481" t="s">
        <v>1398</v>
      </c>
      <c r="C154" s="482">
        <v>44711</v>
      </c>
      <c r="D154" s="481" t="s">
        <v>445</v>
      </c>
      <c r="E154" s="481" t="s">
        <v>1399</v>
      </c>
      <c r="F154" s="483">
        <v>174790</v>
      </c>
      <c r="G154" s="481" t="s">
        <v>298</v>
      </c>
      <c r="H154" s="481" t="s">
        <v>1060</v>
      </c>
      <c r="I154" s="481" t="s">
        <v>291</v>
      </c>
      <c r="J154" s="484">
        <v>44739</v>
      </c>
      <c r="K154" s="481" t="s">
        <v>78</v>
      </c>
    </row>
    <row r="155" spans="1:11" s="39" customFormat="1" x14ac:dyDescent="0.25">
      <c r="A155" s="481" t="s">
        <v>117</v>
      </c>
      <c r="B155" s="481" t="s">
        <v>1419</v>
      </c>
      <c r="C155" s="482">
        <v>44716</v>
      </c>
      <c r="D155" s="481" t="s">
        <v>1426</v>
      </c>
      <c r="E155" s="481" t="s">
        <v>1432</v>
      </c>
      <c r="F155" s="483">
        <v>70000</v>
      </c>
      <c r="G155" s="481" t="s">
        <v>521</v>
      </c>
      <c r="H155" s="481" t="s">
        <v>360</v>
      </c>
      <c r="I155" s="481" t="s">
        <v>719</v>
      </c>
      <c r="J155" s="484">
        <v>44739</v>
      </c>
      <c r="K155" s="481" t="s">
        <v>78</v>
      </c>
    </row>
    <row r="156" spans="1:11" s="39" customFormat="1" x14ac:dyDescent="0.25">
      <c r="A156" s="481" t="s">
        <v>117</v>
      </c>
      <c r="B156" s="481" t="s">
        <v>1421</v>
      </c>
      <c r="C156" s="482">
        <v>44725</v>
      </c>
      <c r="D156" s="481" t="s">
        <v>1427</v>
      </c>
      <c r="E156" s="481" t="s">
        <v>1434</v>
      </c>
      <c r="F156" s="483">
        <v>13000</v>
      </c>
      <c r="G156" s="481" t="s">
        <v>594</v>
      </c>
      <c r="H156" s="481" t="s">
        <v>336</v>
      </c>
      <c r="I156" s="481" t="s">
        <v>291</v>
      </c>
      <c r="J156" s="484">
        <v>44739</v>
      </c>
      <c r="K156" s="481" t="s">
        <v>78</v>
      </c>
    </row>
    <row r="157" spans="1:11" s="39" customFormat="1" x14ac:dyDescent="0.25">
      <c r="A157" s="481" t="s">
        <v>117</v>
      </c>
      <c r="B157" s="481" t="s">
        <v>1424</v>
      </c>
      <c r="C157" s="482">
        <v>44720</v>
      </c>
      <c r="D157" s="481" t="s">
        <v>1430</v>
      </c>
      <c r="E157" s="481" t="s">
        <v>1350</v>
      </c>
      <c r="F157" s="483">
        <v>5509</v>
      </c>
      <c r="G157" s="481" t="s">
        <v>138</v>
      </c>
      <c r="H157" s="481" t="s">
        <v>336</v>
      </c>
      <c r="I157" s="481" t="s">
        <v>291</v>
      </c>
      <c r="J157" s="484">
        <v>44739</v>
      </c>
      <c r="K157" s="481" t="s">
        <v>78</v>
      </c>
    </row>
    <row r="158" spans="1:11" s="39" customFormat="1" x14ac:dyDescent="0.25">
      <c r="A158" s="481" t="s">
        <v>117</v>
      </c>
      <c r="B158" s="481" t="s">
        <v>1420</v>
      </c>
      <c r="C158" s="482">
        <v>44728</v>
      </c>
      <c r="D158" s="481" t="s">
        <v>407</v>
      </c>
      <c r="E158" s="481" t="s">
        <v>1433</v>
      </c>
      <c r="F158" s="483">
        <v>3500</v>
      </c>
      <c r="G158" s="481" t="s">
        <v>1438</v>
      </c>
      <c r="H158" s="481" t="s">
        <v>336</v>
      </c>
      <c r="I158" s="481" t="s">
        <v>291</v>
      </c>
      <c r="J158" s="484">
        <v>44739</v>
      </c>
      <c r="K158" s="481" t="s">
        <v>78</v>
      </c>
    </row>
    <row r="159" spans="1:11" s="39" customFormat="1" x14ac:dyDescent="0.25">
      <c r="A159" s="481" t="s">
        <v>117</v>
      </c>
      <c r="B159" s="481" t="s">
        <v>1425</v>
      </c>
      <c r="C159" s="482">
        <v>44729</v>
      </c>
      <c r="D159" s="481" t="s">
        <v>1431</v>
      </c>
      <c r="E159" s="481" t="s">
        <v>1437</v>
      </c>
      <c r="F159" s="483">
        <v>2600</v>
      </c>
      <c r="G159" s="481" t="s">
        <v>594</v>
      </c>
      <c r="H159" s="481" t="s">
        <v>336</v>
      </c>
      <c r="I159" s="481" t="s">
        <v>291</v>
      </c>
      <c r="J159" s="484">
        <v>44739</v>
      </c>
      <c r="K159" s="481" t="s">
        <v>78</v>
      </c>
    </row>
    <row r="160" spans="1:11" s="39" customFormat="1" x14ac:dyDescent="0.25">
      <c r="A160" s="481" t="s">
        <v>117</v>
      </c>
      <c r="B160" s="481" t="s">
        <v>1422</v>
      </c>
      <c r="C160" s="482">
        <v>44726</v>
      </c>
      <c r="D160" s="481" t="s">
        <v>1428</v>
      </c>
      <c r="E160" s="481" t="s">
        <v>1435</v>
      </c>
      <c r="F160" s="483">
        <v>2000</v>
      </c>
      <c r="G160" s="481" t="s">
        <v>528</v>
      </c>
      <c r="H160" s="481" t="s">
        <v>336</v>
      </c>
      <c r="I160" s="481" t="s">
        <v>291</v>
      </c>
      <c r="J160" s="484">
        <v>44739</v>
      </c>
      <c r="K160" s="481" t="s">
        <v>78</v>
      </c>
    </row>
    <row r="161" spans="1:11" s="39" customFormat="1" x14ac:dyDescent="0.25">
      <c r="A161" s="481" t="s">
        <v>117</v>
      </c>
      <c r="B161" s="481" t="s">
        <v>1423</v>
      </c>
      <c r="C161" s="482">
        <v>44726</v>
      </c>
      <c r="D161" s="481" t="s">
        <v>1429</v>
      </c>
      <c r="E161" s="481" t="s">
        <v>1436</v>
      </c>
      <c r="F161" s="483">
        <v>0</v>
      </c>
      <c r="G161" s="481" t="s">
        <v>1083</v>
      </c>
      <c r="H161" s="481" t="s">
        <v>336</v>
      </c>
      <c r="I161" s="481" t="s">
        <v>291</v>
      </c>
      <c r="J161" s="484">
        <v>44739</v>
      </c>
      <c r="K161" s="481" t="s">
        <v>78</v>
      </c>
    </row>
    <row r="162" spans="1:11" s="39" customFormat="1" x14ac:dyDescent="0.25">
      <c r="A162" s="246" t="s">
        <v>304</v>
      </c>
      <c r="B162" s="262" t="s">
        <v>1486</v>
      </c>
      <c r="C162" s="263" t="s">
        <v>1486</v>
      </c>
      <c r="D162" s="262" t="s">
        <v>1487</v>
      </c>
      <c r="E162" s="262" t="s">
        <v>1488</v>
      </c>
      <c r="F162" s="264">
        <v>68349.540000000008</v>
      </c>
      <c r="G162" s="262" t="s">
        <v>304</v>
      </c>
      <c r="H162" s="262" t="s">
        <v>302</v>
      </c>
      <c r="I162" s="262" t="s">
        <v>291</v>
      </c>
      <c r="J162" s="265">
        <v>44746</v>
      </c>
      <c r="K162" s="262" t="s">
        <v>78</v>
      </c>
    </row>
    <row r="163" spans="1:11" s="39" customFormat="1" x14ac:dyDescent="0.25">
      <c r="A163" s="246" t="s">
        <v>299</v>
      </c>
      <c r="B163" s="262" t="s">
        <v>1486</v>
      </c>
      <c r="C163" s="263" t="s">
        <v>1486</v>
      </c>
      <c r="D163" s="262" t="s">
        <v>1487</v>
      </c>
      <c r="E163" s="262" t="s">
        <v>1488</v>
      </c>
      <c r="F163" s="264">
        <v>238141.96</v>
      </c>
      <c r="G163" s="262" t="s">
        <v>299</v>
      </c>
      <c r="H163" s="262" t="s">
        <v>302</v>
      </c>
      <c r="I163" s="262" t="s">
        <v>291</v>
      </c>
      <c r="J163" s="265">
        <v>44746</v>
      </c>
      <c r="K163" s="262" t="s">
        <v>78</v>
      </c>
    </row>
    <row r="164" spans="1:11" s="39" customFormat="1" x14ac:dyDescent="0.25">
      <c r="A164" s="262" t="s">
        <v>117</v>
      </c>
      <c r="B164" s="262" t="s">
        <v>1452</v>
      </c>
      <c r="C164" s="263">
        <v>44732</v>
      </c>
      <c r="D164" s="262" t="s">
        <v>996</v>
      </c>
      <c r="E164" s="262" t="s">
        <v>1453</v>
      </c>
      <c r="F164" s="264">
        <v>147372.5</v>
      </c>
      <c r="G164" s="262" t="s">
        <v>1454</v>
      </c>
      <c r="H164" s="262" t="s">
        <v>1060</v>
      </c>
      <c r="I164" s="262" t="s">
        <v>291</v>
      </c>
      <c r="J164" s="265">
        <v>44746</v>
      </c>
      <c r="K164" s="262" t="s">
        <v>78</v>
      </c>
    </row>
    <row r="165" spans="1:11" s="39" customFormat="1" x14ac:dyDescent="0.25">
      <c r="A165" s="262" t="s">
        <v>117</v>
      </c>
      <c r="B165" s="262" t="s">
        <v>1455</v>
      </c>
      <c r="C165" s="263">
        <v>44711</v>
      </c>
      <c r="D165" s="262" t="s">
        <v>1456</v>
      </c>
      <c r="E165" s="262" t="s">
        <v>1457</v>
      </c>
      <c r="F165" s="264">
        <v>61990</v>
      </c>
      <c r="G165" s="262" t="s">
        <v>1458</v>
      </c>
      <c r="H165" s="262" t="s">
        <v>1060</v>
      </c>
      <c r="I165" s="262" t="s">
        <v>291</v>
      </c>
      <c r="J165" s="265">
        <v>44746</v>
      </c>
      <c r="K165" s="262" t="s">
        <v>78</v>
      </c>
    </row>
    <row r="166" spans="1:11" s="39" customFormat="1" x14ac:dyDescent="0.25">
      <c r="A166" s="262" t="s">
        <v>117</v>
      </c>
      <c r="B166" s="262" t="s">
        <v>1501</v>
      </c>
      <c r="C166" s="263">
        <v>44685</v>
      </c>
      <c r="D166" s="262" t="s">
        <v>1502</v>
      </c>
      <c r="E166" s="262" t="s">
        <v>1503</v>
      </c>
      <c r="F166" s="264">
        <v>40000</v>
      </c>
      <c r="G166" s="262" t="s">
        <v>521</v>
      </c>
      <c r="H166" s="262" t="s">
        <v>360</v>
      </c>
      <c r="I166" s="262" t="s">
        <v>291</v>
      </c>
      <c r="J166" s="265">
        <v>44746</v>
      </c>
      <c r="K166" s="262" t="s">
        <v>78</v>
      </c>
    </row>
    <row r="167" spans="1:11" s="39" customFormat="1" x14ac:dyDescent="0.25">
      <c r="A167" s="262" t="s">
        <v>117</v>
      </c>
      <c r="B167" s="262" t="s">
        <v>1470</v>
      </c>
      <c r="C167" s="263">
        <v>44735</v>
      </c>
      <c r="D167" s="262" t="s">
        <v>1473</v>
      </c>
      <c r="E167" s="262" t="s">
        <v>1471</v>
      </c>
      <c r="F167" s="264">
        <v>2000</v>
      </c>
      <c r="G167" s="262" t="s">
        <v>594</v>
      </c>
      <c r="H167" s="262" t="s">
        <v>336</v>
      </c>
      <c r="I167" s="262" t="s">
        <v>291</v>
      </c>
      <c r="J167" s="265">
        <v>44746</v>
      </c>
      <c r="K167" s="262" t="s">
        <v>78</v>
      </c>
    </row>
    <row r="168" spans="1:11" s="39" customFormat="1" x14ac:dyDescent="0.25">
      <c r="A168" s="262" t="s">
        <v>117</v>
      </c>
      <c r="B168" s="262" t="s">
        <v>1469</v>
      </c>
      <c r="C168" s="263">
        <v>44733</v>
      </c>
      <c r="D168" s="262" t="s">
        <v>1472</v>
      </c>
      <c r="E168" s="262" t="s">
        <v>963</v>
      </c>
      <c r="F168" s="264">
        <v>1500</v>
      </c>
      <c r="G168" s="262" t="s">
        <v>528</v>
      </c>
      <c r="H168" s="262" t="s">
        <v>336</v>
      </c>
      <c r="I168" s="262" t="s">
        <v>291</v>
      </c>
      <c r="J168" s="265">
        <v>44746</v>
      </c>
      <c r="K168" s="262" t="s">
        <v>78</v>
      </c>
    </row>
    <row r="169" spans="1:11" s="39" customFormat="1" x14ac:dyDescent="0.25">
      <c r="A169" s="246" t="s">
        <v>299</v>
      </c>
      <c r="B169" s="247" t="s">
        <v>1523</v>
      </c>
      <c r="C169" s="248">
        <v>44705</v>
      </c>
      <c r="D169" s="247" t="s">
        <v>794</v>
      </c>
      <c r="E169" s="247" t="s">
        <v>1524</v>
      </c>
      <c r="F169" s="249">
        <v>30105</v>
      </c>
      <c r="G169" s="247" t="s">
        <v>299</v>
      </c>
      <c r="H169" s="247" t="s">
        <v>302</v>
      </c>
      <c r="I169" s="247" t="s">
        <v>291</v>
      </c>
      <c r="J169" s="250">
        <v>44753</v>
      </c>
      <c r="K169" s="247" t="s">
        <v>79</v>
      </c>
    </row>
    <row r="170" spans="1:11" s="39" customFormat="1" x14ac:dyDescent="0.25">
      <c r="A170" s="246" t="s">
        <v>131</v>
      </c>
      <c r="B170" s="247" t="s">
        <v>140</v>
      </c>
      <c r="C170" s="248">
        <v>44748</v>
      </c>
      <c r="D170" s="247" t="s">
        <v>384</v>
      </c>
      <c r="E170" s="247" t="s">
        <v>1550</v>
      </c>
      <c r="F170" s="249">
        <v>46192.13</v>
      </c>
      <c r="G170" s="247" t="s">
        <v>1551</v>
      </c>
      <c r="H170" s="247" t="s">
        <v>1552</v>
      </c>
      <c r="I170" s="247" t="s">
        <v>291</v>
      </c>
      <c r="J170" s="250">
        <v>44753</v>
      </c>
      <c r="K170" s="247" t="s">
        <v>79</v>
      </c>
    </row>
    <row r="171" spans="1:11" s="39" customFormat="1" x14ac:dyDescent="0.25">
      <c r="A171" s="247" t="s">
        <v>574</v>
      </c>
      <c r="B171" s="247" t="s">
        <v>1564</v>
      </c>
      <c r="C171" s="248">
        <v>44740</v>
      </c>
      <c r="D171" s="247" t="s">
        <v>371</v>
      </c>
      <c r="E171" s="247" t="s">
        <v>333</v>
      </c>
      <c r="F171" s="249">
        <v>6000</v>
      </c>
      <c r="G171" s="247" t="s">
        <v>1331</v>
      </c>
      <c r="H171" s="247" t="s">
        <v>373</v>
      </c>
      <c r="I171" s="247" t="s">
        <v>291</v>
      </c>
      <c r="J171" s="250">
        <v>44753</v>
      </c>
      <c r="K171" s="247" t="s">
        <v>79</v>
      </c>
    </row>
    <row r="172" spans="1:11" s="39" customFormat="1" x14ac:dyDescent="0.25">
      <c r="A172" s="247" t="s">
        <v>574</v>
      </c>
      <c r="B172" s="247" t="s">
        <v>1561</v>
      </c>
      <c r="C172" s="248">
        <v>44733</v>
      </c>
      <c r="D172" s="247" t="s">
        <v>1562</v>
      </c>
      <c r="E172" s="247" t="s">
        <v>1563</v>
      </c>
      <c r="F172" s="249">
        <v>1210</v>
      </c>
      <c r="G172" s="247" t="s">
        <v>594</v>
      </c>
      <c r="H172" s="247" t="s">
        <v>336</v>
      </c>
      <c r="I172" s="247" t="s">
        <v>291</v>
      </c>
      <c r="J172" s="250">
        <v>44753</v>
      </c>
      <c r="K172" s="247" t="s">
        <v>79</v>
      </c>
    </row>
    <row r="173" spans="1:11" s="39" customFormat="1" x14ac:dyDescent="0.25">
      <c r="A173" s="247" t="s">
        <v>574</v>
      </c>
      <c r="B173" s="247" t="s">
        <v>1558</v>
      </c>
      <c r="C173" s="248">
        <v>44740</v>
      </c>
      <c r="D173" s="247" t="s">
        <v>1559</v>
      </c>
      <c r="E173" s="247" t="s">
        <v>1560</v>
      </c>
      <c r="F173" s="249">
        <v>400</v>
      </c>
      <c r="G173" s="247" t="s">
        <v>518</v>
      </c>
      <c r="H173" s="247" t="s">
        <v>336</v>
      </c>
      <c r="I173" s="247" t="s">
        <v>291</v>
      </c>
      <c r="J173" s="250">
        <v>44753</v>
      </c>
      <c r="K173" s="247" t="s">
        <v>79</v>
      </c>
    </row>
    <row r="174" spans="1:11" s="39" customFormat="1" x14ac:dyDescent="0.25">
      <c r="A174" s="247" t="s">
        <v>574</v>
      </c>
      <c r="B174" s="247" t="s">
        <v>1556</v>
      </c>
      <c r="C174" s="248">
        <v>44739</v>
      </c>
      <c r="D174" s="247" t="s">
        <v>273</v>
      </c>
      <c r="E174" s="247" t="s">
        <v>1557</v>
      </c>
      <c r="F174" s="249">
        <v>0</v>
      </c>
      <c r="G174" s="247" t="s">
        <v>1331</v>
      </c>
      <c r="H174" s="247" t="s">
        <v>373</v>
      </c>
      <c r="I174" s="247" t="s">
        <v>291</v>
      </c>
      <c r="J174" s="250">
        <v>44753</v>
      </c>
      <c r="K174" s="247" t="s">
        <v>79</v>
      </c>
    </row>
    <row r="175" spans="1:11" s="39" customFormat="1" x14ac:dyDescent="0.25">
      <c r="A175" s="257" t="s">
        <v>299</v>
      </c>
      <c r="B175" s="257" t="s">
        <v>1486</v>
      </c>
      <c r="C175" s="258" t="s">
        <v>1486</v>
      </c>
      <c r="D175" s="257" t="s">
        <v>1487</v>
      </c>
      <c r="E175" s="257" t="s">
        <v>1601</v>
      </c>
      <c r="F175" s="259">
        <v>85635.95</v>
      </c>
      <c r="G175" s="257" t="s">
        <v>299</v>
      </c>
      <c r="H175" s="257" t="s">
        <v>302</v>
      </c>
      <c r="I175" s="257" t="s">
        <v>291</v>
      </c>
      <c r="J175" s="260">
        <v>44760</v>
      </c>
      <c r="K175" s="257" t="s">
        <v>79</v>
      </c>
    </row>
    <row r="176" spans="1:11" s="39" customFormat="1" x14ac:dyDescent="0.25">
      <c r="A176" s="257" t="s">
        <v>574</v>
      </c>
      <c r="B176" s="257" t="s">
        <v>1604</v>
      </c>
      <c r="C176" s="258">
        <v>44749</v>
      </c>
      <c r="D176" s="257" t="s">
        <v>1603</v>
      </c>
      <c r="E176" s="257" t="s">
        <v>1602</v>
      </c>
      <c r="F176" s="259">
        <v>193132</v>
      </c>
      <c r="G176" s="257" t="s">
        <v>1458</v>
      </c>
      <c r="H176" s="257" t="s">
        <v>1060</v>
      </c>
      <c r="I176" s="257" t="s">
        <v>291</v>
      </c>
      <c r="J176" s="260">
        <v>44760</v>
      </c>
      <c r="K176" s="257" t="s">
        <v>79</v>
      </c>
    </row>
    <row r="177" spans="1:11" s="39" customFormat="1" x14ac:dyDescent="0.25">
      <c r="A177" s="257" t="s">
        <v>574</v>
      </c>
      <c r="B177" s="257" t="s">
        <v>1564</v>
      </c>
      <c r="C177" s="258">
        <v>44740</v>
      </c>
      <c r="D177" s="257" t="s">
        <v>1610</v>
      </c>
      <c r="E177" s="257" t="s">
        <v>333</v>
      </c>
      <c r="F177" s="259">
        <v>6000</v>
      </c>
      <c r="G177" s="257" t="s">
        <v>1331</v>
      </c>
      <c r="H177" s="257" t="s">
        <v>373</v>
      </c>
      <c r="I177" s="257" t="s">
        <v>291</v>
      </c>
      <c r="J177" s="260">
        <v>44760</v>
      </c>
      <c r="K177" s="257" t="s">
        <v>79</v>
      </c>
    </row>
    <row r="178" spans="1:11" s="39" customFormat="1" x14ac:dyDescent="0.25">
      <c r="A178" s="257" t="s">
        <v>574</v>
      </c>
      <c r="B178" s="257" t="s">
        <v>1470</v>
      </c>
      <c r="C178" s="258">
        <v>44735</v>
      </c>
      <c r="D178" s="257" t="s">
        <v>1473</v>
      </c>
      <c r="E178" s="257" t="s">
        <v>1613</v>
      </c>
      <c r="F178" s="259">
        <v>2000</v>
      </c>
      <c r="G178" s="257" t="s">
        <v>594</v>
      </c>
      <c r="H178" s="257" t="s">
        <v>336</v>
      </c>
      <c r="I178" s="257" t="s">
        <v>291</v>
      </c>
      <c r="J178" s="260">
        <v>44760</v>
      </c>
      <c r="K178" s="257" t="s">
        <v>79</v>
      </c>
    </row>
    <row r="179" spans="1:11" s="39" customFormat="1" x14ac:dyDescent="0.25">
      <c r="A179" s="257" t="s">
        <v>574</v>
      </c>
      <c r="B179" s="257" t="s">
        <v>1607</v>
      </c>
      <c r="C179" s="258">
        <v>44733</v>
      </c>
      <c r="D179" s="257" t="s">
        <v>1609</v>
      </c>
      <c r="E179" s="257" t="s">
        <v>1614</v>
      </c>
      <c r="F179" s="259">
        <v>1500</v>
      </c>
      <c r="G179" s="257" t="s">
        <v>1177</v>
      </c>
      <c r="H179" s="257" t="s">
        <v>336</v>
      </c>
      <c r="I179" s="257" t="s">
        <v>291</v>
      </c>
      <c r="J179" s="260">
        <v>44760</v>
      </c>
      <c r="K179" s="257" t="s">
        <v>79</v>
      </c>
    </row>
    <row r="180" spans="1:11" s="39" customFormat="1" x14ac:dyDescent="0.25">
      <c r="A180" s="257" t="s">
        <v>574</v>
      </c>
      <c r="B180" s="257" t="s">
        <v>1606</v>
      </c>
      <c r="C180" s="258">
        <v>44742</v>
      </c>
      <c r="D180" s="257" t="s">
        <v>1608</v>
      </c>
      <c r="E180" s="257" t="s">
        <v>1612</v>
      </c>
      <c r="F180" s="259">
        <v>700</v>
      </c>
      <c r="G180" s="257" t="s">
        <v>298</v>
      </c>
      <c r="H180" s="257" t="s">
        <v>336</v>
      </c>
      <c r="I180" s="257" t="s">
        <v>291</v>
      </c>
      <c r="J180" s="260">
        <v>44760</v>
      </c>
      <c r="K180" s="257" t="s">
        <v>79</v>
      </c>
    </row>
    <row r="181" spans="1:11" s="39" customFormat="1" x14ac:dyDescent="0.25">
      <c r="A181" s="257" t="s">
        <v>574</v>
      </c>
      <c r="B181" s="257" t="s">
        <v>1290</v>
      </c>
      <c r="C181" s="258">
        <v>44694</v>
      </c>
      <c r="D181" s="257" t="s">
        <v>1292</v>
      </c>
      <c r="E181" s="257" t="s">
        <v>1294</v>
      </c>
      <c r="F181" s="259">
        <v>500</v>
      </c>
      <c r="G181" s="257" t="s">
        <v>298</v>
      </c>
      <c r="H181" s="257" t="s">
        <v>336</v>
      </c>
      <c r="I181" s="257" t="s">
        <v>291</v>
      </c>
      <c r="J181" s="260">
        <v>44760</v>
      </c>
      <c r="K181" s="257" t="s">
        <v>79</v>
      </c>
    </row>
    <row r="182" spans="1:11" s="39" customFormat="1" x14ac:dyDescent="0.25">
      <c r="A182" s="257" t="s">
        <v>574</v>
      </c>
      <c r="B182" s="257" t="s">
        <v>1605</v>
      </c>
      <c r="C182" s="258">
        <v>44742</v>
      </c>
      <c r="D182" s="257" t="s">
        <v>1608</v>
      </c>
      <c r="E182" s="257" t="s">
        <v>1611</v>
      </c>
      <c r="F182" s="259">
        <v>400</v>
      </c>
      <c r="G182" s="257" t="s">
        <v>298</v>
      </c>
      <c r="H182" s="257" t="s">
        <v>336</v>
      </c>
      <c r="I182" s="257" t="s">
        <v>291</v>
      </c>
      <c r="J182" s="260">
        <v>44760</v>
      </c>
      <c r="K182" s="257" t="s">
        <v>79</v>
      </c>
    </row>
    <row r="183" spans="1:11" s="39" customFormat="1" x14ac:dyDescent="0.25">
      <c r="A183" s="257" t="s">
        <v>574</v>
      </c>
      <c r="B183" s="257" t="s">
        <v>1558</v>
      </c>
      <c r="C183" s="258">
        <v>44740</v>
      </c>
      <c r="D183" s="257" t="s">
        <v>1559</v>
      </c>
      <c r="E183" s="257" t="s">
        <v>1560</v>
      </c>
      <c r="F183" s="259">
        <v>400</v>
      </c>
      <c r="G183" s="257" t="s">
        <v>518</v>
      </c>
      <c r="H183" s="257" t="s">
        <v>336</v>
      </c>
      <c r="I183" s="257" t="s">
        <v>291</v>
      </c>
      <c r="J183" s="260">
        <v>44760</v>
      </c>
      <c r="K183" s="257" t="s">
        <v>79</v>
      </c>
    </row>
    <row r="184" spans="1:11" s="39" customFormat="1" x14ac:dyDescent="0.2">
      <c r="A184" s="525" t="s">
        <v>117</v>
      </c>
      <c r="B184" s="525" t="s">
        <v>1669</v>
      </c>
      <c r="C184" s="526">
        <v>44739</v>
      </c>
      <c r="D184" s="525" t="s">
        <v>1672</v>
      </c>
      <c r="E184" s="525" t="s">
        <v>1674</v>
      </c>
      <c r="F184" s="527">
        <v>42000</v>
      </c>
      <c r="G184" s="525" t="s">
        <v>276</v>
      </c>
      <c r="H184" s="525" t="s">
        <v>373</v>
      </c>
      <c r="I184" s="525" t="s">
        <v>291</v>
      </c>
      <c r="J184" s="528">
        <v>44767</v>
      </c>
      <c r="K184" s="525" t="s">
        <v>79</v>
      </c>
    </row>
    <row r="185" spans="1:11" s="39" customFormat="1" x14ac:dyDescent="0.2">
      <c r="A185" s="525" t="s">
        <v>117</v>
      </c>
      <c r="B185" s="525" t="s">
        <v>1670</v>
      </c>
      <c r="C185" s="526">
        <v>44753</v>
      </c>
      <c r="D185" s="525" t="s">
        <v>516</v>
      </c>
      <c r="E185" s="525" t="s">
        <v>1675</v>
      </c>
      <c r="F185" s="527">
        <v>8750</v>
      </c>
      <c r="G185" s="525" t="s">
        <v>276</v>
      </c>
      <c r="H185" s="525" t="s">
        <v>373</v>
      </c>
      <c r="I185" s="525" t="s">
        <v>291</v>
      </c>
      <c r="J185" s="528">
        <v>44767</v>
      </c>
      <c r="K185" s="525" t="s">
        <v>79</v>
      </c>
    </row>
    <row r="186" spans="1:11" s="39" customFormat="1" x14ac:dyDescent="0.2">
      <c r="A186" s="525" t="s">
        <v>117</v>
      </c>
      <c r="B186" s="525" t="s">
        <v>1671</v>
      </c>
      <c r="C186" s="526">
        <v>44664</v>
      </c>
      <c r="D186" s="525" t="s">
        <v>1673</v>
      </c>
      <c r="E186" s="525" t="s">
        <v>1676</v>
      </c>
      <c r="F186" s="527">
        <v>1000</v>
      </c>
      <c r="G186" s="525" t="s">
        <v>528</v>
      </c>
      <c r="H186" s="525" t="s">
        <v>336</v>
      </c>
      <c r="I186" s="525" t="s">
        <v>291</v>
      </c>
      <c r="J186" s="528">
        <v>44767</v>
      </c>
      <c r="K186" s="525" t="s">
        <v>79</v>
      </c>
    </row>
    <row r="187" spans="1:11" s="39" customFormat="1" x14ac:dyDescent="0.25">
      <c r="A187" s="262" t="s">
        <v>299</v>
      </c>
      <c r="B187" s="262" t="s">
        <v>132</v>
      </c>
      <c r="C187" s="263" t="s">
        <v>132</v>
      </c>
      <c r="D187" s="262" t="s">
        <v>477</v>
      </c>
      <c r="E187" s="262" t="s">
        <v>1681</v>
      </c>
      <c r="F187" s="264">
        <v>737600.27</v>
      </c>
      <c r="G187" s="262" t="s">
        <v>299</v>
      </c>
      <c r="H187" s="262" t="s">
        <v>480</v>
      </c>
      <c r="I187" s="262" t="s">
        <v>291</v>
      </c>
      <c r="J187" s="265">
        <v>44775</v>
      </c>
      <c r="K187" s="262" t="s">
        <v>79</v>
      </c>
    </row>
    <row r="188" spans="1:11" s="39" customFormat="1" x14ac:dyDescent="0.25">
      <c r="A188" s="262" t="s">
        <v>299</v>
      </c>
      <c r="B188" s="262" t="s">
        <v>1686</v>
      </c>
      <c r="C188" s="263">
        <v>37463</v>
      </c>
      <c r="D188" s="262" t="s">
        <v>1687</v>
      </c>
      <c r="E188" s="262" t="s">
        <v>1688</v>
      </c>
      <c r="F188" s="264">
        <v>143780</v>
      </c>
      <c r="G188" s="262" t="s">
        <v>299</v>
      </c>
      <c r="H188" s="262" t="s">
        <v>302</v>
      </c>
      <c r="I188" s="262" t="s">
        <v>291</v>
      </c>
      <c r="J188" s="265">
        <v>44775</v>
      </c>
      <c r="K188" s="262" t="s">
        <v>79</v>
      </c>
    </row>
    <row r="189" spans="1:11" s="39" customFormat="1" x14ac:dyDescent="0.25">
      <c r="A189" s="262" t="s">
        <v>299</v>
      </c>
      <c r="B189" s="262" t="s">
        <v>787</v>
      </c>
      <c r="C189" s="263">
        <v>44759</v>
      </c>
      <c r="D189" s="262" t="s">
        <v>1689</v>
      </c>
      <c r="E189" s="262" t="s">
        <v>1690</v>
      </c>
      <c r="F189" s="264">
        <v>3080</v>
      </c>
      <c r="G189" s="262" t="s">
        <v>299</v>
      </c>
      <c r="H189" s="262" t="s">
        <v>302</v>
      </c>
      <c r="I189" s="262"/>
      <c r="J189" s="265">
        <v>44775</v>
      </c>
      <c r="K189" s="262" t="s">
        <v>79</v>
      </c>
    </row>
    <row r="190" spans="1:11" s="39" customFormat="1" x14ac:dyDescent="0.25">
      <c r="A190" s="262" t="s">
        <v>304</v>
      </c>
      <c r="B190" s="262" t="s">
        <v>132</v>
      </c>
      <c r="C190" s="263" t="s">
        <v>132</v>
      </c>
      <c r="D190" s="262" t="s">
        <v>477</v>
      </c>
      <c r="E190" s="262" t="s">
        <v>1682</v>
      </c>
      <c r="F190" s="264">
        <v>1216767.29</v>
      </c>
      <c r="G190" s="262" t="s">
        <v>304</v>
      </c>
      <c r="H190" s="262" t="s">
        <v>480</v>
      </c>
      <c r="I190" s="262" t="s">
        <v>291</v>
      </c>
      <c r="J190" s="265">
        <v>44775</v>
      </c>
      <c r="K190" s="262" t="s">
        <v>79</v>
      </c>
    </row>
    <row r="191" spans="1:11" s="39" customFormat="1" x14ac:dyDescent="0.25">
      <c r="A191" s="262" t="s">
        <v>117</v>
      </c>
      <c r="B191" s="262" t="s">
        <v>1704</v>
      </c>
      <c r="C191" s="263">
        <v>44746</v>
      </c>
      <c r="D191" s="262" t="s">
        <v>1709</v>
      </c>
      <c r="E191" s="262" t="s">
        <v>1713</v>
      </c>
      <c r="F191" s="264">
        <v>7750</v>
      </c>
      <c r="G191" s="262" t="s">
        <v>276</v>
      </c>
      <c r="H191" s="262" t="s">
        <v>373</v>
      </c>
      <c r="I191" s="262" t="s">
        <v>291</v>
      </c>
      <c r="J191" s="265">
        <v>44775</v>
      </c>
      <c r="K191" s="262" t="s">
        <v>79</v>
      </c>
    </row>
    <row r="192" spans="1:11" s="39" customFormat="1" x14ac:dyDescent="0.25">
      <c r="A192" s="262" t="s">
        <v>117</v>
      </c>
      <c r="B192" s="262" t="s">
        <v>1705</v>
      </c>
      <c r="C192" s="263">
        <v>44748</v>
      </c>
      <c r="D192" s="262" t="s">
        <v>1709</v>
      </c>
      <c r="E192" s="262" t="s">
        <v>1712</v>
      </c>
      <c r="F192" s="264">
        <v>4750</v>
      </c>
      <c r="G192" s="262" t="s">
        <v>276</v>
      </c>
      <c r="H192" s="262" t="s">
        <v>373</v>
      </c>
      <c r="I192" s="262" t="s">
        <v>291</v>
      </c>
      <c r="J192" s="265">
        <v>44775</v>
      </c>
      <c r="K192" s="262" t="s">
        <v>79</v>
      </c>
    </row>
    <row r="193" spans="1:11" s="39" customFormat="1" x14ac:dyDescent="0.25">
      <c r="A193" s="262" t="s">
        <v>117</v>
      </c>
      <c r="B193" s="262" t="s">
        <v>1708</v>
      </c>
      <c r="C193" s="263">
        <v>44767</v>
      </c>
      <c r="D193" s="262" t="s">
        <v>516</v>
      </c>
      <c r="E193" s="262" t="s">
        <v>1716</v>
      </c>
      <c r="F193" s="264">
        <v>4500</v>
      </c>
      <c r="G193" s="262" t="s">
        <v>276</v>
      </c>
      <c r="H193" s="262" t="s">
        <v>360</v>
      </c>
      <c r="I193" s="262" t="s">
        <v>291</v>
      </c>
      <c r="J193" s="265">
        <v>44775</v>
      </c>
      <c r="K193" s="262" t="s">
        <v>79</v>
      </c>
    </row>
    <row r="194" spans="1:11" s="39" customFormat="1" x14ac:dyDescent="0.25">
      <c r="A194" s="262" t="s">
        <v>117</v>
      </c>
      <c r="B194" s="263" t="s">
        <v>1706</v>
      </c>
      <c r="C194" s="263">
        <v>44659</v>
      </c>
      <c r="D194" s="262" t="s">
        <v>1710</v>
      </c>
      <c r="E194" s="262" t="s">
        <v>1714</v>
      </c>
      <c r="F194" s="264">
        <v>2500</v>
      </c>
      <c r="G194" s="262" t="s">
        <v>1177</v>
      </c>
      <c r="H194" s="262" t="s">
        <v>336</v>
      </c>
      <c r="I194" s="262" t="s">
        <v>291</v>
      </c>
      <c r="J194" s="265">
        <v>44775</v>
      </c>
      <c r="K194" s="262" t="s">
        <v>79</v>
      </c>
    </row>
    <row r="195" spans="1:11" s="39" customFormat="1" x14ac:dyDescent="0.25">
      <c r="A195" s="262" t="s">
        <v>117</v>
      </c>
      <c r="B195" s="262" t="s">
        <v>1707</v>
      </c>
      <c r="C195" s="263">
        <v>44761</v>
      </c>
      <c r="D195" s="262" t="s">
        <v>1711</v>
      </c>
      <c r="E195" s="262" t="s">
        <v>1715</v>
      </c>
      <c r="F195" s="264">
        <v>600</v>
      </c>
      <c r="G195" s="262" t="s">
        <v>521</v>
      </c>
      <c r="H195" s="262" t="s">
        <v>336</v>
      </c>
      <c r="I195" s="262" t="s">
        <v>291</v>
      </c>
      <c r="J195" s="265">
        <v>44775</v>
      </c>
      <c r="K195" s="262" t="s">
        <v>79</v>
      </c>
    </row>
    <row r="196" spans="1:11" s="39" customFormat="1" x14ac:dyDescent="0.25">
      <c r="A196" s="481" t="s">
        <v>117</v>
      </c>
      <c r="B196" s="481" t="s">
        <v>1724</v>
      </c>
      <c r="C196" s="482">
        <v>44761</v>
      </c>
      <c r="D196" s="481" t="s">
        <v>1603</v>
      </c>
      <c r="E196" s="481" t="s">
        <v>1725</v>
      </c>
      <c r="F196" s="483">
        <v>153219</v>
      </c>
      <c r="G196" s="481" t="s">
        <v>1458</v>
      </c>
      <c r="H196" s="481" t="s">
        <v>1060</v>
      </c>
      <c r="I196" s="481" t="s">
        <v>291</v>
      </c>
      <c r="J196" s="484">
        <v>44781</v>
      </c>
      <c r="K196" s="481" t="s">
        <v>80</v>
      </c>
    </row>
    <row r="197" spans="1:11" s="39" customFormat="1" x14ac:dyDescent="0.25">
      <c r="A197" s="481" t="s">
        <v>117</v>
      </c>
      <c r="B197" s="481" t="s">
        <v>1760</v>
      </c>
      <c r="C197" s="482">
        <v>44767</v>
      </c>
      <c r="D197" s="481" t="s">
        <v>516</v>
      </c>
      <c r="E197" s="481" t="s">
        <v>1775</v>
      </c>
      <c r="F197" s="483">
        <v>90000</v>
      </c>
      <c r="G197" s="481" t="s">
        <v>594</v>
      </c>
      <c r="H197" s="481" t="s">
        <v>360</v>
      </c>
      <c r="I197" s="481" t="s">
        <v>1777</v>
      </c>
      <c r="J197" s="484">
        <v>44781</v>
      </c>
      <c r="K197" s="481" t="s">
        <v>80</v>
      </c>
    </row>
    <row r="198" spans="1:11" s="39" customFormat="1" x14ac:dyDescent="0.25">
      <c r="A198" s="481" t="s">
        <v>117</v>
      </c>
      <c r="B198" s="481" t="s">
        <v>1762</v>
      </c>
      <c r="C198" s="482">
        <v>44767</v>
      </c>
      <c r="D198" s="481" t="s">
        <v>1768</v>
      </c>
      <c r="E198" s="481" t="s">
        <v>1772</v>
      </c>
      <c r="F198" s="483">
        <v>80000</v>
      </c>
      <c r="G198" s="481" t="s">
        <v>1774</v>
      </c>
      <c r="H198" s="481" t="s">
        <v>360</v>
      </c>
      <c r="I198" s="481" t="s">
        <v>1777</v>
      </c>
      <c r="J198" s="484">
        <v>44781</v>
      </c>
      <c r="K198" s="481" t="s">
        <v>80</v>
      </c>
    </row>
    <row r="199" spans="1:11" s="39" customFormat="1" x14ac:dyDescent="0.25">
      <c r="A199" s="481" t="s">
        <v>117</v>
      </c>
      <c r="B199" s="481" t="s">
        <v>1763</v>
      </c>
      <c r="C199" s="482">
        <v>44767</v>
      </c>
      <c r="D199" s="481" t="s">
        <v>1766</v>
      </c>
      <c r="E199" s="481" t="s">
        <v>1776</v>
      </c>
      <c r="F199" s="483">
        <v>20000</v>
      </c>
      <c r="G199" s="481" t="s">
        <v>758</v>
      </c>
      <c r="H199" s="481" t="s">
        <v>336</v>
      </c>
      <c r="I199" s="481" t="s">
        <v>1777</v>
      </c>
      <c r="J199" s="484">
        <v>44781</v>
      </c>
      <c r="K199" s="481" t="s">
        <v>80</v>
      </c>
    </row>
    <row r="200" spans="1:11" s="39" customFormat="1" x14ac:dyDescent="0.25">
      <c r="A200" s="481" t="s">
        <v>117</v>
      </c>
      <c r="B200" s="481" t="s">
        <v>1758</v>
      </c>
      <c r="C200" s="482">
        <v>44767</v>
      </c>
      <c r="D200" s="481" t="s">
        <v>1765</v>
      </c>
      <c r="E200" s="481" t="s">
        <v>1770</v>
      </c>
      <c r="F200" s="483">
        <v>5025</v>
      </c>
      <c r="G200" s="481" t="s">
        <v>594</v>
      </c>
      <c r="H200" s="481" t="s">
        <v>336</v>
      </c>
      <c r="I200" s="481" t="s">
        <v>291</v>
      </c>
      <c r="J200" s="484">
        <v>44781</v>
      </c>
      <c r="K200" s="481" t="s">
        <v>80</v>
      </c>
    </row>
    <row r="201" spans="1:11" s="39" customFormat="1" x14ac:dyDescent="0.25">
      <c r="A201" s="481" t="s">
        <v>117</v>
      </c>
      <c r="B201" s="481" t="s">
        <v>1705</v>
      </c>
      <c r="C201" s="482">
        <v>44748</v>
      </c>
      <c r="D201" s="481" t="s">
        <v>1709</v>
      </c>
      <c r="E201" s="481" t="s">
        <v>1773</v>
      </c>
      <c r="F201" s="483">
        <v>4750</v>
      </c>
      <c r="G201" s="481" t="s">
        <v>1331</v>
      </c>
      <c r="H201" s="481" t="s">
        <v>373</v>
      </c>
      <c r="I201" s="481" t="s">
        <v>291</v>
      </c>
      <c r="J201" s="484">
        <v>44781</v>
      </c>
      <c r="K201" s="481" t="s">
        <v>80</v>
      </c>
    </row>
    <row r="202" spans="1:11" s="39" customFormat="1" x14ac:dyDescent="0.25">
      <c r="A202" s="481" t="s">
        <v>117</v>
      </c>
      <c r="B202" s="481" t="s">
        <v>1757</v>
      </c>
      <c r="C202" s="482">
        <v>44743</v>
      </c>
      <c r="D202" s="481" t="s">
        <v>1764</v>
      </c>
      <c r="E202" s="481" t="s">
        <v>1769</v>
      </c>
      <c r="F202" s="483">
        <v>500</v>
      </c>
      <c r="G202" s="481" t="s">
        <v>518</v>
      </c>
      <c r="H202" s="481" t="s">
        <v>336</v>
      </c>
      <c r="I202" s="481" t="s">
        <v>291</v>
      </c>
      <c r="J202" s="484">
        <v>44781</v>
      </c>
      <c r="K202" s="481" t="s">
        <v>80</v>
      </c>
    </row>
    <row r="203" spans="1:11" s="39" customFormat="1" x14ac:dyDescent="0.25">
      <c r="A203" s="481" t="s">
        <v>117</v>
      </c>
      <c r="B203" s="481" t="s">
        <v>1759</v>
      </c>
      <c r="C203" s="482">
        <v>44754</v>
      </c>
      <c r="D203" s="481" t="s">
        <v>1767</v>
      </c>
      <c r="E203" s="481" t="s">
        <v>1771</v>
      </c>
      <c r="F203" s="483">
        <v>0</v>
      </c>
      <c r="G203" s="481" t="s">
        <v>594</v>
      </c>
      <c r="H203" s="481" t="s">
        <v>336</v>
      </c>
      <c r="I203" s="481" t="s">
        <v>291</v>
      </c>
      <c r="J203" s="484">
        <v>44781</v>
      </c>
      <c r="K203" s="481" t="s">
        <v>80</v>
      </c>
    </row>
    <row r="204" spans="1:11" s="39" customFormat="1" x14ac:dyDescent="0.25">
      <c r="A204" s="481" t="s">
        <v>117</v>
      </c>
      <c r="B204" s="481" t="s">
        <v>1761</v>
      </c>
      <c r="C204" s="482">
        <v>44768</v>
      </c>
      <c r="D204" s="481" t="s">
        <v>371</v>
      </c>
      <c r="E204" s="481" t="s">
        <v>769</v>
      </c>
      <c r="F204" s="483">
        <v>0</v>
      </c>
      <c r="G204" s="481" t="s">
        <v>276</v>
      </c>
      <c r="H204" s="481" t="s">
        <v>373</v>
      </c>
      <c r="I204" s="481" t="s">
        <v>291</v>
      </c>
      <c r="J204" s="484">
        <v>44781</v>
      </c>
      <c r="K204" s="481" t="s">
        <v>80</v>
      </c>
    </row>
    <row r="205" spans="1:11" s="182" customFormat="1" x14ac:dyDescent="0.25">
      <c r="A205" s="477" t="s">
        <v>299</v>
      </c>
      <c r="B205" s="546" t="s">
        <v>132</v>
      </c>
      <c r="C205" s="547" t="s">
        <v>132</v>
      </c>
      <c r="D205" s="546" t="s">
        <v>1750</v>
      </c>
      <c r="E205" s="546" t="s">
        <v>1849</v>
      </c>
      <c r="F205" s="548">
        <v>845640.06</v>
      </c>
      <c r="G205" s="546" t="s">
        <v>299</v>
      </c>
      <c r="H205" s="546" t="s">
        <v>302</v>
      </c>
      <c r="I205" s="546" t="s">
        <v>291</v>
      </c>
      <c r="J205" s="549" t="s">
        <v>74</v>
      </c>
      <c r="K205" s="546" t="s">
        <v>80</v>
      </c>
    </row>
    <row r="206" spans="1:11" s="182" customFormat="1" x14ac:dyDescent="0.25">
      <c r="A206" s="182" t="s">
        <v>117</v>
      </c>
      <c r="B206" s="182" t="s">
        <v>1819</v>
      </c>
      <c r="C206" s="79">
        <v>44762</v>
      </c>
      <c r="D206" s="182" t="s">
        <v>371</v>
      </c>
      <c r="E206" s="182" t="s">
        <v>1820</v>
      </c>
      <c r="F206" s="237">
        <v>2850</v>
      </c>
      <c r="G206" s="182" t="s">
        <v>1331</v>
      </c>
      <c r="H206" s="182" t="s">
        <v>373</v>
      </c>
      <c r="I206" s="182" t="s">
        <v>291</v>
      </c>
      <c r="J206" s="238"/>
      <c r="K206" s="182" t="s">
        <v>80</v>
      </c>
    </row>
    <row r="207" spans="1:11" x14ac:dyDescent="0.2">
      <c r="A207" s="70" t="s">
        <v>117</v>
      </c>
      <c r="B207" s="67" t="s">
        <v>1845</v>
      </c>
      <c r="C207" s="79">
        <v>44767</v>
      </c>
      <c r="D207" s="67" t="s">
        <v>996</v>
      </c>
      <c r="E207" s="67" t="s">
        <v>1846</v>
      </c>
      <c r="F207" s="113">
        <v>171315</v>
      </c>
      <c r="G207" s="182" t="s">
        <v>1458</v>
      </c>
      <c r="H207" s="182" t="s">
        <v>1060</v>
      </c>
      <c r="I207" s="182" t="s">
        <v>291</v>
      </c>
      <c r="K207" s="67" t="s">
        <v>80</v>
      </c>
    </row>
    <row r="208" spans="1:11" s="182" customFormat="1" x14ac:dyDescent="0.25">
      <c r="C208" s="79"/>
      <c r="F208" s="237"/>
      <c r="J208" s="238"/>
    </row>
    <row r="209" spans="3:10" s="182" customFormat="1" x14ac:dyDescent="0.25">
      <c r="C209" s="79"/>
      <c r="F209" s="237"/>
      <c r="J209" s="238"/>
    </row>
    <row r="210" spans="3:10" s="182" customFormat="1" x14ac:dyDescent="0.25">
      <c r="C210" s="79"/>
      <c r="F210" s="237"/>
      <c r="J210" s="238"/>
    </row>
    <row r="211" spans="3:10" s="182" customFormat="1" x14ac:dyDescent="0.25">
      <c r="C211" s="79"/>
      <c r="F211" s="237"/>
      <c r="J211" s="238"/>
    </row>
    <row r="212" spans="3:10" s="182" customFormat="1" x14ac:dyDescent="0.25">
      <c r="C212" s="79"/>
      <c r="F212" s="237"/>
      <c r="J212" s="238"/>
    </row>
    <row r="213" spans="3:10" s="182" customFormat="1" x14ac:dyDescent="0.25">
      <c r="C213" s="79"/>
      <c r="F213" s="237"/>
      <c r="J213" s="238"/>
    </row>
    <row r="214" spans="3:10" s="182" customFormat="1" x14ac:dyDescent="0.25">
      <c r="C214" s="79"/>
      <c r="F214" s="237"/>
      <c r="J214" s="238"/>
    </row>
    <row r="215" spans="3:10" s="182" customFormat="1" x14ac:dyDescent="0.25">
      <c r="C215" s="79"/>
      <c r="F215" s="237"/>
      <c r="J215" s="238"/>
    </row>
    <row r="216" spans="3:10" s="182" customFormat="1" x14ac:dyDescent="0.25">
      <c r="C216" s="79"/>
      <c r="F216" s="237"/>
      <c r="J216" s="238"/>
    </row>
    <row r="217" spans="3:10" s="182" customFormat="1" x14ac:dyDescent="0.25">
      <c r="C217" s="79"/>
      <c r="F217" s="237"/>
      <c r="J217" s="238"/>
    </row>
    <row r="218" spans="3:10" s="182" customFormat="1" x14ac:dyDescent="0.25">
      <c r="C218" s="79"/>
      <c r="F218" s="237"/>
      <c r="J218" s="238"/>
    </row>
    <row r="219" spans="3:10" s="182" customFormat="1" x14ac:dyDescent="0.25">
      <c r="C219" s="79"/>
      <c r="F219" s="237"/>
      <c r="J219" s="238"/>
    </row>
    <row r="220" spans="3:10" s="182" customFormat="1" x14ac:dyDescent="0.25">
      <c r="C220" s="79"/>
      <c r="F220" s="237"/>
      <c r="J220" s="238"/>
    </row>
    <row r="221" spans="3:10" s="182" customFormat="1" x14ac:dyDescent="0.25">
      <c r="C221" s="79"/>
      <c r="F221" s="237"/>
      <c r="J221" s="238"/>
    </row>
    <row r="222" spans="3:10" s="182" customFormat="1" x14ac:dyDescent="0.25">
      <c r="C222" s="79"/>
      <c r="F222" s="237"/>
      <c r="J222" s="238"/>
    </row>
    <row r="223" spans="3:10" s="182" customFormat="1" x14ac:dyDescent="0.25">
      <c r="C223" s="79"/>
      <c r="F223" s="237"/>
      <c r="J223" s="238"/>
    </row>
    <row r="224" spans="3:10" s="182" customFormat="1" x14ac:dyDescent="0.25">
      <c r="C224" s="79"/>
      <c r="F224" s="237"/>
      <c r="J224" s="238"/>
    </row>
    <row r="225" spans="3:10" s="182" customFormat="1" x14ac:dyDescent="0.25">
      <c r="C225" s="79"/>
      <c r="F225" s="237"/>
      <c r="J225" s="238"/>
    </row>
    <row r="226" spans="3:10" s="182" customFormat="1" x14ac:dyDescent="0.25">
      <c r="C226" s="79"/>
      <c r="F226" s="237"/>
      <c r="J226" s="238"/>
    </row>
    <row r="227" spans="3:10" s="182" customFormat="1" x14ac:dyDescent="0.25">
      <c r="C227" s="79"/>
      <c r="F227" s="237"/>
      <c r="J227" s="238"/>
    </row>
    <row r="228" spans="3:10" s="182" customFormat="1" x14ac:dyDescent="0.25">
      <c r="C228" s="79"/>
      <c r="F228" s="237"/>
      <c r="J228" s="238"/>
    </row>
    <row r="229" spans="3:10" s="182" customFormat="1" x14ac:dyDescent="0.25">
      <c r="C229" s="79"/>
      <c r="F229" s="237"/>
      <c r="J229" s="238"/>
    </row>
    <row r="230" spans="3:10" s="182" customFormat="1" x14ac:dyDescent="0.25">
      <c r="C230" s="79"/>
      <c r="F230" s="237"/>
      <c r="J230" s="187"/>
    </row>
    <row r="231" spans="3:10" s="182" customFormat="1" x14ac:dyDescent="0.25">
      <c r="C231" s="79"/>
      <c r="F231" s="237"/>
      <c r="J231" s="187"/>
    </row>
    <row r="232" spans="3:10" s="182" customFormat="1" x14ac:dyDescent="0.25">
      <c r="C232" s="79"/>
      <c r="F232" s="237"/>
      <c r="J232" s="238"/>
    </row>
    <row r="233" spans="3:10" s="182" customFormat="1" x14ac:dyDescent="0.25">
      <c r="C233" s="79"/>
      <c r="F233" s="237"/>
      <c r="J233" s="238"/>
    </row>
    <row r="234" spans="3:10" s="182" customFormat="1" x14ac:dyDescent="0.25">
      <c r="C234" s="79"/>
      <c r="F234" s="237"/>
      <c r="J234" s="238"/>
    </row>
    <row r="235" spans="3:10" s="182" customFormat="1" x14ac:dyDescent="0.25">
      <c r="C235" s="79"/>
      <c r="F235" s="237"/>
      <c r="J235" s="238"/>
    </row>
    <row r="236" spans="3:10" s="182" customFormat="1" x14ac:dyDescent="0.25">
      <c r="C236" s="79"/>
      <c r="F236" s="237"/>
      <c r="J236" s="238"/>
    </row>
    <row r="237" spans="3:10" s="182" customFormat="1" x14ac:dyDescent="0.25">
      <c r="C237" s="79"/>
      <c r="F237" s="237"/>
      <c r="J237" s="238"/>
    </row>
    <row r="238" spans="3:10" s="182" customFormat="1" x14ac:dyDescent="0.25">
      <c r="C238" s="79"/>
      <c r="F238" s="237"/>
      <c r="J238" s="238"/>
    </row>
    <row r="239" spans="3:10" s="182" customFormat="1" x14ac:dyDescent="0.25">
      <c r="C239" s="79"/>
      <c r="F239" s="237"/>
      <c r="J239" s="238"/>
    </row>
    <row r="240" spans="3:10" s="182" customFormat="1" x14ac:dyDescent="0.25">
      <c r="C240" s="79"/>
      <c r="F240" s="237"/>
      <c r="J240" s="238"/>
    </row>
    <row r="241" spans="3:10" s="182" customFormat="1" x14ac:dyDescent="0.25">
      <c r="C241" s="79"/>
      <c r="F241" s="237"/>
      <c r="J241" s="238"/>
    </row>
    <row r="242" spans="3:10" s="182" customFormat="1" x14ac:dyDescent="0.25">
      <c r="C242" s="79"/>
      <c r="F242" s="237"/>
      <c r="J242" s="238"/>
    </row>
    <row r="243" spans="3:10" s="182" customFormat="1" x14ac:dyDescent="0.25">
      <c r="C243" s="79"/>
      <c r="F243" s="237"/>
      <c r="J243" s="238"/>
    </row>
    <row r="244" spans="3:10" s="182" customFormat="1" x14ac:dyDescent="0.25">
      <c r="C244" s="79"/>
      <c r="F244" s="237"/>
      <c r="J244" s="238"/>
    </row>
    <row r="245" spans="3:10" s="182" customFormat="1" x14ac:dyDescent="0.25">
      <c r="C245" s="79"/>
      <c r="F245" s="237"/>
      <c r="J245" s="238"/>
    </row>
    <row r="246" spans="3:10" s="182" customFormat="1" x14ac:dyDescent="0.25">
      <c r="C246" s="79"/>
      <c r="F246" s="237"/>
      <c r="J246" s="238"/>
    </row>
    <row r="247" spans="3:10" s="182" customFormat="1" x14ac:dyDescent="0.25">
      <c r="C247" s="79"/>
      <c r="F247" s="237"/>
      <c r="J247" s="238"/>
    </row>
    <row r="248" spans="3:10" s="182" customFormat="1" x14ac:dyDescent="0.25">
      <c r="C248" s="79"/>
      <c r="F248" s="237"/>
      <c r="J248" s="238"/>
    </row>
    <row r="249" spans="3:10" s="182" customFormat="1" x14ac:dyDescent="0.25">
      <c r="C249" s="79"/>
      <c r="F249" s="237"/>
      <c r="J249" s="238"/>
    </row>
    <row r="250" spans="3:10" s="182" customFormat="1" x14ac:dyDescent="0.25">
      <c r="C250" s="79"/>
      <c r="F250" s="237"/>
      <c r="J250" s="238"/>
    </row>
    <row r="251" spans="3:10" s="182" customFormat="1" x14ac:dyDescent="0.25">
      <c r="C251" s="79"/>
      <c r="F251" s="237"/>
      <c r="J251" s="238"/>
    </row>
    <row r="252" spans="3:10" s="182" customFormat="1" x14ac:dyDescent="0.25">
      <c r="C252" s="79"/>
      <c r="F252" s="237"/>
      <c r="J252" s="238"/>
    </row>
    <row r="253" spans="3:10" s="182" customFormat="1" x14ac:dyDescent="0.25">
      <c r="C253" s="79"/>
      <c r="F253" s="237"/>
      <c r="J253" s="238"/>
    </row>
    <row r="254" spans="3:10" s="182" customFormat="1" x14ac:dyDescent="0.25">
      <c r="C254" s="79"/>
      <c r="F254" s="237"/>
      <c r="J254" s="238"/>
    </row>
    <row r="255" spans="3:10" s="182" customFormat="1" x14ac:dyDescent="0.25">
      <c r="C255" s="79"/>
      <c r="F255" s="237"/>
      <c r="J255" s="238"/>
    </row>
    <row r="256" spans="3:10" s="182" customFormat="1" x14ac:dyDescent="0.25">
      <c r="C256" s="79"/>
      <c r="F256" s="237"/>
      <c r="J256" s="238"/>
    </row>
    <row r="257" spans="3:10" s="182" customFormat="1" x14ac:dyDescent="0.25">
      <c r="C257" s="79"/>
      <c r="F257" s="237"/>
      <c r="J257" s="238"/>
    </row>
    <row r="258" spans="3:10" s="182" customFormat="1" x14ac:dyDescent="0.25">
      <c r="C258" s="79"/>
      <c r="F258" s="237"/>
      <c r="J258" s="238"/>
    </row>
    <row r="259" spans="3:10" s="182" customFormat="1" x14ac:dyDescent="0.25">
      <c r="C259" s="79"/>
      <c r="F259" s="237"/>
      <c r="J259" s="238"/>
    </row>
    <row r="260" spans="3:10" s="182" customFormat="1" x14ac:dyDescent="0.25">
      <c r="C260" s="79"/>
      <c r="F260" s="237"/>
      <c r="J260" s="238"/>
    </row>
    <row r="261" spans="3:10" s="182" customFormat="1" x14ac:dyDescent="0.25">
      <c r="C261" s="79"/>
      <c r="F261" s="237"/>
      <c r="J261" s="238"/>
    </row>
    <row r="262" spans="3:10" s="182" customFormat="1" x14ac:dyDescent="0.25">
      <c r="C262" s="79"/>
      <c r="F262" s="237"/>
      <c r="J262" s="238"/>
    </row>
    <row r="263" spans="3:10" s="182" customFormat="1" x14ac:dyDescent="0.25">
      <c r="C263" s="79"/>
      <c r="F263" s="237"/>
      <c r="J263" s="238"/>
    </row>
    <row r="264" spans="3:10" s="182" customFormat="1" x14ac:dyDescent="0.25">
      <c r="C264" s="79"/>
      <c r="F264" s="237"/>
      <c r="J264" s="238"/>
    </row>
    <row r="265" spans="3:10" s="182" customFormat="1" x14ac:dyDescent="0.25">
      <c r="C265" s="79"/>
      <c r="F265" s="237"/>
      <c r="J265" s="238"/>
    </row>
    <row r="266" spans="3:10" s="182" customFormat="1" x14ac:dyDescent="0.25">
      <c r="C266" s="79"/>
      <c r="F266" s="237"/>
      <c r="J266" s="238"/>
    </row>
    <row r="267" spans="3:10" s="182" customFormat="1" x14ac:dyDescent="0.25">
      <c r="C267" s="79"/>
      <c r="F267" s="237"/>
      <c r="J267" s="238"/>
    </row>
    <row r="268" spans="3:10" s="182" customFormat="1" x14ac:dyDescent="0.25">
      <c r="C268" s="79"/>
      <c r="F268" s="237"/>
      <c r="J268" s="238"/>
    </row>
    <row r="269" spans="3:10" s="182" customFormat="1" x14ac:dyDescent="0.25">
      <c r="C269" s="79"/>
      <c r="F269" s="237"/>
      <c r="J269" s="238"/>
    </row>
    <row r="270" spans="3:10" s="182" customFormat="1" x14ac:dyDescent="0.25">
      <c r="C270" s="79"/>
      <c r="F270" s="237"/>
      <c r="J270" s="238"/>
    </row>
    <row r="271" spans="3:10" s="182" customFormat="1" x14ac:dyDescent="0.25">
      <c r="C271" s="79"/>
      <c r="F271" s="237"/>
      <c r="J271" s="238"/>
    </row>
    <row r="272" spans="3:10" s="182" customFormat="1" x14ac:dyDescent="0.25">
      <c r="C272" s="79"/>
      <c r="F272" s="237"/>
      <c r="J272" s="238"/>
    </row>
    <row r="273" spans="1:11" s="182" customFormat="1" x14ac:dyDescent="0.25">
      <c r="C273" s="79"/>
      <c r="F273" s="237"/>
      <c r="J273" s="238"/>
    </row>
    <row r="274" spans="1:11" s="182" customFormat="1" x14ac:dyDescent="0.25">
      <c r="C274" s="79"/>
      <c r="F274" s="237"/>
      <c r="J274" s="238"/>
    </row>
    <row r="275" spans="1:11" s="182" customFormat="1" x14ac:dyDescent="0.25">
      <c r="C275" s="79"/>
      <c r="F275" s="237"/>
      <c r="J275" s="238"/>
    </row>
    <row r="276" spans="1:11" s="182" customFormat="1" x14ac:dyDescent="0.25">
      <c r="C276" s="79"/>
      <c r="F276" s="237"/>
      <c r="J276" s="238"/>
    </row>
    <row r="277" spans="1:11" s="182" customFormat="1" x14ac:dyDescent="0.25">
      <c r="C277" s="79"/>
      <c r="F277" s="237"/>
      <c r="J277" s="238"/>
    </row>
    <row r="278" spans="1:11" s="70" customFormat="1" x14ac:dyDescent="0.25">
      <c r="C278" s="79"/>
      <c r="F278" s="112"/>
      <c r="H278" s="182"/>
    </row>
    <row r="279" spans="1:11" s="70" customFormat="1" x14ac:dyDescent="0.25">
      <c r="C279" s="79"/>
      <c r="F279" s="112"/>
    </row>
    <row r="280" spans="1:11" s="70" customFormat="1" x14ac:dyDescent="0.25">
      <c r="A280" s="182"/>
      <c r="K280" s="274"/>
    </row>
    <row r="281" spans="1:11" s="70" customFormat="1" x14ac:dyDescent="0.25">
      <c r="C281" s="79"/>
      <c r="F281" s="112"/>
      <c r="J281" s="493"/>
    </row>
    <row r="282" spans="1:11" s="70" customFormat="1" x14ac:dyDescent="0.25">
      <c r="C282" s="79"/>
      <c r="F282" s="112"/>
      <c r="J282" s="493"/>
    </row>
    <row r="283" spans="1:11" s="70" customFormat="1" x14ac:dyDescent="0.25">
      <c r="C283" s="79"/>
      <c r="F283" s="112"/>
    </row>
    <row r="284" spans="1:11" s="70" customFormat="1" x14ac:dyDescent="0.25">
      <c r="C284" s="79"/>
      <c r="F284" s="112"/>
    </row>
    <row r="285" spans="1:11" s="70" customFormat="1" x14ac:dyDescent="0.25">
      <c r="C285" s="79"/>
      <c r="F285" s="112"/>
    </row>
    <row r="286" spans="1:11" s="70" customFormat="1" x14ac:dyDescent="0.25">
      <c r="C286" s="79"/>
      <c r="F286" s="112"/>
    </row>
    <row r="287" spans="1:11" s="70" customFormat="1" x14ac:dyDescent="0.25">
      <c r="C287" s="79"/>
      <c r="F287" s="112"/>
    </row>
    <row r="288" spans="1:11" s="70" customFormat="1" x14ac:dyDescent="0.25">
      <c r="C288" s="79"/>
      <c r="F288" s="112"/>
    </row>
    <row r="289" spans="3:6" s="70" customFormat="1" x14ac:dyDescent="0.25">
      <c r="C289" s="79"/>
      <c r="F289" s="112"/>
    </row>
    <row r="290" spans="3:6" s="70" customFormat="1" x14ac:dyDescent="0.25">
      <c r="C290" s="79"/>
      <c r="F290" s="112"/>
    </row>
    <row r="291" spans="3:6" s="70" customFormat="1" x14ac:dyDescent="0.25">
      <c r="C291" s="79"/>
      <c r="F291" s="112"/>
    </row>
    <row r="292" spans="3:6" s="70" customFormat="1" x14ac:dyDescent="0.25">
      <c r="C292" s="79"/>
      <c r="F292" s="112"/>
    </row>
    <row r="293" spans="3:6" s="70" customFormat="1" x14ac:dyDescent="0.25">
      <c r="C293" s="79"/>
      <c r="F293" s="112"/>
    </row>
    <row r="294" spans="3:6" s="70" customFormat="1" x14ac:dyDescent="0.25">
      <c r="C294" s="79"/>
      <c r="F294" s="112"/>
    </row>
    <row r="295" spans="3:6" s="70" customFormat="1" x14ac:dyDescent="0.25">
      <c r="C295" s="79"/>
      <c r="F295" s="112"/>
    </row>
    <row r="296" spans="3:6" s="70" customFormat="1" x14ac:dyDescent="0.25">
      <c r="C296" s="79"/>
      <c r="F296" s="112"/>
    </row>
    <row r="297" spans="3:6" s="70" customFormat="1" x14ac:dyDescent="0.25">
      <c r="C297" s="79"/>
      <c r="F297" s="112"/>
    </row>
    <row r="298" spans="3:6" s="70" customFormat="1" x14ac:dyDescent="0.25">
      <c r="C298" s="79"/>
      <c r="F298" s="112"/>
    </row>
    <row r="299" spans="3:6" s="70" customFormat="1" x14ac:dyDescent="0.25">
      <c r="C299" s="79"/>
      <c r="F299" s="112"/>
    </row>
    <row r="300" spans="3:6" s="70" customFormat="1" x14ac:dyDescent="0.25">
      <c r="C300" s="79"/>
      <c r="F300" s="112"/>
    </row>
    <row r="301" spans="3:6" s="70" customFormat="1" x14ac:dyDescent="0.25">
      <c r="C301" s="79"/>
      <c r="F301" s="112"/>
    </row>
    <row r="302" spans="3:6" s="70" customFormat="1" x14ac:dyDescent="0.25">
      <c r="C302" s="79"/>
      <c r="F302" s="112"/>
    </row>
    <row r="303" spans="3:6" s="70" customFormat="1" x14ac:dyDescent="0.25">
      <c r="C303" s="79"/>
      <c r="F303" s="112"/>
    </row>
    <row r="304" spans="3:6" s="70" customFormat="1" x14ac:dyDescent="0.25">
      <c r="C304" s="79"/>
      <c r="F304" s="112"/>
    </row>
    <row r="305" spans="3:6" s="70" customFormat="1" x14ac:dyDescent="0.25">
      <c r="C305" s="79"/>
      <c r="F305" s="112"/>
    </row>
    <row r="306" spans="3:6" s="70" customFormat="1" x14ac:dyDescent="0.25">
      <c r="C306" s="79"/>
      <c r="F306" s="112"/>
    </row>
    <row r="307" spans="3:6" s="70" customFormat="1" x14ac:dyDescent="0.25">
      <c r="C307" s="79"/>
      <c r="F307" s="112"/>
    </row>
    <row r="308" spans="3:6" s="70" customFormat="1" x14ac:dyDescent="0.25">
      <c r="C308" s="79"/>
      <c r="F308" s="112"/>
    </row>
    <row r="309" spans="3:6" s="70" customFormat="1" x14ac:dyDescent="0.25">
      <c r="C309" s="79"/>
      <c r="F309" s="112"/>
    </row>
    <row r="310" spans="3:6" s="70" customFormat="1" x14ac:dyDescent="0.25">
      <c r="C310" s="79"/>
      <c r="F310" s="112"/>
    </row>
    <row r="311" spans="3:6" s="70" customFormat="1" x14ac:dyDescent="0.25">
      <c r="C311" s="79"/>
      <c r="F311" s="112"/>
    </row>
    <row r="312" spans="3:6" s="70" customFormat="1" x14ac:dyDescent="0.25">
      <c r="C312" s="79"/>
      <c r="F312" s="112"/>
    </row>
    <row r="313" spans="3:6" s="70" customFormat="1" x14ac:dyDescent="0.25">
      <c r="C313" s="79"/>
      <c r="F313" s="112"/>
    </row>
    <row r="314" spans="3:6" s="70" customFormat="1" x14ac:dyDescent="0.25">
      <c r="C314" s="79"/>
      <c r="F314" s="112"/>
    </row>
    <row r="315" spans="3:6" s="70" customFormat="1" x14ac:dyDescent="0.25">
      <c r="C315" s="79"/>
      <c r="F315" s="112"/>
    </row>
    <row r="316" spans="3:6" s="70" customFormat="1" x14ac:dyDescent="0.25">
      <c r="C316" s="79"/>
      <c r="F316" s="112"/>
    </row>
    <row r="317" spans="3:6" s="70" customFormat="1" x14ac:dyDescent="0.25">
      <c r="C317" s="79"/>
      <c r="F317" s="112"/>
    </row>
    <row r="318" spans="3:6" s="70" customFormat="1" x14ac:dyDescent="0.25">
      <c r="C318" s="79"/>
      <c r="F318" s="112"/>
    </row>
    <row r="319" spans="3:6" s="70" customFormat="1" x14ac:dyDescent="0.25">
      <c r="C319" s="79"/>
      <c r="F319" s="112"/>
    </row>
    <row r="320" spans="3:6" s="70" customFormat="1" x14ac:dyDescent="0.25">
      <c r="C320" s="79"/>
      <c r="F320" s="112"/>
    </row>
    <row r="321" spans="3:6" s="70" customFormat="1" x14ac:dyDescent="0.25">
      <c r="C321" s="79"/>
      <c r="F321" s="112"/>
    </row>
    <row r="322" spans="3:6" s="70" customFormat="1" x14ac:dyDescent="0.25">
      <c r="C322" s="79"/>
      <c r="F322" s="112"/>
    </row>
    <row r="323" spans="3:6" s="70" customFormat="1" x14ac:dyDescent="0.25">
      <c r="C323" s="79"/>
      <c r="F323" s="112"/>
    </row>
    <row r="324" spans="3:6" s="70" customFormat="1" x14ac:dyDescent="0.25">
      <c r="C324" s="79"/>
      <c r="F324" s="112"/>
    </row>
    <row r="325" spans="3:6" s="70" customFormat="1" x14ac:dyDescent="0.25">
      <c r="C325" s="79"/>
      <c r="F325" s="112"/>
    </row>
    <row r="326" spans="3:6" s="70" customFormat="1" x14ac:dyDescent="0.25">
      <c r="C326" s="79"/>
      <c r="F326" s="112"/>
    </row>
    <row r="327" spans="3:6" s="70" customFormat="1" x14ac:dyDescent="0.25">
      <c r="C327" s="79"/>
      <c r="F327" s="112"/>
    </row>
    <row r="328" spans="3:6" s="70" customFormat="1" x14ac:dyDescent="0.25">
      <c r="C328" s="79"/>
      <c r="F328" s="112"/>
    </row>
    <row r="329" spans="3:6" s="70" customFormat="1" x14ac:dyDescent="0.25">
      <c r="C329" s="79"/>
      <c r="F329" s="112"/>
    </row>
    <row r="330" spans="3:6" s="70" customFormat="1" x14ac:dyDescent="0.25">
      <c r="C330" s="79"/>
      <c r="F330" s="112"/>
    </row>
    <row r="331" spans="3:6" s="70" customFormat="1" x14ac:dyDescent="0.25">
      <c r="C331" s="79"/>
      <c r="F331" s="112"/>
    </row>
    <row r="332" spans="3:6" s="70" customFormat="1" x14ac:dyDescent="0.25">
      <c r="C332" s="79"/>
      <c r="F332" s="112"/>
    </row>
    <row r="333" spans="3:6" s="70" customFormat="1" x14ac:dyDescent="0.25">
      <c r="C333" s="79"/>
      <c r="F333" s="112"/>
    </row>
    <row r="334" spans="3:6" s="70" customFormat="1" x14ac:dyDescent="0.25">
      <c r="C334" s="79"/>
      <c r="F334" s="112"/>
    </row>
    <row r="335" spans="3:6" s="70" customFormat="1" x14ac:dyDescent="0.25">
      <c r="C335" s="79"/>
      <c r="F335" s="112"/>
    </row>
    <row r="336" spans="3:6" s="70" customFormat="1" x14ac:dyDescent="0.25">
      <c r="C336" s="79"/>
      <c r="F336" s="112"/>
    </row>
    <row r="337" spans="3:6" s="70" customFormat="1" x14ac:dyDescent="0.25">
      <c r="C337" s="79"/>
      <c r="F337" s="112"/>
    </row>
    <row r="338" spans="3:6" s="70" customFormat="1" x14ac:dyDescent="0.25">
      <c r="C338" s="79"/>
      <c r="F338" s="112"/>
    </row>
    <row r="339" spans="3:6" s="70" customFormat="1" x14ac:dyDescent="0.25">
      <c r="C339" s="79"/>
      <c r="F339" s="112"/>
    </row>
    <row r="340" spans="3:6" s="70" customFormat="1" x14ac:dyDescent="0.25">
      <c r="C340" s="79"/>
      <c r="F340" s="112"/>
    </row>
    <row r="341" spans="3:6" s="70" customFormat="1" x14ac:dyDescent="0.25">
      <c r="C341" s="79"/>
      <c r="F341" s="112"/>
    </row>
    <row r="342" spans="3:6" s="70" customFormat="1" x14ac:dyDescent="0.25">
      <c r="C342" s="79"/>
      <c r="F342" s="112"/>
    </row>
    <row r="343" spans="3:6" s="70" customFormat="1" x14ac:dyDescent="0.25">
      <c r="C343" s="79"/>
      <c r="F343" s="112"/>
    </row>
    <row r="344" spans="3:6" s="70" customFormat="1" x14ac:dyDescent="0.25">
      <c r="C344" s="79"/>
      <c r="F344" s="112"/>
    </row>
    <row r="345" spans="3:6" s="70" customFormat="1" x14ac:dyDescent="0.25">
      <c r="C345" s="79"/>
      <c r="F345" s="112"/>
    </row>
    <row r="346" spans="3:6" s="70" customFormat="1" x14ac:dyDescent="0.25">
      <c r="C346" s="79"/>
      <c r="F346" s="112"/>
    </row>
    <row r="347" spans="3:6" s="70" customFormat="1" x14ac:dyDescent="0.25">
      <c r="C347" s="79"/>
      <c r="F347" s="112"/>
    </row>
    <row r="348" spans="3:6" s="70" customFormat="1" x14ac:dyDescent="0.25">
      <c r="C348" s="79"/>
      <c r="F348" s="112"/>
    </row>
    <row r="349" spans="3:6" s="70" customFormat="1" x14ac:dyDescent="0.25">
      <c r="C349" s="79"/>
      <c r="F349" s="112"/>
    </row>
    <row r="350" spans="3:6" s="70" customFormat="1" x14ac:dyDescent="0.25">
      <c r="C350" s="79"/>
      <c r="F350" s="112"/>
    </row>
    <row r="351" spans="3:6" s="70" customFormat="1" x14ac:dyDescent="0.25">
      <c r="C351" s="79"/>
      <c r="F351" s="112"/>
    </row>
    <row r="352" spans="3:6" s="70" customFormat="1" x14ac:dyDescent="0.25">
      <c r="C352" s="79"/>
      <c r="F352" s="112"/>
    </row>
    <row r="353" spans="3:6" s="70" customFormat="1" x14ac:dyDescent="0.25">
      <c r="C353" s="79"/>
      <c r="F353" s="112"/>
    </row>
    <row r="354" spans="3:6" s="70" customFormat="1" x14ac:dyDescent="0.25">
      <c r="C354" s="79"/>
      <c r="F354" s="112"/>
    </row>
    <row r="355" spans="3:6" s="70" customFormat="1" x14ac:dyDescent="0.25">
      <c r="C355" s="79"/>
      <c r="F355" s="112"/>
    </row>
    <row r="356" spans="3:6" s="70" customFormat="1" x14ac:dyDescent="0.25">
      <c r="C356" s="79"/>
      <c r="F356" s="112"/>
    </row>
    <row r="357" spans="3:6" s="70" customFormat="1" x14ac:dyDescent="0.25">
      <c r="C357" s="79"/>
      <c r="F357" s="112"/>
    </row>
    <row r="358" spans="3:6" s="70" customFormat="1" x14ac:dyDescent="0.25">
      <c r="C358" s="79"/>
      <c r="F358" s="112"/>
    </row>
    <row r="359" spans="3:6" s="70" customFormat="1" x14ac:dyDescent="0.25">
      <c r="C359" s="79"/>
      <c r="F359" s="112"/>
    </row>
    <row r="360" spans="3:6" s="70" customFormat="1" x14ac:dyDescent="0.25">
      <c r="C360" s="79"/>
      <c r="F360" s="112"/>
    </row>
    <row r="361" spans="3:6" s="70" customFormat="1" x14ac:dyDescent="0.25">
      <c r="C361" s="79"/>
      <c r="F361" s="112"/>
    </row>
    <row r="362" spans="3:6" s="70" customFormat="1" x14ac:dyDescent="0.25">
      <c r="C362" s="79"/>
      <c r="F362" s="112"/>
    </row>
    <row r="363" spans="3:6" s="70" customFormat="1" x14ac:dyDescent="0.25">
      <c r="C363" s="79"/>
      <c r="F363" s="112"/>
    </row>
    <row r="364" spans="3:6" s="70" customFormat="1" x14ac:dyDescent="0.25">
      <c r="C364" s="79"/>
      <c r="F364" s="112"/>
    </row>
    <row r="365" spans="3:6" s="70" customFormat="1" x14ac:dyDescent="0.25">
      <c r="C365" s="79"/>
      <c r="F365" s="112"/>
    </row>
    <row r="366" spans="3:6" s="70" customFormat="1" x14ac:dyDescent="0.25">
      <c r="C366" s="79"/>
      <c r="F366" s="112"/>
    </row>
    <row r="367" spans="3:6" s="70" customFormat="1" x14ac:dyDescent="0.25">
      <c r="C367" s="79"/>
      <c r="F367" s="112"/>
    </row>
    <row r="368" spans="3:6" s="70" customFormat="1" x14ac:dyDescent="0.25">
      <c r="C368" s="79"/>
      <c r="F368" s="112"/>
    </row>
    <row r="369" spans="3:6" s="70" customFormat="1" x14ac:dyDescent="0.25">
      <c r="C369" s="79"/>
      <c r="F369" s="112"/>
    </row>
    <row r="370" spans="3:6" s="70" customFormat="1" x14ac:dyDescent="0.25">
      <c r="C370" s="79"/>
      <c r="F370" s="112"/>
    </row>
    <row r="371" spans="3:6" s="70" customFormat="1" x14ac:dyDescent="0.25">
      <c r="C371" s="79"/>
      <c r="F371" s="112"/>
    </row>
    <row r="372" spans="3:6" s="70" customFormat="1" x14ac:dyDescent="0.25">
      <c r="C372" s="79"/>
      <c r="F372" s="112"/>
    </row>
    <row r="373" spans="3:6" s="70" customFormat="1" x14ac:dyDescent="0.25">
      <c r="C373" s="79"/>
      <c r="F373" s="112"/>
    </row>
    <row r="374" spans="3:6" s="70" customFormat="1" x14ac:dyDescent="0.25">
      <c r="C374" s="79"/>
      <c r="F374" s="112"/>
    </row>
    <row r="375" spans="3:6" s="70" customFormat="1" x14ac:dyDescent="0.25">
      <c r="C375" s="79"/>
      <c r="F375" s="112"/>
    </row>
    <row r="376" spans="3:6" s="70" customFormat="1" x14ac:dyDescent="0.25">
      <c r="C376" s="79"/>
      <c r="F376" s="112"/>
    </row>
    <row r="377" spans="3:6" s="70" customFormat="1" x14ac:dyDescent="0.25">
      <c r="C377" s="79"/>
      <c r="F377" s="112"/>
    </row>
    <row r="378" spans="3:6" s="70" customFormat="1" x14ac:dyDescent="0.25">
      <c r="C378" s="79"/>
      <c r="F378" s="112"/>
    </row>
    <row r="379" spans="3:6" s="70" customFormat="1" x14ac:dyDescent="0.25">
      <c r="C379" s="79"/>
      <c r="F379" s="112"/>
    </row>
    <row r="380" spans="3:6" s="70" customFormat="1" x14ac:dyDescent="0.25">
      <c r="C380" s="79"/>
      <c r="F380" s="112"/>
    </row>
    <row r="381" spans="3:6" s="70" customFormat="1" x14ac:dyDescent="0.25">
      <c r="C381" s="79"/>
      <c r="F381" s="112"/>
    </row>
    <row r="382" spans="3:6" s="70" customFormat="1" x14ac:dyDescent="0.25">
      <c r="C382" s="79"/>
      <c r="F382" s="112"/>
    </row>
    <row r="383" spans="3:6" s="70" customFormat="1" x14ac:dyDescent="0.25">
      <c r="C383" s="79"/>
      <c r="F383" s="112"/>
    </row>
    <row r="384" spans="3:6" s="70" customFormat="1" x14ac:dyDescent="0.25">
      <c r="C384" s="79"/>
      <c r="F384" s="112"/>
    </row>
    <row r="385" spans="3:6" s="70" customFormat="1" x14ac:dyDescent="0.25">
      <c r="C385" s="79"/>
      <c r="F385" s="112"/>
    </row>
    <row r="386" spans="3:6" s="70" customFormat="1" x14ac:dyDescent="0.25">
      <c r="C386" s="79"/>
      <c r="F386" s="112"/>
    </row>
    <row r="387" spans="3:6" s="70" customFormat="1" x14ac:dyDescent="0.25">
      <c r="C387" s="79"/>
      <c r="F387" s="112"/>
    </row>
    <row r="388" spans="3:6" s="70" customFormat="1" x14ac:dyDescent="0.25">
      <c r="C388" s="79"/>
      <c r="F388" s="112"/>
    </row>
    <row r="389" spans="3:6" s="70" customFormat="1" x14ac:dyDescent="0.25">
      <c r="C389" s="79"/>
      <c r="F389" s="112"/>
    </row>
    <row r="390" spans="3:6" s="70" customFormat="1" x14ac:dyDescent="0.25">
      <c r="C390" s="79"/>
      <c r="F390" s="112"/>
    </row>
    <row r="391" spans="3:6" s="70" customFormat="1" x14ac:dyDescent="0.25">
      <c r="C391" s="79"/>
      <c r="F391" s="112"/>
    </row>
    <row r="392" spans="3:6" s="70" customFormat="1" x14ac:dyDescent="0.25">
      <c r="C392" s="79"/>
      <c r="F392" s="112"/>
    </row>
    <row r="393" spans="3:6" s="70" customFormat="1" x14ac:dyDescent="0.25">
      <c r="C393" s="79"/>
      <c r="F393" s="112"/>
    </row>
    <row r="394" spans="3:6" s="70" customFormat="1" x14ac:dyDescent="0.25">
      <c r="C394" s="79"/>
      <c r="F394" s="112"/>
    </row>
    <row r="395" spans="3:6" s="70" customFormat="1" x14ac:dyDescent="0.25">
      <c r="C395" s="79"/>
      <c r="F395" s="112"/>
    </row>
    <row r="396" spans="3:6" s="70" customFormat="1" x14ac:dyDescent="0.25">
      <c r="C396" s="79"/>
      <c r="F396" s="112"/>
    </row>
    <row r="397" spans="3:6" s="70" customFormat="1" x14ac:dyDescent="0.25">
      <c r="C397" s="79"/>
      <c r="F397" s="112"/>
    </row>
    <row r="398" spans="3:6" s="70" customFormat="1" x14ac:dyDescent="0.25">
      <c r="C398" s="79"/>
      <c r="F398" s="112"/>
    </row>
    <row r="399" spans="3:6" s="70" customFormat="1" x14ac:dyDescent="0.25">
      <c r="C399" s="79"/>
      <c r="F399" s="112"/>
    </row>
    <row r="400" spans="3:6" s="70" customFormat="1" x14ac:dyDescent="0.25">
      <c r="C400" s="79"/>
      <c r="F400" s="112"/>
    </row>
    <row r="401" spans="3:6" s="70" customFormat="1" x14ac:dyDescent="0.25">
      <c r="C401" s="79"/>
      <c r="F401" s="112"/>
    </row>
    <row r="402" spans="3:6" s="70" customFormat="1" x14ac:dyDescent="0.25">
      <c r="C402" s="79"/>
      <c r="F402" s="112"/>
    </row>
    <row r="403" spans="3:6" s="70" customFormat="1" x14ac:dyDescent="0.25">
      <c r="C403" s="79"/>
      <c r="F403" s="112"/>
    </row>
    <row r="404" spans="3:6" s="70" customFormat="1" x14ac:dyDescent="0.25">
      <c r="C404" s="79"/>
      <c r="F404" s="112"/>
    </row>
    <row r="405" spans="3:6" s="70" customFormat="1" x14ac:dyDescent="0.25">
      <c r="C405" s="79"/>
      <c r="F405" s="112"/>
    </row>
    <row r="406" spans="3:6" s="70" customFormat="1" x14ac:dyDescent="0.25">
      <c r="C406" s="79"/>
      <c r="F406" s="112"/>
    </row>
    <row r="407" spans="3:6" s="70" customFormat="1" x14ac:dyDescent="0.25">
      <c r="C407" s="79"/>
      <c r="F407" s="112"/>
    </row>
    <row r="408" spans="3:6" s="70" customFormat="1" x14ac:dyDescent="0.25">
      <c r="C408" s="79"/>
      <c r="F408" s="112"/>
    </row>
    <row r="409" spans="3:6" s="70" customFormat="1" x14ac:dyDescent="0.25">
      <c r="C409" s="79"/>
      <c r="F409" s="112"/>
    </row>
    <row r="410" spans="3:6" s="70" customFormat="1" x14ac:dyDescent="0.25">
      <c r="C410" s="79"/>
      <c r="F410" s="112"/>
    </row>
    <row r="411" spans="3:6" s="70" customFormat="1" x14ac:dyDescent="0.25">
      <c r="C411" s="79"/>
      <c r="F411" s="112"/>
    </row>
    <row r="412" spans="3:6" s="70" customFormat="1" x14ac:dyDescent="0.25">
      <c r="C412" s="79"/>
      <c r="F412" s="112"/>
    </row>
    <row r="413" spans="3:6" s="70" customFormat="1" x14ac:dyDescent="0.25">
      <c r="C413" s="79"/>
      <c r="F413" s="112"/>
    </row>
    <row r="414" spans="3:6" s="70" customFormat="1" x14ac:dyDescent="0.25">
      <c r="C414" s="79"/>
      <c r="F414" s="112"/>
    </row>
    <row r="415" spans="3:6" s="70" customFormat="1" x14ac:dyDescent="0.25">
      <c r="C415" s="79"/>
      <c r="F415" s="112"/>
    </row>
    <row r="416" spans="3:6" s="70" customFormat="1" x14ac:dyDescent="0.25">
      <c r="C416" s="79"/>
      <c r="F416" s="112"/>
    </row>
    <row r="417" spans="3:6" s="70" customFormat="1" x14ac:dyDescent="0.25">
      <c r="C417" s="79"/>
      <c r="F417" s="112"/>
    </row>
    <row r="418" spans="3:6" s="70" customFormat="1" x14ac:dyDescent="0.25">
      <c r="C418" s="79"/>
      <c r="F418" s="112"/>
    </row>
    <row r="419" spans="3:6" s="70" customFormat="1" x14ac:dyDescent="0.25">
      <c r="C419" s="79"/>
      <c r="F419" s="112"/>
    </row>
    <row r="420" spans="3:6" s="70" customFormat="1" x14ac:dyDescent="0.25">
      <c r="C420" s="79"/>
      <c r="F420" s="112"/>
    </row>
    <row r="421" spans="3:6" s="70" customFormat="1" x14ac:dyDescent="0.25">
      <c r="C421" s="79"/>
      <c r="F421" s="112"/>
    </row>
    <row r="422" spans="3:6" s="70" customFormat="1" x14ac:dyDescent="0.25">
      <c r="C422" s="79"/>
      <c r="F422" s="112"/>
    </row>
    <row r="423" spans="3:6" s="70" customFormat="1" x14ac:dyDescent="0.25">
      <c r="C423" s="79"/>
      <c r="F423" s="112"/>
    </row>
    <row r="424" spans="3:6" s="70" customFormat="1" x14ac:dyDescent="0.25">
      <c r="C424" s="79"/>
      <c r="F424" s="112"/>
    </row>
    <row r="425" spans="3:6" s="70" customFormat="1" x14ac:dyDescent="0.25">
      <c r="C425" s="79"/>
      <c r="F425" s="112"/>
    </row>
    <row r="426" spans="3:6" s="70" customFormat="1" x14ac:dyDescent="0.25">
      <c r="C426" s="79"/>
      <c r="F426" s="112"/>
    </row>
    <row r="427" spans="3:6" s="70" customFormat="1" x14ac:dyDescent="0.25">
      <c r="C427" s="79"/>
      <c r="F427" s="112"/>
    </row>
    <row r="428" spans="3:6" s="70" customFormat="1" x14ac:dyDescent="0.25">
      <c r="C428" s="79"/>
      <c r="F428" s="112"/>
    </row>
    <row r="429" spans="3:6" s="70" customFormat="1" x14ac:dyDescent="0.25">
      <c r="C429" s="79"/>
      <c r="F429" s="112"/>
    </row>
    <row r="430" spans="3:6" s="70" customFormat="1" x14ac:dyDescent="0.25">
      <c r="C430" s="79"/>
      <c r="F430" s="112"/>
    </row>
    <row r="431" spans="3:6" s="70" customFormat="1" x14ac:dyDescent="0.25">
      <c r="C431" s="79"/>
      <c r="F431" s="112"/>
    </row>
    <row r="432" spans="3:6" s="70" customFormat="1" x14ac:dyDescent="0.25">
      <c r="C432" s="79"/>
      <c r="F432" s="112"/>
    </row>
    <row r="433" spans="3:6" s="70" customFormat="1" x14ac:dyDescent="0.25">
      <c r="C433" s="79"/>
      <c r="F433" s="112"/>
    </row>
    <row r="434" spans="3:6" s="70" customFormat="1" x14ac:dyDescent="0.25">
      <c r="C434" s="79"/>
      <c r="F434" s="112"/>
    </row>
    <row r="435" spans="3:6" s="70" customFormat="1" x14ac:dyDescent="0.25">
      <c r="C435" s="79"/>
      <c r="F435" s="112"/>
    </row>
    <row r="436" spans="3:6" s="70" customFormat="1" x14ac:dyDescent="0.25">
      <c r="C436" s="79"/>
      <c r="F436" s="112"/>
    </row>
    <row r="437" spans="3:6" s="70" customFormat="1" x14ac:dyDescent="0.25">
      <c r="C437" s="79"/>
      <c r="F437" s="112"/>
    </row>
    <row r="438" spans="3:6" s="70" customFormat="1" x14ac:dyDescent="0.25">
      <c r="C438" s="79"/>
      <c r="F438" s="112"/>
    </row>
    <row r="439" spans="3:6" s="70" customFormat="1" x14ac:dyDescent="0.25">
      <c r="C439" s="79"/>
      <c r="F439" s="112"/>
    </row>
    <row r="440" spans="3:6" s="70" customFormat="1" x14ac:dyDescent="0.25">
      <c r="C440" s="79"/>
      <c r="F440" s="112"/>
    </row>
    <row r="441" spans="3:6" s="70" customFormat="1" x14ac:dyDescent="0.25">
      <c r="C441" s="79"/>
      <c r="F441" s="112"/>
    </row>
    <row r="442" spans="3:6" s="70" customFormat="1" x14ac:dyDescent="0.25">
      <c r="C442" s="79"/>
      <c r="F442" s="112"/>
    </row>
    <row r="443" spans="3:6" s="70" customFormat="1" x14ac:dyDescent="0.25">
      <c r="C443" s="79"/>
      <c r="F443" s="112"/>
    </row>
    <row r="444" spans="3:6" s="70" customFormat="1" x14ac:dyDescent="0.25">
      <c r="C444" s="79"/>
      <c r="F444" s="112"/>
    </row>
    <row r="445" spans="3:6" s="70" customFormat="1" x14ac:dyDescent="0.25">
      <c r="C445" s="79"/>
      <c r="F445" s="112"/>
    </row>
    <row r="446" spans="3:6" s="70" customFormat="1" x14ac:dyDescent="0.25">
      <c r="C446" s="79"/>
      <c r="F446" s="112"/>
    </row>
    <row r="447" spans="3:6" s="70" customFormat="1" x14ac:dyDescent="0.25">
      <c r="C447" s="79"/>
      <c r="F447" s="112"/>
    </row>
    <row r="448" spans="3:6" s="70" customFormat="1" x14ac:dyDescent="0.25">
      <c r="C448" s="79"/>
      <c r="F448" s="112"/>
    </row>
    <row r="449" spans="3:6" s="70" customFormat="1" x14ac:dyDescent="0.25">
      <c r="C449" s="79"/>
      <c r="F449" s="112"/>
    </row>
    <row r="450" spans="3:6" s="70" customFormat="1" x14ac:dyDescent="0.25">
      <c r="C450" s="79"/>
      <c r="F450" s="112"/>
    </row>
    <row r="451" spans="3:6" s="70" customFormat="1" x14ac:dyDescent="0.25">
      <c r="C451" s="79"/>
      <c r="F451" s="112"/>
    </row>
    <row r="452" spans="3:6" s="70" customFormat="1" x14ac:dyDescent="0.25">
      <c r="C452" s="79"/>
      <c r="F452" s="112"/>
    </row>
    <row r="453" spans="3:6" s="70" customFormat="1" x14ac:dyDescent="0.25">
      <c r="C453" s="79"/>
      <c r="F453" s="112"/>
    </row>
    <row r="454" spans="3:6" s="70" customFormat="1" x14ac:dyDescent="0.25">
      <c r="C454" s="79"/>
      <c r="F454" s="112"/>
    </row>
    <row r="455" spans="3:6" s="70" customFormat="1" x14ac:dyDescent="0.25">
      <c r="C455" s="79"/>
      <c r="F455" s="112"/>
    </row>
    <row r="456" spans="3:6" s="70" customFormat="1" x14ac:dyDescent="0.25">
      <c r="C456" s="79"/>
      <c r="F456" s="112"/>
    </row>
    <row r="457" spans="3:6" s="70" customFormat="1" x14ac:dyDescent="0.25">
      <c r="C457" s="79"/>
      <c r="F457" s="112"/>
    </row>
    <row r="458" spans="3:6" s="70" customFormat="1" x14ac:dyDescent="0.25">
      <c r="C458" s="79"/>
      <c r="F458" s="112"/>
    </row>
    <row r="459" spans="3:6" s="70" customFormat="1" x14ac:dyDescent="0.25">
      <c r="C459" s="79"/>
      <c r="F459" s="112"/>
    </row>
    <row r="460" spans="3:6" s="70" customFormat="1" x14ac:dyDescent="0.25">
      <c r="C460" s="79"/>
      <c r="F460" s="112"/>
    </row>
    <row r="461" spans="3:6" s="70" customFormat="1" x14ac:dyDescent="0.25">
      <c r="C461" s="79"/>
      <c r="F461" s="112"/>
    </row>
    <row r="462" spans="3:6" s="70" customFormat="1" x14ac:dyDescent="0.25">
      <c r="C462" s="79"/>
      <c r="F462" s="112"/>
    </row>
    <row r="463" spans="3:6" s="70" customFormat="1" x14ac:dyDescent="0.25">
      <c r="C463" s="79"/>
      <c r="F463" s="112"/>
    </row>
    <row r="464" spans="3:6" s="70" customFormat="1" x14ac:dyDescent="0.25">
      <c r="C464" s="79"/>
      <c r="F464" s="112"/>
    </row>
    <row r="465" spans="3:6" s="70" customFormat="1" x14ac:dyDescent="0.25">
      <c r="C465" s="79"/>
      <c r="F465" s="112"/>
    </row>
    <row r="466" spans="3:6" s="70" customFormat="1" x14ac:dyDescent="0.25">
      <c r="C466" s="79"/>
      <c r="F466" s="112"/>
    </row>
    <row r="467" spans="3:6" s="70" customFormat="1" x14ac:dyDescent="0.25">
      <c r="C467" s="79"/>
      <c r="F467" s="112"/>
    </row>
    <row r="468" spans="3:6" s="70" customFormat="1" x14ac:dyDescent="0.25">
      <c r="C468" s="79"/>
      <c r="F468" s="112"/>
    </row>
    <row r="469" spans="3:6" s="70" customFormat="1" x14ac:dyDescent="0.25">
      <c r="C469" s="79"/>
      <c r="F469" s="112"/>
    </row>
    <row r="470" spans="3:6" s="70" customFormat="1" x14ac:dyDescent="0.25">
      <c r="C470" s="79"/>
      <c r="F470" s="112"/>
    </row>
    <row r="471" spans="3:6" s="70" customFormat="1" x14ac:dyDescent="0.25">
      <c r="C471" s="79"/>
      <c r="F471" s="112"/>
    </row>
    <row r="472" spans="3:6" s="70" customFormat="1" x14ac:dyDescent="0.25">
      <c r="C472" s="79"/>
      <c r="F472" s="112"/>
    </row>
    <row r="473" spans="3:6" s="70" customFormat="1" x14ac:dyDescent="0.25">
      <c r="C473" s="79"/>
      <c r="F473" s="112"/>
    </row>
    <row r="474" spans="3:6" s="70" customFormat="1" x14ac:dyDescent="0.25">
      <c r="C474" s="79"/>
      <c r="F474" s="112"/>
    </row>
    <row r="475" spans="3:6" s="70" customFormat="1" x14ac:dyDescent="0.25">
      <c r="C475" s="79"/>
      <c r="F475" s="112"/>
    </row>
    <row r="476" spans="3:6" s="70" customFormat="1" x14ac:dyDescent="0.25">
      <c r="C476" s="79"/>
      <c r="F476" s="112"/>
    </row>
    <row r="477" spans="3:6" s="70" customFormat="1" x14ac:dyDescent="0.25">
      <c r="C477" s="79"/>
      <c r="F477" s="112"/>
    </row>
    <row r="478" spans="3:6" s="70" customFormat="1" x14ac:dyDescent="0.25">
      <c r="C478" s="79"/>
      <c r="F478" s="112"/>
    </row>
    <row r="479" spans="3:6" s="70" customFormat="1" x14ac:dyDescent="0.25">
      <c r="C479" s="79"/>
      <c r="F479" s="112"/>
    </row>
    <row r="480" spans="3:6" s="70" customFormat="1" x14ac:dyDescent="0.25">
      <c r="C480" s="79"/>
      <c r="F480" s="112"/>
    </row>
    <row r="481" spans="3:6" s="70" customFormat="1" x14ac:dyDescent="0.25">
      <c r="C481" s="79"/>
      <c r="F481" s="112"/>
    </row>
    <row r="482" spans="3:6" s="70" customFormat="1" x14ac:dyDescent="0.25">
      <c r="C482" s="79"/>
      <c r="F482" s="112"/>
    </row>
    <row r="483" spans="3:6" s="70" customFormat="1" x14ac:dyDescent="0.25">
      <c r="C483" s="79"/>
      <c r="F483" s="112"/>
    </row>
    <row r="484" spans="3:6" s="70" customFormat="1" x14ac:dyDescent="0.25">
      <c r="C484" s="79"/>
      <c r="F484" s="112"/>
    </row>
    <row r="485" spans="3:6" s="70" customFormat="1" x14ac:dyDescent="0.25">
      <c r="C485" s="79"/>
      <c r="F485" s="112"/>
    </row>
    <row r="486" spans="3:6" s="70" customFormat="1" x14ac:dyDescent="0.25">
      <c r="C486" s="79"/>
      <c r="F486" s="112"/>
    </row>
    <row r="487" spans="3:6" s="70" customFormat="1" x14ac:dyDescent="0.25">
      <c r="C487" s="79"/>
      <c r="F487" s="112"/>
    </row>
    <row r="488" spans="3:6" s="70" customFormat="1" x14ac:dyDescent="0.25">
      <c r="C488" s="79"/>
      <c r="F488" s="112"/>
    </row>
    <row r="489" spans="3:6" s="70" customFormat="1" x14ac:dyDescent="0.25">
      <c r="C489" s="79"/>
      <c r="F489" s="112"/>
    </row>
    <row r="490" spans="3:6" s="70" customFormat="1" x14ac:dyDescent="0.25">
      <c r="C490" s="79"/>
      <c r="F490" s="112"/>
    </row>
    <row r="491" spans="3:6" s="70" customFormat="1" x14ac:dyDescent="0.25">
      <c r="C491" s="79"/>
      <c r="F491" s="112"/>
    </row>
    <row r="492" spans="3:6" s="70" customFormat="1" x14ac:dyDescent="0.25">
      <c r="C492" s="79"/>
      <c r="F492" s="112"/>
    </row>
    <row r="493" spans="3:6" s="70" customFormat="1" x14ac:dyDescent="0.25">
      <c r="C493" s="79"/>
      <c r="F493" s="112"/>
    </row>
    <row r="494" spans="3:6" s="70" customFormat="1" x14ac:dyDescent="0.25">
      <c r="C494" s="79"/>
      <c r="F494" s="112"/>
    </row>
    <row r="495" spans="3:6" s="70" customFormat="1" x14ac:dyDescent="0.25">
      <c r="C495" s="79"/>
      <c r="F495" s="112"/>
    </row>
    <row r="496" spans="3:6" s="70" customFormat="1" x14ac:dyDescent="0.25">
      <c r="C496" s="79"/>
      <c r="F496" s="112"/>
    </row>
    <row r="497" spans="3:6" s="70" customFormat="1" x14ac:dyDescent="0.25">
      <c r="C497" s="79"/>
      <c r="F497" s="112"/>
    </row>
    <row r="498" spans="3:6" s="70" customFormat="1" x14ac:dyDescent="0.25">
      <c r="C498" s="79"/>
      <c r="F498" s="112"/>
    </row>
    <row r="499" spans="3:6" s="70" customFormat="1" x14ac:dyDescent="0.25">
      <c r="C499" s="79"/>
      <c r="F499" s="112"/>
    </row>
    <row r="500" spans="3:6" s="70" customFormat="1" x14ac:dyDescent="0.25">
      <c r="C500" s="79"/>
      <c r="F500" s="112"/>
    </row>
    <row r="501" spans="3:6" s="70" customFormat="1" x14ac:dyDescent="0.25">
      <c r="C501" s="79"/>
      <c r="F501" s="112"/>
    </row>
    <row r="502" spans="3:6" s="70" customFormat="1" x14ac:dyDescent="0.25">
      <c r="C502" s="79"/>
      <c r="F502" s="112"/>
    </row>
    <row r="503" spans="3:6" s="70" customFormat="1" x14ac:dyDescent="0.25">
      <c r="C503" s="79"/>
      <c r="F503" s="112"/>
    </row>
    <row r="504" spans="3:6" s="70" customFormat="1" x14ac:dyDescent="0.25">
      <c r="C504" s="79"/>
      <c r="F504" s="112"/>
    </row>
    <row r="505" spans="3:6" s="70" customFormat="1" x14ac:dyDescent="0.25">
      <c r="C505" s="79"/>
      <c r="F505" s="112"/>
    </row>
    <row r="506" spans="3:6" s="70" customFormat="1" x14ac:dyDescent="0.25">
      <c r="C506" s="79"/>
      <c r="F506" s="112"/>
    </row>
    <row r="507" spans="3:6" s="70" customFormat="1" x14ac:dyDescent="0.25">
      <c r="C507" s="79"/>
      <c r="F507" s="112"/>
    </row>
    <row r="508" spans="3:6" s="70" customFormat="1" x14ac:dyDescent="0.25">
      <c r="C508" s="79"/>
      <c r="F508" s="112"/>
    </row>
    <row r="509" spans="3:6" s="70" customFormat="1" x14ac:dyDescent="0.25">
      <c r="C509" s="79"/>
      <c r="F509" s="112"/>
    </row>
    <row r="510" spans="3:6" s="70" customFormat="1" x14ac:dyDescent="0.25">
      <c r="C510" s="79"/>
      <c r="F510" s="112"/>
    </row>
    <row r="511" spans="3:6" s="70" customFormat="1" x14ac:dyDescent="0.25">
      <c r="C511" s="79"/>
      <c r="F511" s="112"/>
    </row>
    <row r="512" spans="3:6" s="70" customFormat="1" x14ac:dyDescent="0.25">
      <c r="C512" s="79"/>
      <c r="F512" s="112"/>
    </row>
    <row r="513" spans="3:6" s="70" customFormat="1" x14ac:dyDescent="0.25">
      <c r="C513" s="79"/>
      <c r="F513" s="112"/>
    </row>
    <row r="514" spans="3:6" s="70" customFormat="1" x14ac:dyDescent="0.25">
      <c r="C514" s="79"/>
      <c r="F514" s="112"/>
    </row>
    <row r="515" spans="3:6" s="70" customFormat="1" x14ac:dyDescent="0.25">
      <c r="C515" s="79"/>
      <c r="F515" s="112"/>
    </row>
    <row r="516" spans="3:6" s="70" customFormat="1" x14ac:dyDescent="0.25">
      <c r="C516" s="79"/>
      <c r="F516" s="112"/>
    </row>
    <row r="517" spans="3:6" s="70" customFormat="1" x14ac:dyDescent="0.25">
      <c r="C517" s="79"/>
      <c r="F517" s="112"/>
    </row>
    <row r="518" spans="3:6" s="70" customFormat="1" x14ac:dyDescent="0.25">
      <c r="C518" s="79"/>
      <c r="F518" s="112"/>
    </row>
    <row r="519" spans="3:6" s="70" customFormat="1" x14ac:dyDescent="0.25">
      <c r="C519" s="79"/>
      <c r="F519" s="112"/>
    </row>
    <row r="520" spans="3:6" s="70" customFormat="1" x14ac:dyDescent="0.25">
      <c r="C520" s="79"/>
      <c r="F520" s="112"/>
    </row>
    <row r="521" spans="3:6" s="70" customFormat="1" x14ac:dyDescent="0.25">
      <c r="C521" s="79"/>
      <c r="F521" s="112"/>
    </row>
    <row r="522" spans="3:6" s="70" customFormat="1" x14ac:dyDescent="0.25">
      <c r="C522" s="79"/>
      <c r="F522" s="112"/>
    </row>
    <row r="523" spans="3:6" s="70" customFormat="1" x14ac:dyDescent="0.25">
      <c r="C523" s="79"/>
      <c r="F523" s="112"/>
    </row>
    <row r="524" spans="3:6" s="70" customFormat="1" x14ac:dyDescent="0.25">
      <c r="C524" s="79"/>
      <c r="F524" s="112"/>
    </row>
    <row r="525" spans="3:6" s="70" customFormat="1" x14ac:dyDescent="0.25">
      <c r="C525" s="79"/>
      <c r="F525" s="112"/>
    </row>
    <row r="526" spans="3:6" s="70" customFormat="1" x14ac:dyDescent="0.25">
      <c r="C526" s="79"/>
      <c r="F526" s="112"/>
    </row>
    <row r="527" spans="3:6" s="70" customFormat="1" x14ac:dyDescent="0.25">
      <c r="C527" s="79"/>
      <c r="F527" s="112"/>
    </row>
    <row r="528" spans="3:6" s="70" customFormat="1" x14ac:dyDescent="0.25">
      <c r="C528" s="79"/>
      <c r="F528" s="112"/>
    </row>
    <row r="529" spans="3:6" s="70" customFormat="1" x14ac:dyDescent="0.25">
      <c r="C529" s="79"/>
      <c r="F529" s="112"/>
    </row>
    <row r="530" spans="3:6" s="70" customFormat="1" x14ac:dyDescent="0.25">
      <c r="C530" s="79"/>
      <c r="F530" s="112"/>
    </row>
    <row r="531" spans="3:6" s="70" customFormat="1" x14ac:dyDescent="0.25">
      <c r="C531" s="79"/>
      <c r="F531" s="112"/>
    </row>
    <row r="532" spans="3:6" s="70" customFormat="1" x14ac:dyDescent="0.25">
      <c r="C532" s="79"/>
      <c r="F532" s="112"/>
    </row>
    <row r="533" spans="3:6" s="70" customFormat="1" x14ac:dyDescent="0.25">
      <c r="C533" s="79"/>
      <c r="F533" s="112"/>
    </row>
    <row r="534" spans="3:6" s="70" customFormat="1" x14ac:dyDescent="0.25">
      <c r="C534" s="79"/>
      <c r="F534" s="112"/>
    </row>
    <row r="535" spans="3:6" s="70" customFormat="1" x14ac:dyDescent="0.25">
      <c r="C535" s="79"/>
      <c r="F535" s="112"/>
    </row>
    <row r="536" spans="3:6" s="70" customFormat="1" x14ac:dyDescent="0.25">
      <c r="C536" s="79"/>
      <c r="F536" s="112"/>
    </row>
    <row r="537" spans="3:6" s="70" customFormat="1" x14ac:dyDescent="0.25">
      <c r="C537" s="79"/>
      <c r="F537" s="112"/>
    </row>
    <row r="538" spans="3:6" s="70" customFormat="1" x14ac:dyDescent="0.25">
      <c r="C538" s="79"/>
      <c r="F538" s="112"/>
    </row>
    <row r="539" spans="3:6" s="70" customFormat="1" x14ac:dyDescent="0.25">
      <c r="C539" s="79"/>
      <c r="F539" s="112"/>
    </row>
    <row r="540" spans="3:6" s="70" customFormat="1" x14ac:dyDescent="0.25">
      <c r="C540" s="79"/>
      <c r="F540" s="112"/>
    </row>
    <row r="541" spans="3:6" s="70" customFormat="1" x14ac:dyDescent="0.25">
      <c r="C541" s="79"/>
      <c r="F541" s="112"/>
    </row>
    <row r="542" spans="3:6" s="70" customFormat="1" x14ac:dyDescent="0.25">
      <c r="C542" s="79"/>
      <c r="F542" s="112"/>
    </row>
    <row r="543" spans="3:6" s="70" customFormat="1" x14ac:dyDescent="0.25">
      <c r="C543" s="79"/>
      <c r="F543" s="112"/>
    </row>
    <row r="544" spans="3:6" s="70" customFormat="1" x14ac:dyDescent="0.25">
      <c r="C544" s="79"/>
      <c r="F544" s="112"/>
    </row>
    <row r="545" spans="3:6" s="70" customFormat="1" x14ac:dyDescent="0.25">
      <c r="C545" s="79"/>
      <c r="F545" s="112"/>
    </row>
    <row r="546" spans="3:6" s="70" customFormat="1" x14ac:dyDescent="0.25">
      <c r="C546" s="79"/>
      <c r="F546" s="112"/>
    </row>
    <row r="547" spans="3:6" s="70" customFormat="1" x14ac:dyDescent="0.25">
      <c r="C547" s="79"/>
      <c r="F547" s="112"/>
    </row>
    <row r="548" spans="3:6" x14ac:dyDescent="0.2">
      <c r="C548" s="79"/>
    </row>
    <row r="549" spans="3:6" x14ac:dyDescent="0.2">
      <c r="C549" s="79"/>
    </row>
    <row r="550" spans="3:6" x14ac:dyDescent="0.2">
      <c r="C550" s="79"/>
    </row>
    <row r="551" spans="3:6" x14ac:dyDescent="0.2">
      <c r="C551" s="79"/>
    </row>
    <row r="552" spans="3:6" x14ac:dyDescent="0.2">
      <c r="C552" s="79"/>
    </row>
    <row r="553" spans="3:6" x14ac:dyDescent="0.2">
      <c r="C553" s="79"/>
    </row>
    <row r="554" spans="3:6" x14ac:dyDescent="0.2">
      <c r="C554" s="79"/>
    </row>
    <row r="555" spans="3:6" x14ac:dyDescent="0.2">
      <c r="C555" s="79"/>
    </row>
    <row r="556" spans="3:6" x14ac:dyDescent="0.2">
      <c r="C556" s="79"/>
    </row>
    <row r="557" spans="3:6" x14ac:dyDescent="0.2">
      <c r="C557" s="79"/>
    </row>
    <row r="558" spans="3:6" x14ac:dyDescent="0.2">
      <c r="C558" s="79"/>
    </row>
    <row r="559" spans="3:6" x14ac:dyDescent="0.2">
      <c r="C559" s="79"/>
    </row>
    <row r="560" spans="3:6" x14ac:dyDescent="0.2">
      <c r="C560" s="79"/>
    </row>
    <row r="561" spans="3:3" x14ac:dyDescent="0.2">
      <c r="C561" s="79"/>
    </row>
    <row r="562" spans="3:3" x14ac:dyDescent="0.2">
      <c r="C562" s="79"/>
    </row>
    <row r="563" spans="3:3" x14ac:dyDescent="0.2">
      <c r="C563" s="79"/>
    </row>
    <row r="564" spans="3:3" x14ac:dyDescent="0.2">
      <c r="C564" s="79"/>
    </row>
    <row r="565" spans="3:3" x14ac:dyDescent="0.2">
      <c r="C565" s="79"/>
    </row>
    <row r="566" spans="3:3" x14ac:dyDescent="0.2">
      <c r="C566" s="79"/>
    </row>
    <row r="567" spans="3:3" x14ac:dyDescent="0.2">
      <c r="C567" s="79"/>
    </row>
    <row r="568" spans="3:3" x14ac:dyDescent="0.2">
      <c r="C568" s="79"/>
    </row>
    <row r="569" spans="3:3" x14ac:dyDescent="0.2">
      <c r="C569" s="79"/>
    </row>
    <row r="570" spans="3:3" x14ac:dyDescent="0.2">
      <c r="C570" s="79"/>
    </row>
    <row r="571" spans="3:3" x14ac:dyDescent="0.2">
      <c r="C571" s="79"/>
    </row>
    <row r="572" spans="3:3" x14ac:dyDescent="0.2">
      <c r="C572" s="79"/>
    </row>
    <row r="573" spans="3:3" x14ac:dyDescent="0.2">
      <c r="C573" s="79"/>
    </row>
    <row r="574" spans="3:3" x14ac:dyDescent="0.2">
      <c r="C574" s="79"/>
    </row>
    <row r="575" spans="3:3" x14ac:dyDescent="0.2">
      <c r="C575" s="79"/>
    </row>
    <row r="576" spans="3:3" x14ac:dyDescent="0.2">
      <c r="C576" s="79"/>
    </row>
    <row r="577" spans="3:3" x14ac:dyDescent="0.2">
      <c r="C577" s="79"/>
    </row>
    <row r="578" spans="3:3" x14ac:dyDescent="0.2">
      <c r="C578" s="79"/>
    </row>
    <row r="579" spans="3:3" x14ac:dyDescent="0.2">
      <c r="C579" s="79"/>
    </row>
    <row r="580" spans="3:3" x14ac:dyDescent="0.2">
      <c r="C580" s="79"/>
    </row>
    <row r="581" spans="3:3" x14ac:dyDescent="0.2">
      <c r="C581" s="79"/>
    </row>
    <row r="582" spans="3:3" x14ac:dyDescent="0.2">
      <c r="C582" s="79"/>
    </row>
    <row r="583" spans="3:3" x14ac:dyDescent="0.2">
      <c r="C583" s="79"/>
    </row>
    <row r="584" spans="3:3" x14ac:dyDescent="0.2">
      <c r="C584" s="79"/>
    </row>
    <row r="585" spans="3:3" x14ac:dyDescent="0.2">
      <c r="C585" s="79"/>
    </row>
    <row r="586" spans="3:3" x14ac:dyDescent="0.2">
      <c r="C586" s="79"/>
    </row>
    <row r="587" spans="3:3" x14ac:dyDescent="0.2">
      <c r="C587" s="79"/>
    </row>
    <row r="588" spans="3:3" x14ac:dyDescent="0.2">
      <c r="C588" s="79"/>
    </row>
    <row r="589" spans="3:3" x14ac:dyDescent="0.2">
      <c r="C589" s="79"/>
    </row>
    <row r="590" spans="3:3" x14ac:dyDescent="0.2">
      <c r="C590" s="79"/>
    </row>
    <row r="591" spans="3:3" x14ac:dyDescent="0.2">
      <c r="C591" s="79"/>
    </row>
    <row r="592" spans="3:3" x14ac:dyDescent="0.2">
      <c r="C592" s="79"/>
    </row>
    <row r="593" spans="3:3" x14ac:dyDescent="0.2">
      <c r="C593" s="79"/>
    </row>
    <row r="594" spans="3:3" x14ac:dyDescent="0.2">
      <c r="C594" s="79"/>
    </row>
    <row r="595" spans="3:3" x14ac:dyDescent="0.2">
      <c r="C595" s="79"/>
    </row>
    <row r="596" spans="3:3" x14ac:dyDescent="0.2">
      <c r="C596" s="79"/>
    </row>
    <row r="597" spans="3:3" x14ac:dyDescent="0.2">
      <c r="C597" s="79"/>
    </row>
    <row r="598" spans="3:3" x14ac:dyDescent="0.2">
      <c r="C598" s="79"/>
    </row>
    <row r="599" spans="3:3" x14ac:dyDescent="0.2">
      <c r="C599" s="79"/>
    </row>
    <row r="600" spans="3:3" x14ac:dyDescent="0.2">
      <c r="C600" s="79"/>
    </row>
    <row r="601" spans="3:3" x14ac:dyDescent="0.2">
      <c r="C601" s="79"/>
    </row>
    <row r="602" spans="3:3" x14ac:dyDescent="0.2">
      <c r="C602" s="79"/>
    </row>
    <row r="603" spans="3:3" x14ac:dyDescent="0.2">
      <c r="C603" s="79"/>
    </row>
    <row r="604" spans="3:3" x14ac:dyDescent="0.2">
      <c r="C604" s="79"/>
    </row>
    <row r="605" spans="3:3" x14ac:dyDescent="0.2">
      <c r="C605" s="79"/>
    </row>
    <row r="606" spans="3:3" x14ac:dyDescent="0.2">
      <c r="C606" s="79"/>
    </row>
    <row r="607" spans="3:3" x14ac:dyDescent="0.2">
      <c r="C607" s="79"/>
    </row>
    <row r="608" spans="3:3" x14ac:dyDescent="0.2">
      <c r="C608" s="79"/>
    </row>
    <row r="609" spans="3:3" x14ac:dyDescent="0.2">
      <c r="C609" s="79"/>
    </row>
    <row r="610" spans="3:3" x14ac:dyDescent="0.2">
      <c r="C610" s="79"/>
    </row>
    <row r="611" spans="3:3" x14ac:dyDescent="0.2">
      <c r="C611" s="79"/>
    </row>
    <row r="612" spans="3:3" x14ac:dyDescent="0.2">
      <c r="C612" s="79"/>
    </row>
    <row r="613" spans="3:3" x14ac:dyDescent="0.2">
      <c r="C613" s="79"/>
    </row>
    <row r="614" spans="3:3" x14ac:dyDescent="0.2">
      <c r="C614" s="79"/>
    </row>
    <row r="615" spans="3:3" x14ac:dyDescent="0.2">
      <c r="C615" s="79"/>
    </row>
    <row r="616" spans="3:3" x14ac:dyDescent="0.2">
      <c r="C616" s="79"/>
    </row>
    <row r="617" spans="3:3" x14ac:dyDescent="0.2">
      <c r="C617" s="79"/>
    </row>
    <row r="618" spans="3:3" x14ac:dyDescent="0.2">
      <c r="C618" s="79"/>
    </row>
    <row r="619" spans="3:3" x14ac:dyDescent="0.2">
      <c r="C619" s="79"/>
    </row>
    <row r="620" spans="3:3" x14ac:dyDescent="0.2">
      <c r="C620" s="79"/>
    </row>
    <row r="621" spans="3:3" x14ac:dyDescent="0.2">
      <c r="C621" s="79"/>
    </row>
    <row r="622" spans="3:3" x14ac:dyDescent="0.2">
      <c r="C622" s="79"/>
    </row>
    <row r="623" spans="3:3" x14ac:dyDescent="0.2">
      <c r="C623" s="79"/>
    </row>
    <row r="624" spans="3:3" x14ac:dyDescent="0.2">
      <c r="C624" s="79"/>
    </row>
    <row r="625" spans="3:3" x14ac:dyDescent="0.2">
      <c r="C625" s="79"/>
    </row>
    <row r="626" spans="3:3" x14ac:dyDescent="0.2">
      <c r="C626" s="79"/>
    </row>
    <row r="627" spans="3:3" x14ac:dyDescent="0.2">
      <c r="C627" s="79"/>
    </row>
    <row r="628" spans="3:3" x14ac:dyDescent="0.2">
      <c r="C628" s="79"/>
    </row>
    <row r="629" spans="3:3" x14ac:dyDescent="0.2">
      <c r="C629" s="79"/>
    </row>
    <row r="630" spans="3:3" x14ac:dyDescent="0.2">
      <c r="C630" s="79"/>
    </row>
    <row r="631" spans="3:3" x14ac:dyDescent="0.2">
      <c r="C631" s="79"/>
    </row>
    <row r="632" spans="3:3" x14ac:dyDescent="0.2">
      <c r="C632" s="79"/>
    </row>
    <row r="633" spans="3:3" x14ac:dyDescent="0.2">
      <c r="C633" s="79"/>
    </row>
    <row r="634" spans="3:3" x14ac:dyDescent="0.2">
      <c r="C634" s="79"/>
    </row>
    <row r="635" spans="3:3" x14ac:dyDescent="0.2">
      <c r="C635" s="79"/>
    </row>
    <row r="636" spans="3:3" x14ac:dyDescent="0.2">
      <c r="C636" s="79"/>
    </row>
    <row r="637" spans="3:3" x14ac:dyDescent="0.2">
      <c r="C637" s="79"/>
    </row>
    <row r="638" spans="3:3" x14ac:dyDescent="0.2">
      <c r="C638" s="79"/>
    </row>
    <row r="639" spans="3:3" x14ac:dyDescent="0.2">
      <c r="C639" s="79"/>
    </row>
    <row r="640" spans="3:3" x14ac:dyDescent="0.2">
      <c r="C640" s="79"/>
    </row>
    <row r="641" spans="3:3" x14ac:dyDescent="0.2">
      <c r="C641" s="79"/>
    </row>
    <row r="642" spans="3:3" x14ac:dyDescent="0.2">
      <c r="C642" s="79"/>
    </row>
    <row r="643" spans="3:3" x14ac:dyDescent="0.2">
      <c r="C643" s="79"/>
    </row>
    <row r="644" spans="3:3" x14ac:dyDescent="0.2">
      <c r="C644" s="79"/>
    </row>
    <row r="645" spans="3:3" x14ac:dyDescent="0.2">
      <c r="C645" s="79"/>
    </row>
    <row r="646" spans="3:3" x14ac:dyDescent="0.2">
      <c r="C646" s="79"/>
    </row>
    <row r="647" spans="3:3" x14ac:dyDescent="0.2">
      <c r="C647" s="79"/>
    </row>
    <row r="648" spans="3:3" x14ac:dyDescent="0.2">
      <c r="C648" s="79"/>
    </row>
    <row r="649" spans="3:3" x14ac:dyDescent="0.2">
      <c r="C649" s="79"/>
    </row>
    <row r="650" spans="3:3" x14ac:dyDescent="0.2">
      <c r="C650" s="79"/>
    </row>
    <row r="651" spans="3:3" x14ac:dyDescent="0.2">
      <c r="C651" s="79"/>
    </row>
    <row r="652" spans="3:3" x14ac:dyDescent="0.2">
      <c r="C652" s="79"/>
    </row>
    <row r="653" spans="3:3" x14ac:dyDescent="0.2">
      <c r="C653" s="79"/>
    </row>
    <row r="654" spans="3:3" x14ac:dyDescent="0.2">
      <c r="C654" s="79"/>
    </row>
    <row r="655" spans="3:3" x14ac:dyDescent="0.2">
      <c r="C655" s="79"/>
    </row>
    <row r="656" spans="3:3" x14ac:dyDescent="0.2">
      <c r="C656" s="79"/>
    </row>
    <row r="657" spans="3:3" x14ac:dyDescent="0.2">
      <c r="C657" s="79"/>
    </row>
    <row r="658" spans="3:3" x14ac:dyDescent="0.2">
      <c r="C658" s="79"/>
    </row>
    <row r="659" spans="3:3" x14ac:dyDescent="0.2">
      <c r="C659" s="79"/>
    </row>
    <row r="660" spans="3:3" x14ac:dyDescent="0.2">
      <c r="C660" s="79"/>
    </row>
    <row r="661" spans="3:3" x14ac:dyDescent="0.2">
      <c r="C661" s="79"/>
    </row>
    <row r="662" spans="3:3" x14ac:dyDescent="0.2">
      <c r="C662" s="79"/>
    </row>
    <row r="663" spans="3:3" x14ac:dyDescent="0.2">
      <c r="C663" s="79"/>
    </row>
    <row r="664" spans="3:3" x14ac:dyDescent="0.2">
      <c r="C664" s="79"/>
    </row>
    <row r="665" spans="3:3" x14ac:dyDescent="0.2">
      <c r="C665" s="79"/>
    </row>
    <row r="666" spans="3:3" x14ac:dyDescent="0.2">
      <c r="C666" s="79"/>
    </row>
    <row r="667" spans="3:3" x14ac:dyDescent="0.2">
      <c r="C667" s="79"/>
    </row>
    <row r="668" spans="3:3" x14ac:dyDescent="0.2">
      <c r="C668" s="79"/>
    </row>
    <row r="669" spans="3:3" x14ac:dyDescent="0.2">
      <c r="C669" s="79"/>
    </row>
    <row r="670" spans="3:3" x14ac:dyDescent="0.2">
      <c r="C670" s="79"/>
    </row>
    <row r="671" spans="3:3" x14ac:dyDescent="0.2">
      <c r="C671" s="79"/>
    </row>
    <row r="672" spans="3:3" x14ac:dyDescent="0.2">
      <c r="C672" s="79"/>
    </row>
    <row r="673" spans="3:3" x14ac:dyDescent="0.2">
      <c r="C673" s="79"/>
    </row>
    <row r="674" spans="3:3" x14ac:dyDescent="0.2">
      <c r="C674" s="79"/>
    </row>
    <row r="675" spans="3:3" x14ac:dyDescent="0.2">
      <c r="C675" s="79"/>
    </row>
    <row r="676" spans="3:3" x14ac:dyDescent="0.2">
      <c r="C676" s="79"/>
    </row>
    <row r="677" spans="3:3" x14ac:dyDescent="0.2">
      <c r="C677" s="79"/>
    </row>
    <row r="678" spans="3:3" x14ac:dyDescent="0.2">
      <c r="C678" s="79"/>
    </row>
    <row r="679" spans="3:3" x14ac:dyDescent="0.2">
      <c r="C679" s="79"/>
    </row>
    <row r="680" spans="3:3" x14ac:dyDescent="0.2">
      <c r="C680" s="79"/>
    </row>
    <row r="681" spans="3:3" x14ac:dyDescent="0.2">
      <c r="C681" s="79"/>
    </row>
    <row r="682" spans="3:3" x14ac:dyDescent="0.2">
      <c r="C682" s="79"/>
    </row>
    <row r="683" spans="3:3" x14ac:dyDescent="0.2">
      <c r="C683" s="79"/>
    </row>
    <row r="684" spans="3:3" x14ac:dyDescent="0.2">
      <c r="C684" s="79"/>
    </row>
    <row r="685" spans="3:3" x14ac:dyDescent="0.2">
      <c r="C685" s="79"/>
    </row>
    <row r="686" spans="3:3" x14ac:dyDescent="0.2">
      <c r="C686" s="79"/>
    </row>
    <row r="687" spans="3:3" x14ac:dyDescent="0.2">
      <c r="C687" s="79"/>
    </row>
    <row r="688" spans="3:3" x14ac:dyDescent="0.2">
      <c r="C688" s="79"/>
    </row>
    <row r="689" spans="3:3" x14ac:dyDescent="0.2">
      <c r="C689" s="79"/>
    </row>
    <row r="690" spans="3:3" x14ac:dyDescent="0.2">
      <c r="C690" s="79"/>
    </row>
    <row r="691" spans="3:3" x14ac:dyDescent="0.2">
      <c r="C691" s="79"/>
    </row>
    <row r="692" spans="3:3" x14ac:dyDescent="0.2">
      <c r="C692" s="79"/>
    </row>
    <row r="693" spans="3:3" x14ac:dyDescent="0.2">
      <c r="C693" s="79"/>
    </row>
    <row r="694" spans="3:3" x14ac:dyDescent="0.2">
      <c r="C694" s="79"/>
    </row>
    <row r="695" spans="3:3" x14ac:dyDescent="0.2">
      <c r="C695" s="79"/>
    </row>
    <row r="696" spans="3:3" x14ac:dyDescent="0.2">
      <c r="C696" s="79"/>
    </row>
    <row r="697" spans="3:3" x14ac:dyDescent="0.2">
      <c r="C697" s="79"/>
    </row>
    <row r="698" spans="3:3" x14ac:dyDescent="0.2">
      <c r="C698" s="79"/>
    </row>
    <row r="699" spans="3:3" x14ac:dyDescent="0.2">
      <c r="C699" s="79"/>
    </row>
    <row r="700" spans="3:3" x14ac:dyDescent="0.2">
      <c r="C700" s="79"/>
    </row>
    <row r="701" spans="3:3" x14ac:dyDescent="0.2">
      <c r="C701" s="79"/>
    </row>
    <row r="702" spans="3:3" x14ac:dyDescent="0.2">
      <c r="C702" s="79"/>
    </row>
    <row r="703" spans="3:3" x14ac:dyDescent="0.2">
      <c r="C703" s="79"/>
    </row>
    <row r="704" spans="3:3" x14ac:dyDescent="0.2">
      <c r="C704" s="79"/>
    </row>
    <row r="705" spans="3:3" x14ac:dyDescent="0.2">
      <c r="C705" s="79"/>
    </row>
    <row r="706" spans="3:3" x14ac:dyDescent="0.2">
      <c r="C706" s="79"/>
    </row>
    <row r="707" spans="3:3" x14ac:dyDescent="0.2">
      <c r="C707" s="79"/>
    </row>
    <row r="708" spans="3:3" x14ac:dyDescent="0.2">
      <c r="C708" s="79"/>
    </row>
    <row r="709" spans="3:3" x14ac:dyDescent="0.2">
      <c r="C709" s="79"/>
    </row>
    <row r="710" spans="3:3" x14ac:dyDescent="0.2">
      <c r="C710" s="79"/>
    </row>
    <row r="711" spans="3:3" x14ac:dyDescent="0.2">
      <c r="C711" s="79"/>
    </row>
    <row r="712" spans="3:3" x14ac:dyDescent="0.2">
      <c r="C712" s="79"/>
    </row>
    <row r="713" spans="3:3" x14ac:dyDescent="0.2">
      <c r="C713" s="79"/>
    </row>
    <row r="714" spans="3:3" x14ac:dyDescent="0.2">
      <c r="C714" s="79"/>
    </row>
    <row r="715" spans="3:3" x14ac:dyDescent="0.2">
      <c r="C715" s="79"/>
    </row>
    <row r="716" spans="3:3" x14ac:dyDescent="0.2">
      <c r="C716" s="79"/>
    </row>
    <row r="717" spans="3:3" x14ac:dyDescent="0.2">
      <c r="C717" s="79"/>
    </row>
    <row r="718" spans="3:3" x14ac:dyDescent="0.2">
      <c r="C718" s="79"/>
    </row>
    <row r="719" spans="3:3" x14ac:dyDescent="0.2">
      <c r="C719" s="79"/>
    </row>
    <row r="720" spans="3:3" x14ac:dyDescent="0.2">
      <c r="C720" s="79"/>
    </row>
    <row r="721" spans="3:3" x14ac:dyDescent="0.2">
      <c r="C721" s="79"/>
    </row>
    <row r="722" spans="3:3" x14ac:dyDescent="0.2">
      <c r="C722" s="79"/>
    </row>
    <row r="723" spans="3:3" x14ac:dyDescent="0.2">
      <c r="C723" s="79"/>
    </row>
    <row r="724" spans="3:3" x14ac:dyDescent="0.2">
      <c r="C724" s="79"/>
    </row>
    <row r="725" spans="3:3" x14ac:dyDescent="0.2">
      <c r="C725" s="79"/>
    </row>
    <row r="726" spans="3:3" x14ac:dyDescent="0.2">
      <c r="C726" s="79"/>
    </row>
    <row r="727" spans="3:3" x14ac:dyDescent="0.2">
      <c r="C727" s="79"/>
    </row>
    <row r="728" spans="3:3" x14ac:dyDescent="0.2">
      <c r="C728" s="79"/>
    </row>
    <row r="729" spans="3:3" x14ac:dyDescent="0.2">
      <c r="C729" s="79"/>
    </row>
    <row r="730" spans="3:3" x14ac:dyDescent="0.2">
      <c r="C730" s="79"/>
    </row>
    <row r="731" spans="3:3" x14ac:dyDescent="0.2">
      <c r="C731" s="79"/>
    </row>
    <row r="732" spans="3:3" x14ac:dyDescent="0.2">
      <c r="C732" s="79"/>
    </row>
    <row r="733" spans="3:3" x14ac:dyDescent="0.2">
      <c r="C733" s="79"/>
    </row>
    <row r="734" spans="3:3" x14ac:dyDescent="0.2">
      <c r="C734" s="79"/>
    </row>
    <row r="735" spans="3:3" x14ac:dyDescent="0.2">
      <c r="C735" s="79"/>
    </row>
    <row r="736" spans="3:3" x14ac:dyDescent="0.2">
      <c r="C736" s="79"/>
    </row>
    <row r="737" spans="3:3" x14ac:dyDescent="0.2">
      <c r="C737" s="79"/>
    </row>
    <row r="738" spans="3:3" x14ac:dyDescent="0.2">
      <c r="C738" s="79"/>
    </row>
    <row r="739" spans="3:3" x14ac:dyDescent="0.2">
      <c r="C739" s="79"/>
    </row>
    <row r="740" spans="3:3" x14ac:dyDescent="0.2">
      <c r="C740" s="79"/>
    </row>
    <row r="741" spans="3:3" x14ac:dyDescent="0.2">
      <c r="C741" s="79"/>
    </row>
    <row r="742" spans="3:3" x14ac:dyDescent="0.2">
      <c r="C742" s="79"/>
    </row>
    <row r="743" spans="3:3" x14ac:dyDescent="0.2">
      <c r="C743" s="79"/>
    </row>
    <row r="744" spans="3:3" x14ac:dyDescent="0.2">
      <c r="C744" s="79"/>
    </row>
    <row r="745" spans="3:3" x14ac:dyDescent="0.2">
      <c r="C745" s="79"/>
    </row>
    <row r="746" spans="3:3" x14ac:dyDescent="0.2">
      <c r="C746" s="79"/>
    </row>
    <row r="747" spans="3:3" x14ac:dyDescent="0.2">
      <c r="C747" s="79"/>
    </row>
    <row r="748" spans="3:3" x14ac:dyDescent="0.2">
      <c r="C748" s="79"/>
    </row>
    <row r="749" spans="3:3" x14ac:dyDescent="0.2">
      <c r="C749" s="79"/>
    </row>
    <row r="750" spans="3:3" x14ac:dyDescent="0.2">
      <c r="C750" s="79"/>
    </row>
    <row r="751" spans="3:3" x14ac:dyDescent="0.2">
      <c r="C751" s="79"/>
    </row>
    <row r="752" spans="3:3" x14ac:dyDescent="0.2">
      <c r="C752" s="79"/>
    </row>
    <row r="753" spans="3:3" x14ac:dyDescent="0.2">
      <c r="C753" s="79"/>
    </row>
    <row r="754" spans="3:3" x14ac:dyDescent="0.2">
      <c r="C754" s="79"/>
    </row>
    <row r="755" spans="3:3" x14ac:dyDescent="0.2">
      <c r="C755" s="79"/>
    </row>
    <row r="756" spans="3:3" x14ac:dyDescent="0.2">
      <c r="C756" s="79"/>
    </row>
    <row r="757" spans="3:3" x14ac:dyDescent="0.2">
      <c r="C757" s="79"/>
    </row>
    <row r="758" spans="3:3" x14ac:dyDescent="0.2">
      <c r="C758" s="79"/>
    </row>
    <row r="759" spans="3:3" x14ac:dyDescent="0.2">
      <c r="C759" s="79"/>
    </row>
    <row r="760" spans="3:3" x14ac:dyDescent="0.2">
      <c r="C760" s="79"/>
    </row>
    <row r="761" spans="3:3" x14ac:dyDescent="0.2">
      <c r="C761" s="79"/>
    </row>
    <row r="762" spans="3:3" x14ac:dyDescent="0.2">
      <c r="C762" s="79"/>
    </row>
    <row r="763" spans="3:3" x14ac:dyDescent="0.2">
      <c r="C763" s="79"/>
    </row>
    <row r="764" spans="3:3" x14ac:dyDescent="0.2">
      <c r="C764" s="79"/>
    </row>
    <row r="765" spans="3:3" x14ac:dyDescent="0.2">
      <c r="C765" s="79"/>
    </row>
    <row r="766" spans="3:3" x14ac:dyDescent="0.2">
      <c r="C766" s="79"/>
    </row>
    <row r="767" spans="3:3" x14ac:dyDescent="0.2">
      <c r="C767" s="79"/>
    </row>
    <row r="768" spans="3:3" x14ac:dyDescent="0.2">
      <c r="C768" s="79"/>
    </row>
    <row r="769" spans="3:3" x14ac:dyDescent="0.2">
      <c r="C769" s="79"/>
    </row>
    <row r="770" spans="3:3" x14ac:dyDescent="0.2">
      <c r="C770" s="79"/>
    </row>
    <row r="771" spans="3:3" x14ac:dyDescent="0.2">
      <c r="C771" s="79"/>
    </row>
    <row r="772" spans="3:3" x14ac:dyDescent="0.2">
      <c r="C772" s="79"/>
    </row>
    <row r="773" spans="3:3" x14ac:dyDescent="0.2">
      <c r="C773" s="79"/>
    </row>
    <row r="774" spans="3:3" x14ac:dyDescent="0.2">
      <c r="C774" s="79"/>
    </row>
    <row r="775" spans="3:3" x14ac:dyDescent="0.2">
      <c r="C775" s="79"/>
    </row>
    <row r="776" spans="3:3" x14ac:dyDescent="0.2">
      <c r="C776" s="79"/>
    </row>
    <row r="777" spans="3:3" x14ac:dyDescent="0.2">
      <c r="C777" s="79"/>
    </row>
    <row r="778" spans="3:3" x14ac:dyDescent="0.2">
      <c r="C778" s="79"/>
    </row>
    <row r="779" spans="3:3" x14ac:dyDescent="0.2">
      <c r="C779" s="79"/>
    </row>
    <row r="780" spans="3:3" x14ac:dyDescent="0.2">
      <c r="C780" s="79"/>
    </row>
    <row r="781" spans="3:3" x14ac:dyDescent="0.2">
      <c r="C781" s="79"/>
    </row>
    <row r="782" spans="3:3" x14ac:dyDescent="0.2">
      <c r="C782" s="79"/>
    </row>
    <row r="783" spans="3:3" x14ac:dyDescent="0.2">
      <c r="C783" s="79"/>
    </row>
    <row r="784" spans="3:3" x14ac:dyDescent="0.2">
      <c r="C784" s="79"/>
    </row>
    <row r="785" spans="3:3" x14ac:dyDescent="0.2">
      <c r="C785" s="79"/>
    </row>
    <row r="786" spans="3:3" x14ac:dyDescent="0.2">
      <c r="C786" s="79"/>
    </row>
    <row r="787" spans="3:3" x14ac:dyDescent="0.2">
      <c r="C787" s="79"/>
    </row>
    <row r="788" spans="3:3" x14ac:dyDescent="0.2">
      <c r="C788" s="79"/>
    </row>
    <row r="789" spans="3:3" x14ac:dyDescent="0.2">
      <c r="C789" s="79"/>
    </row>
    <row r="790" spans="3:3" x14ac:dyDescent="0.2">
      <c r="C790" s="79"/>
    </row>
    <row r="791" spans="3:3" x14ac:dyDescent="0.2">
      <c r="C791" s="79"/>
    </row>
    <row r="792" spans="3:3" x14ac:dyDescent="0.2">
      <c r="C792" s="79"/>
    </row>
    <row r="793" spans="3:3" x14ac:dyDescent="0.2">
      <c r="C793" s="79"/>
    </row>
    <row r="794" spans="3:3" x14ac:dyDescent="0.2">
      <c r="C794" s="79"/>
    </row>
    <row r="795" spans="3:3" x14ac:dyDescent="0.2">
      <c r="C795" s="79"/>
    </row>
    <row r="796" spans="3:3" x14ac:dyDescent="0.2">
      <c r="C796" s="79"/>
    </row>
    <row r="797" spans="3:3" x14ac:dyDescent="0.2">
      <c r="C797" s="79"/>
    </row>
    <row r="798" spans="3:3" x14ac:dyDescent="0.2">
      <c r="C798" s="79"/>
    </row>
    <row r="799" spans="3:3" x14ac:dyDescent="0.2">
      <c r="C799" s="79"/>
    </row>
    <row r="800" spans="3:3" x14ac:dyDescent="0.2">
      <c r="C800" s="79"/>
    </row>
    <row r="801" spans="3:3" x14ac:dyDescent="0.2">
      <c r="C801" s="79"/>
    </row>
    <row r="802" spans="3:3" x14ac:dyDescent="0.2">
      <c r="C802" s="79"/>
    </row>
    <row r="803" spans="3:3" x14ac:dyDescent="0.2">
      <c r="C803" s="79"/>
    </row>
    <row r="804" spans="3:3" x14ac:dyDescent="0.2">
      <c r="C804" s="79"/>
    </row>
    <row r="805" spans="3:3" x14ac:dyDescent="0.2">
      <c r="C805" s="79"/>
    </row>
    <row r="806" spans="3:3" x14ac:dyDescent="0.2">
      <c r="C806" s="79"/>
    </row>
    <row r="807" spans="3:3" x14ac:dyDescent="0.2">
      <c r="C807" s="79"/>
    </row>
    <row r="808" spans="3:3" x14ac:dyDescent="0.2">
      <c r="C808" s="79"/>
    </row>
    <row r="809" spans="3:3" x14ac:dyDescent="0.2">
      <c r="C809" s="79"/>
    </row>
    <row r="810" spans="3:3" x14ac:dyDescent="0.2">
      <c r="C810" s="79"/>
    </row>
    <row r="811" spans="3:3" x14ac:dyDescent="0.2">
      <c r="C811" s="79"/>
    </row>
    <row r="812" spans="3:3" x14ac:dyDescent="0.2">
      <c r="C812" s="79"/>
    </row>
    <row r="813" spans="3:3" x14ac:dyDescent="0.2">
      <c r="C813" s="79"/>
    </row>
    <row r="814" spans="3:3" x14ac:dyDescent="0.2">
      <c r="C814" s="79"/>
    </row>
    <row r="815" spans="3:3" x14ac:dyDescent="0.2">
      <c r="C815" s="79"/>
    </row>
    <row r="816" spans="3:3" x14ac:dyDescent="0.2">
      <c r="C816" s="79"/>
    </row>
    <row r="817" spans="3:3" x14ac:dyDescent="0.2">
      <c r="C817" s="79"/>
    </row>
    <row r="818" spans="3:3" x14ac:dyDescent="0.2">
      <c r="C818" s="79"/>
    </row>
    <row r="819" spans="3:3" x14ac:dyDescent="0.2">
      <c r="C819" s="79"/>
    </row>
    <row r="820" spans="3:3" x14ac:dyDescent="0.2">
      <c r="C820" s="79"/>
    </row>
    <row r="821" spans="3:3" x14ac:dyDescent="0.2">
      <c r="C821" s="79"/>
    </row>
    <row r="822" spans="3:3" x14ac:dyDescent="0.2">
      <c r="C822" s="79"/>
    </row>
    <row r="823" spans="3:3" x14ac:dyDescent="0.2">
      <c r="C823" s="79"/>
    </row>
    <row r="824" spans="3:3" x14ac:dyDescent="0.2">
      <c r="C824" s="79"/>
    </row>
    <row r="825" spans="3:3" x14ac:dyDescent="0.2">
      <c r="C825" s="79"/>
    </row>
    <row r="826" spans="3:3" x14ac:dyDescent="0.2">
      <c r="C826" s="79"/>
    </row>
    <row r="827" spans="3:3" x14ac:dyDescent="0.2">
      <c r="C827" s="79"/>
    </row>
    <row r="828" spans="3:3" x14ac:dyDescent="0.2">
      <c r="C828" s="79"/>
    </row>
    <row r="829" spans="3:3" x14ac:dyDescent="0.2">
      <c r="C829" s="79"/>
    </row>
    <row r="830" spans="3:3" x14ac:dyDescent="0.2">
      <c r="C830" s="79"/>
    </row>
    <row r="831" spans="3:3" x14ac:dyDescent="0.2">
      <c r="C831" s="79"/>
    </row>
    <row r="832" spans="3:3" x14ac:dyDescent="0.2">
      <c r="C832" s="79"/>
    </row>
    <row r="833" spans="3:3" x14ac:dyDescent="0.2">
      <c r="C833" s="79"/>
    </row>
    <row r="834" spans="3:3" x14ac:dyDescent="0.2">
      <c r="C834" s="79"/>
    </row>
    <row r="835" spans="3:3" x14ac:dyDescent="0.2">
      <c r="C835" s="79"/>
    </row>
    <row r="836" spans="3:3" x14ac:dyDescent="0.2">
      <c r="C836" s="79"/>
    </row>
    <row r="837" spans="3:3" x14ac:dyDescent="0.2">
      <c r="C837" s="79"/>
    </row>
    <row r="838" spans="3:3" x14ac:dyDescent="0.2">
      <c r="C838" s="79"/>
    </row>
    <row r="839" spans="3:3" x14ac:dyDescent="0.2">
      <c r="C839" s="79"/>
    </row>
    <row r="840" spans="3:3" x14ac:dyDescent="0.2">
      <c r="C840" s="79"/>
    </row>
    <row r="841" spans="3:3" x14ac:dyDescent="0.2">
      <c r="C841" s="79"/>
    </row>
    <row r="842" spans="3:3" x14ac:dyDescent="0.2">
      <c r="C842" s="79"/>
    </row>
    <row r="843" spans="3:3" x14ac:dyDescent="0.2">
      <c r="C843" s="79"/>
    </row>
    <row r="844" spans="3:3" x14ac:dyDescent="0.2">
      <c r="C844" s="79"/>
    </row>
    <row r="845" spans="3:3" x14ac:dyDescent="0.2">
      <c r="C845" s="79"/>
    </row>
    <row r="846" spans="3:3" x14ac:dyDescent="0.2">
      <c r="C846" s="79"/>
    </row>
    <row r="847" spans="3:3" x14ac:dyDescent="0.2">
      <c r="C847" s="79"/>
    </row>
    <row r="848" spans="3:3" x14ac:dyDescent="0.2">
      <c r="C848" s="79"/>
    </row>
    <row r="849" spans="3:3" x14ac:dyDescent="0.2">
      <c r="C849" s="79"/>
    </row>
    <row r="850" spans="3:3" x14ac:dyDescent="0.2">
      <c r="C850" s="79"/>
    </row>
    <row r="851" spans="3:3" x14ac:dyDescent="0.2">
      <c r="C851" s="79"/>
    </row>
    <row r="852" spans="3:3" x14ac:dyDescent="0.2">
      <c r="C852" s="79"/>
    </row>
    <row r="853" spans="3:3" x14ac:dyDescent="0.2">
      <c r="C853" s="79"/>
    </row>
    <row r="854" spans="3:3" x14ac:dyDescent="0.2">
      <c r="C854" s="79"/>
    </row>
    <row r="855" spans="3:3" x14ac:dyDescent="0.2">
      <c r="C855" s="79"/>
    </row>
    <row r="856" spans="3:3" x14ac:dyDescent="0.2">
      <c r="C856" s="79"/>
    </row>
    <row r="857" spans="3:3" x14ac:dyDescent="0.2">
      <c r="C857" s="79"/>
    </row>
    <row r="858" spans="3:3" x14ac:dyDescent="0.2">
      <c r="C858" s="79"/>
    </row>
    <row r="859" spans="3:3" x14ac:dyDescent="0.2">
      <c r="C859" s="79"/>
    </row>
    <row r="860" spans="3:3" x14ac:dyDescent="0.2">
      <c r="C860" s="79"/>
    </row>
    <row r="861" spans="3:3" x14ac:dyDescent="0.2">
      <c r="C861" s="79"/>
    </row>
    <row r="862" spans="3:3" x14ac:dyDescent="0.2">
      <c r="C862" s="79"/>
    </row>
    <row r="863" spans="3:3" x14ac:dyDescent="0.2">
      <c r="C863" s="79"/>
    </row>
    <row r="864" spans="3:3" x14ac:dyDescent="0.2">
      <c r="C864" s="79"/>
    </row>
    <row r="865" spans="3:3" x14ac:dyDescent="0.2">
      <c r="C865" s="79"/>
    </row>
    <row r="866" spans="3:3" x14ac:dyDescent="0.2">
      <c r="C866" s="79"/>
    </row>
    <row r="867" spans="3:3" x14ac:dyDescent="0.2">
      <c r="C867" s="79"/>
    </row>
    <row r="868" spans="3:3" x14ac:dyDescent="0.2">
      <c r="C868" s="79"/>
    </row>
    <row r="869" spans="3:3" x14ac:dyDescent="0.2">
      <c r="C869" s="79"/>
    </row>
    <row r="870" spans="3:3" x14ac:dyDescent="0.2">
      <c r="C870" s="79"/>
    </row>
    <row r="871" spans="3:3" x14ac:dyDescent="0.2">
      <c r="C871" s="79"/>
    </row>
    <row r="872" spans="3:3" x14ac:dyDescent="0.2">
      <c r="C872" s="79"/>
    </row>
    <row r="873" spans="3:3" x14ac:dyDescent="0.2">
      <c r="C873" s="79"/>
    </row>
    <row r="874" spans="3:3" x14ac:dyDescent="0.2">
      <c r="C874" s="79"/>
    </row>
    <row r="875" spans="3:3" x14ac:dyDescent="0.2">
      <c r="C875" s="79"/>
    </row>
    <row r="876" spans="3:3" x14ac:dyDescent="0.2">
      <c r="C876" s="79"/>
    </row>
    <row r="877" spans="3:3" x14ac:dyDescent="0.2">
      <c r="C877" s="79"/>
    </row>
    <row r="878" spans="3:3" x14ac:dyDescent="0.2">
      <c r="C878" s="79"/>
    </row>
    <row r="879" spans="3:3" x14ac:dyDescent="0.2">
      <c r="C879" s="79"/>
    </row>
    <row r="880" spans="3:3" x14ac:dyDescent="0.2">
      <c r="C880" s="79"/>
    </row>
    <row r="881" spans="3:3" x14ac:dyDescent="0.2">
      <c r="C881" s="79"/>
    </row>
    <row r="882" spans="3:3" x14ac:dyDescent="0.2">
      <c r="C882" s="79"/>
    </row>
    <row r="883" spans="3:3" x14ac:dyDescent="0.2">
      <c r="C883" s="79"/>
    </row>
    <row r="884" spans="3:3" x14ac:dyDescent="0.2">
      <c r="C884" s="79"/>
    </row>
    <row r="885" spans="3:3" x14ac:dyDescent="0.2">
      <c r="C885" s="79"/>
    </row>
    <row r="886" spans="3:3" x14ac:dyDescent="0.2">
      <c r="C886" s="79"/>
    </row>
    <row r="887" spans="3:3" x14ac:dyDescent="0.2">
      <c r="C887" s="79"/>
    </row>
    <row r="888" spans="3:3" x14ac:dyDescent="0.2">
      <c r="C888" s="79"/>
    </row>
    <row r="889" spans="3:3" x14ac:dyDescent="0.2">
      <c r="C889" s="79"/>
    </row>
    <row r="890" spans="3:3" x14ac:dyDescent="0.2">
      <c r="C890" s="79"/>
    </row>
    <row r="891" spans="3:3" x14ac:dyDescent="0.2">
      <c r="C891" s="79"/>
    </row>
    <row r="892" spans="3:3" x14ac:dyDescent="0.2">
      <c r="C892" s="79"/>
    </row>
    <row r="893" spans="3:3" x14ac:dyDescent="0.2">
      <c r="C893" s="79"/>
    </row>
    <row r="894" spans="3:3" x14ac:dyDescent="0.2">
      <c r="C894" s="79"/>
    </row>
    <row r="895" spans="3:3" x14ac:dyDescent="0.2">
      <c r="C895" s="79"/>
    </row>
    <row r="896" spans="3:3" x14ac:dyDescent="0.2">
      <c r="C896" s="79"/>
    </row>
    <row r="897" spans="3:3" x14ac:dyDescent="0.2">
      <c r="C897" s="79"/>
    </row>
    <row r="898" spans="3:3" x14ac:dyDescent="0.2">
      <c r="C898" s="79"/>
    </row>
    <row r="899" spans="3:3" x14ac:dyDescent="0.2">
      <c r="C899" s="79"/>
    </row>
    <row r="900" spans="3:3" x14ac:dyDescent="0.2">
      <c r="C900" s="79"/>
    </row>
    <row r="901" spans="3:3" x14ac:dyDescent="0.2">
      <c r="C901" s="79"/>
    </row>
    <row r="902" spans="3:3" x14ac:dyDescent="0.2">
      <c r="C902" s="79"/>
    </row>
    <row r="903" spans="3:3" x14ac:dyDescent="0.2">
      <c r="C903" s="79"/>
    </row>
    <row r="904" spans="3:3" x14ac:dyDescent="0.2">
      <c r="C904" s="79"/>
    </row>
    <row r="905" spans="3:3" x14ac:dyDescent="0.2">
      <c r="C905" s="79"/>
    </row>
    <row r="906" spans="3:3" x14ac:dyDescent="0.2">
      <c r="C906" s="79"/>
    </row>
    <row r="907" spans="3:3" x14ac:dyDescent="0.2">
      <c r="C907" s="79"/>
    </row>
    <row r="908" spans="3:3" x14ac:dyDescent="0.2">
      <c r="C908" s="79"/>
    </row>
    <row r="909" spans="3:3" x14ac:dyDescent="0.2">
      <c r="C909" s="79"/>
    </row>
    <row r="910" spans="3:3" x14ac:dyDescent="0.2">
      <c r="C910" s="79"/>
    </row>
    <row r="911" spans="3:3" x14ac:dyDescent="0.2">
      <c r="C911" s="79"/>
    </row>
    <row r="912" spans="3:3" x14ac:dyDescent="0.2">
      <c r="C912" s="79"/>
    </row>
    <row r="913" spans="3:3" x14ac:dyDescent="0.2">
      <c r="C913" s="79"/>
    </row>
    <row r="914" spans="3:3" x14ac:dyDescent="0.2">
      <c r="C914" s="79"/>
    </row>
    <row r="915" spans="3:3" x14ac:dyDescent="0.2">
      <c r="C915" s="79"/>
    </row>
    <row r="916" spans="3:3" x14ac:dyDescent="0.2">
      <c r="C916" s="79"/>
    </row>
    <row r="917" spans="3:3" x14ac:dyDescent="0.2">
      <c r="C917" s="79"/>
    </row>
    <row r="918" spans="3:3" x14ac:dyDescent="0.2">
      <c r="C918" s="79"/>
    </row>
    <row r="919" spans="3:3" x14ac:dyDescent="0.2">
      <c r="C919" s="79"/>
    </row>
    <row r="920" spans="3:3" x14ac:dyDescent="0.2">
      <c r="C920" s="79"/>
    </row>
    <row r="921" spans="3:3" x14ac:dyDescent="0.2">
      <c r="C921" s="79"/>
    </row>
    <row r="922" spans="3:3" x14ac:dyDescent="0.2">
      <c r="C922" s="79"/>
    </row>
    <row r="923" spans="3:3" x14ac:dyDescent="0.2">
      <c r="C923" s="79"/>
    </row>
    <row r="924" spans="3:3" x14ac:dyDescent="0.2">
      <c r="C924" s="79"/>
    </row>
    <row r="925" spans="3:3" x14ac:dyDescent="0.2">
      <c r="C925" s="79"/>
    </row>
    <row r="926" spans="3:3" x14ac:dyDescent="0.2">
      <c r="C926" s="79"/>
    </row>
    <row r="927" spans="3:3" x14ac:dyDescent="0.2">
      <c r="C927" s="79"/>
    </row>
    <row r="928" spans="3:3" x14ac:dyDescent="0.2">
      <c r="C928" s="79"/>
    </row>
    <row r="929" spans="3:3" x14ac:dyDescent="0.2">
      <c r="C929" s="79"/>
    </row>
    <row r="930" spans="3:3" x14ac:dyDescent="0.2">
      <c r="C930" s="79"/>
    </row>
    <row r="931" spans="3:3" x14ac:dyDescent="0.2">
      <c r="C931" s="79"/>
    </row>
    <row r="932" spans="3:3" x14ac:dyDescent="0.2">
      <c r="C932" s="79"/>
    </row>
    <row r="933" spans="3:3" x14ac:dyDescent="0.2">
      <c r="C933" s="79"/>
    </row>
    <row r="934" spans="3:3" x14ac:dyDescent="0.2">
      <c r="C934" s="79"/>
    </row>
    <row r="935" spans="3:3" x14ac:dyDescent="0.2">
      <c r="C935" s="79"/>
    </row>
    <row r="936" spans="3:3" x14ac:dyDescent="0.2">
      <c r="C936" s="79"/>
    </row>
    <row r="937" spans="3:3" x14ac:dyDescent="0.2">
      <c r="C937" s="79"/>
    </row>
    <row r="938" spans="3:3" x14ac:dyDescent="0.2">
      <c r="C938" s="79"/>
    </row>
    <row r="939" spans="3:3" x14ac:dyDescent="0.2">
      <c r="C939" s="79"/>
    </row>
    <row r="940" spans="3:3" x14ac:dyDescent="0.2">
      <c r="C940" s="79"/>
    </row>
    <row r="941" spans="3:3" x14ac:dyDescent="0.2">
      <c r="C941" s="79"/>
    </row>
    <row r="942" spans="3:3" x14ac:dyDescent="0.2">
      <c r="C942" s="79"/>
    </row>
    <row r="943" spans="3:3" x14ac:dyDescent="0.2">
      <c r="C943" s="79"/>
    </row>
    <row r="944" spans="3:3" x14ac:dyDescent="0.2">
      <c r="C944" s="79"/>
    </row>
    <row r="945" spans="3:3" x14ac:dyDescent="0.2">
      <c r="C945" s="79"/>
    </row>
    <row r="946" spans="3:3" x14ac:dyDescent="0.2">
      <c r="C946" s="79"/>
    </row>
    <row r="947" spans="3:3" x14ac:dyDescent="0.2">
      <c r="C947" s="79"/>
    </row>
    <row r="948" spans="3:3" x14ac:dyDescent="0.2">
      <c r="C948" s="79"/>
    </row>
    <row r="949" spans="3:3" x14ac:dyDescent="0.2">
      <c r="C949" s="79"/>
    </row>
    <row r="950" spans="3:3" x14ac:dyDescent="0.2">
      <c r="C950" s="79"/>
    </row>
    <row r="951" spans="3:3" x14ac:dyDescent="0.2">
      <c r="C951" s="79"/>
    </row>
    <row r="952" spans="3:3" x14ac:dyDescent="0.2">
      <c r="C952" s="79"/>
    </row>
    <row r="953" spans="3:3" x14ac:dyDescent="0.2">
      <c r="C953" s="79"/>
    </row>
    <row r="954" spans="3:3" x14ac:dyDescent="0.2">
      <c r="C954" s="79"/>
    </row>
    <row r="955" spans="3:3" x14ac:dyDescent="0.2">
      <c r="C955" s="79"/>
    </row>
    <row r="956" spans="3:3" x14ac:dyDescent="0.2">
      <c r="C956" s="79"/>
    </row>
    <row r="957" spans="3:3" x14ac:dyDescent="0.2">
      <c r="C957" s="79"/>
    </row>
    <row r="958" spans="3:3" x14ac:dyDescent="0.2">
      <c r="C958" s="79"/>
    </row>
    <row r="959" spans="3:3" x14ac:dyDescent="0.2">
      <c r="C959" s="79"/>
    </row>
    <row r="960" spans="3:3" x14ac:dyDescent="0.2">
      <c r="C960" s="79"/>
    </row>
    <row r="961" spans="3:3" x14ac:dyDescent="0.2">
      <c r="C961" s="79"/>
    </row>
    <row r="962" spans="3:3" x14ac:dyDescent="0.2">
      <c r="C962" s="79"/>
    </row>
    <row r="963" spans="3:3" x14ac:dyDescent="0.2">
      <c r="C963" s="79"/>
    </row>
    <row r="964" spans="3:3" x14ac:dyDescent="0.2">
      <c r="C964" s="79"/>
    </row>
    <row r="965" spans="3:3" x14ac:dyDescent="0.2">
      <c r="C965" s="79"/>
    </row>
    <row r="966" spans="3:3" x14ac:dyDescent="0.2">
      <c r="C966" s="79"/>
    </row>
    <row r="967" spans="3:3" x14ac:dyDescent="0.2">
      <c r="C967" s="79"/>
    </row>
    <row r="968" spans="3:3" x14ac:dyDescent="0.2">
      <c r="C968" s="79"/>
    </row>
    <row r="969" spans="3:3" x14ac:dyDescent="0.2">
      <c r="C969" s="79"/>
    </row>
    <row r="970" spans="3:3" x14ac:dyDescent="0.2">
      <c r="C970" s="79"/>
    </row>
    <row r="971" spans="3:3" x14ac:dyDescent="0.2">
      <c r="C971" s="79"/>
    </row>
    <row r="972" spans="3:3" x14ac:dyDescent="0.2">
      <c r="C972" s="79"/>
    </row>
    <row r="973" spans="3:3" x14ac:dyDescent="0.2">
      <c r="C973" s="79"/>
    </row>
    <row r="974" spans="3:3" x14ac:dyDescent="0.2">
      <c r="C974" s="79"/>
    </row>
    <row r="975" spans="3:3" x14ac:dyDescent="0.2">
      <c r="C975" s="79"/>
    </row>
    <row r="976" spans="3:3" x14ac:dyDescent="0.2">
      <c r="C976" s="79"/>
    </row>
    <row r="977" spans="3:3" x14ac:dyDescent="0.2">
      <c r="C977" s="79"/>
    </row>
    <row r="978" spans="3:3" x14ac:dyDescent="0.2">
      <c r="C978" s="79"/>
    </row>
    <row r="979" spans="3:3" x14ac:dyDescent="0.2">
      <c r="C979" s="79"/>
    </row>
    <row r="980" spans="3:3" x14ac:dyDescent="0.2">
      <c r="C980" s="79"/>
    </row>
    <row r="981" spans="3:3" x14ac:dyDescent="0.2">
      <c r="C981" s="79"/>
    </row>
    <row r="982" spans="3:3" x14ac:dyDescent="0.2">
      <c r="C982" s="79"/>
    </row>
    <row r="983" spans="3:3" x14ac:dyDescent="0.2">
      <c r="C983" s="79"/>
    </row>
    <row r="984" spans="3:3" x14ac:dyDescent="0.2">
      <c r="C984" s="79"/>
    </row>
    <row r="985" spans="3:3" x14ac:dyDescent="0.2">
      <c r="C985" s="79"/>
    </row>
    <row r="986" spans="3:3" x14ac:dyDescent="0.2">
      <c r="C986" s="79"/>
    </row>
    <row r="987" spans="3:3" x14ac:dyDescent="0.2">
      <c r="C987" s="79"/>
    </row>
    <row r="988" spans="3:3" x14ac:dyDescent="0.2">
      <c r="C988" s="79"/>
    </row>
    <row r="989" spans="3:3" x14ac:dyDescent="0.2">
      <c r="C989" s="79"/>
    </row>
    <row r="990" spans="3:3" x14ac:dyDescent="0.2">
      <c r="C990" s="79"/>
    </row>
    <row r="991" spans="3:3" x14ac:dyDescent="0.2">
      <c r="C991" s="79"/>
    </row>
    <row r="992" spans="3:3" x14ac:dyDescent="0.2">
      <c r="C992" s="79"/>
    </row>
    <row r="993" spans="3:3" x14ac:dyDescent="0.2">
      <c r="C993" s="79"/>
    </row>
    <row r="994" spans="3:3" x14ac:dyDescent="0.2">
      <c r="C994" s="79"/>
    </row>
    <row r="995" spans="3:3" x14ac:dyDescent="0.2">
      <c r="C995" s="79"/>
    </row>
    <row r="996" spans="3:3" x14ac:dyDescent="0.2">
      <c r="C996" s="79"/>
    </row>
    <row r="997" spans="3:3" x14ac:dyDescent="0.2">
      <c r="C997" s="79"/>
    </row>
    <row r="998" spans="3:3" x14ac:dyDescent="0.2">
      <c r="C998" s="79"/>
    </row>
    <row r="999" spans="3:3" x14ac:dyDescent="0.2">
      <c r="C999" s="79"/>
    </row>
    <row r="1000" spans="3:3" x14ac:dyDescent="0.2">
      <c r="C1000" s="79"/>
    </row>
    <row r="1001" spans="3:3" x14ac:dyDescent="0.2">
      <c r="C1001" s="79"/>
    </row>
    <row r="1002" spans="3:3" x14ac:dyDescent="0.2">
      <c r="C1002" s="79"/>
    </row>
    <row r="1003" spans="3:3" x14ac:dyDescent="0.2">
      <c r="C1003" s="79"/>
    </row>
    <row r="1004" spans="3:3" x14ac:dyDescent="0.2">
      <c r="C1004" s="79"/>
    </row>
    <row r="1005" spans="3:3" x14ac:dyDescent="0.2">
      <c r="C1005" s="79"/>
    </row>
    <row r="1006" spans="3:3" x14ac:dyDescent="0.2">
      <c r="C1006" s="79"/>
    </row>
    <row r="1007" spans="3:3" x14ac:dyDescent="0.2">
      <c r="C1007" s="79"/>
    </row>
    <row r="1008" spans="3:3" x14ac:dyDescent="0.2">
      <c r="C1008" s="79"/>
    </row>
    <row r="1009" spans="3:3" x14ac:dyDescent="0.2">
      <c r="C1009" s="79"/>
    </row>
    <row r="1010" spans="3:3" x14ac:dyDescent="0.2">
      <c r="C1010" s="79"/>
    </row>
    <row r="1011" spans="3:3" x14ac:dyDescent="0.2">
      <c r="C1011" s="79"/>
    </row>
    <row r="1012" spans="3:3" x14ac:dyDescent="0.2">
      <c r="C1012" s="79"/>
    </row>
    <row r="1013" spans="3:3" x14ac:dyDescent="0.2">
      <c r="C1013" s="79"/>
    </row>
    <row r="1014" spans="3:3" x14ac:dyDescent="0.2">
      <c r="C1014" s="79"/>
    </row>
    <row r="1015" spans="3:3" x14ac:dyDescent="0.2">
      <c r="C1015" s="79"/>
    </row>
    <row r="1016" spans="3:3" x14ac:dyDescent="0.2">
      <c r="C1016" s="79"/>
    </row>
    <row r="1017" spans="3:3" x14ac:dyDescent="0.2">
      <c r="C1017" s="79"/>
    </row>
    <row r="1018" spans="3:3" x14ac:dyDescent="0.2">
      <c r="C1018" s="79"/>
    </row>
    <row r="1019" spans="3:3" x14ac:dyDescent="0.2">
      <c r="C1019" s="79"/>
    </row>
    <row r="1020" spans="3:3" x14ac:dyDescent="0.2">
      <c r="C1020" s="79"/>
    </row>
    <row r="1021" spans="3:3" x14ac:dyDescent="0.2">
      <c r="C1021" s="79"/>
    </row>
    <row r="1022" spans="3:3" x14ac:dyDescent="0.2">
      <c r="C1022" s="79"/>
    </row>
    <row r="1023" spans="3:3" x14ac:dyDescent="0.2">
      <c r="C1023" s="79"/>
    </row>
    <row r="1024" spans="3:3" x14ac:dyDescent="0.2">
      <c r="C1024" s="79"/>
    </row>
    <row r="1025" spans="3:3" x14ac:dyDescent="0.2">
      <c r="C1025" s="79"/>
    </row>
    <row r="1026" spans="3:3" x14ac:dyDescent="0.2">
      <c r="C1026" s="79"/>
    </row>
    <row r="1027" spans="3:3" x14ac:dyDescent="0.2">
      <c r="C1027" s="79"/>
    </row>
    <row r="1028" spans="3:3" x14ac:dyDescent="0.2">
      <c r="C1028" s="79"/>
    </row>
    <row r="1029" spans="3:3" x14ac:dyDescent="0.2">
      <c r="C1029" s="79"/>
    </row>
    <row r="1030" spans="3:3" x14ac:dyDescent="0.2">
      <c r="C1030" s="79"/>
    </row>
    <row r="1031" spans="3:3" x14ac:dyDescent="0.2">
      <c r="C1031" s="79"/>
    </row>
    <row r="1032" spans="3:3" x14ac:dyDescent="0.2">
      <c r="C1032" s="79"/>
    </row>
    <row r="1033" spans="3:3" x14ac:dyDescent="0.2">
      <c r="C1033" s="79"/>
    </row>
    <row r="1034" spans="3:3" x14ac:dyDescent="0.2">
      <c r="C1034" s="79"/>
    </row>
    <row r="1035" spans="3:3" x14ac:dyDescent="0.2">
      <c r="C1035" s="79"/>
    </row>
    <row r="1036" spans="3:3" x14ac:dyDescent="0.2">
      <c r="C1036" s="79"/>
    </row>
    <row r="1037" spans="3:3" x14ac:dyDescent="0.2">
      <c r="C1037" s="79"/>
    </row>
    <row r="1038" spans="3:3" x14ac:dyDescent="0.2">
      <c r="C1038" s="79"/>
    </row>
    <row r="1039" spans="3:3" x14ac:dyDescent="0.2">
      <c r="C1039" s="79"/>
    </row>
    <row r="1040" spans="3:3" x14ac:dyDescent="0.2">
      <c r="C1040" s="79"/>
    </row>
    <row r="1041" spans="3:3" x14ac:dyDescent="0.2">
      <c r="C1041" s="79"/>
    </row>
    <row r="1042" spans="3:3" x14ac:dyDescent="0.2">
      <c r="C1042" s="79"/>
    </row>
    <row r="1043" spans="3:3" x14ac:dyDescent="0.2">
      <c r="C1043" s="79"/>
    </row>
    <row r="1044" spans="3:3" x14ac:dyDescent="0.2">
      <c r="C1044" s="79"/>
    </row>
    <row r="1045" spans="3:3" x14ac:dyDescent="0.2">
      <c r="C1045" s="79"/>
    </row>
    <row r="1046" spans="3:3" x14ac:dyDescent="0.2">
      <c r="C1046" s="79"/>
    </row>
    <row r="1047" spans="3:3" x14ac:dyDescent="0.2">
      <c r="C1047" s="79"/>
    </row>
    <row r="1048" spans="3:3" x14ac:dyDescent="0.2">
      <c r="C1048" s="79"/>
    </row>
    <row r="1049" spans="3:3" x14ac:dyDescent="0.2">
      <c r="C1049" s="79"/>
    </row>
    <row r="1050" spans="3:3" x14ac:dyDescent="0.2">
      <c r="C1050" s="79"/>
    </row>
    <row r="1051" spans="3:3" x14ac:dyDescent="0.2">
      <c r="C1051" s="79"/>
    </row>
    <row r="1052" spans="3:3" x14ac:dyDescent="0.2">
      <c r="C1052" s="79"/>
    </row>
    <row r="1053" spans="3:3" x14ac:dyDescent="0.2">
      <c r="C1053" s="79"/>
    </row>
    <row r="1054" spans="3:3" x14ac:dyDescent="0.2">
      <c r="C1054" s="79"/>
    </row>
    <row r="1055" spans="3:3" x14ac:dyDescent="0.2">
      <c r="C1055" s="79"/>
    </row>
    <row r="1056" spans="3:3" x14ac:dyDescent="0.2">
      <c r="C1056" s="79"/>
    </row>
    <row r="1057" spans="3:3" x14ac:dyDescent="0.2">
      <c r="C1057" s="79"/>
    </row>
    <row r="1058" spans="3:3" x14ac:dyDescent="0.2">
      <c r="C1058" s="79"/>
    </row>
    <row r="1059" spans="3:3" x14ac:dyDescent="0.2">
      <c r="C1059" s="79"/>
    </row>
    <row r="1060" spans="3:3" x14ac:dyDescent="0.2">
      <c r="C1060" s="79"/>
    </row>
    <row r="1061" spans="3:3" x14ac:dyDescent="0.2">
      <c r="C1061" s="79"/>
    </row>
    <row r="1062" spans="3:3" x14ac:dyDescent="0.2">
      <c r="C1062" s="79"/>
    </row>
    <row r="1063" spans="3:3" x14ac:dyDescent="0.2">
      <c r="C1063" s="79"/>
    </row>
    <row r="1064" spans="3:3" x14ac:dyDescent="0.2">
      <c r="C1064" s="79"/>
    </row>
    <row r="1065" spans="3:3" x14ac:dyDescent="0.2">
      <c r="C1065" s="79"/>
    </row>
    <row r="1066" spans="3:3" x14ac:dyDescent="0.2">
      <c r="C1066" s="79"/>
    </row>
    <row r="1067" spans="3:3" x14ac:dyDescent="0.2">
      <c r="C1067" s="79"/>
    </row>
    <row r="1068" spans="3:3" x14ac:dyDescent="0.2">
      <c r="C1068" s="79"/>
    </row>
    <row r="1069" spans="3:3" x14ac:dyDescent="0.2">
      <c r="C1069" s="79"/>
    </row>
    <row r="1070" spans="3:3" x14ac:dyDescent="0.2">
      <c r="C1070" s="79"/>
    </row>
    <row r="1071" spans="3:3" x14ac:dyDescent="0.2">
      <c r="C1071" s="79"/>
    </row>
    <row r="1072" spans="3:3" x14ac:dyDescent="0.2">
      <c r="C1072" s="79"/>
    </row>
    <row r="1073" spans="3:3" x14ac:dyDescent="0.2">
      <c r="C1073" s="79"/>
    </row>
    <row r="1074" spans="3:3" x14ac:dyDescent="0.2">
      <c r="C1074" s="79"/>
    </row>
    <row r="1075" spans="3:3" x14ac:dyDescent="0.2">
      <c r="C1075" s="79"/>
    </row>
    <row r="1076" spans="3:3" x14ac:dyDescent="0.2">
      <c r="C1076" s="79"/>
    </row>
    <row r="1077" spans="3:3" x14ac:dyDescent="0.2">
      <c r="C1077" s="79"/>
    </row>
    <row r="1078" spans="3:3" x14ac:dyDescent="0.2">
      <c r="C1078" s="79"/>
    </row>
    <row r="1079" spans="3:3" x14ac:dyDescent="0.2">
      <c r="C1079" s="79"/>
    </row>
    <row r="1080" spans="3:3" x14ac:dyDescent="0.2">
      <c r="C1080" s="79"/>
    </row>
    <row r="1081" spans="3:3" x14ac:dyDescent="0.2">
      <c r="C1081" s="79"/>
    </row>
    <row r="1082" spans="3:3" x14ac:dyDescent="0.2">
      <c r="C1082" s="79"/>
    </row>
    <row r="1083" spans="3:3" x14ac:dyDescent="0.2">
      <c r="C1083" s="79"/>
    </row>
    <row r="1084" spans="3:3" x14ac:dyDescent="0.2">
      <c r="C1084" s="79"/>
    </row>
    <row r="1085" spans="3:3" x14ac:dyDescent="0.2">
      <c r="C1085" s="79"/>
    </row>
    <row r="1086" spans="3:3" x14ac:dyDescent="0.2">
      <c r="C1086" s="79"/>
    </row>
    <row r="1087" spans="3:3" x14ac:dyDescent="0.2">
      <c r="C1087" s="79"/>
    </row>
    <row r="1088" spans="3:3" x14ac:dyDescent="0.2">
      <c r="C1088" s="79"/>
    </row>
    <row r="1089" spans="3:3" x14ac:dyDescent="0.2">
      <c r="C1089" s="79"/>
    </row>
    <row r="1090" spans="3:3" x14ac:dyDescent="0.2">
      <c r="C1090" s="79"/>
    </row>
    <row r="1091" spans="3:3" x14ac:dyDescent="0.2">
      <c r="C1091" s="79"/>
    </row>
    <row r="1092" spans="3:3" x14ac:dyDescent="0.2">
      <c r="C1092" s="79"/>
    </row>
    <row r="1093" spans="3:3" x14ac:dyDescent="0.2">
      <c r="C1093" s="79"/>
    </row>
    <row r="1094" spans="3:3" x14ac:dyDescent="0.2">
      <c r="C1094" s="79"/>
    </row>
    <row r="1095" spans="3:3" x14ac:dyDescent="0.2">
      <c r="C1095" s="79"/>
    </row>
    <row r="1096" spans="3:3" x14ac:dyDescent="0.2">
      <c r="C1096" s="79"/>
    </row>
    <row r="1097" spans="3:3" x14ac:dyDescent="0.2">
      <c r="C1097" s="79"/>
    </row>
    <row r="1098" spans="3:3" x14ac:dyDescent="0.2">
      <c r="C1098" s="79"/>
    </row>
    <row r="1099" spans="3:3" x14ac:dyDescent="0.2">
      <c r="C1099" s="79"/>
    </row>
    <row r="1100" spans="3:3" x14ac:dyDescent="0.2">
      <c r="C1100" s="79"/>
    </row>
    <row r="1101" spans="3:3" x14ac:dyDescent="0.2">
      <c r="C1101" s="79"/>
    </row>
    <row r="1102" spans="3:3" x14ac:dyDescent="0.2">
      <c r="C1102" s="79"/>
    </row>
    <row r="1103" spans="3:3" x14ac:dyDescent="0.2">
      <c r="C1103" s="79"/>
    </row>
    <row r="1104" spans="3:3" x14ac:dyDescent="0.2">
      <c r="C1104" s="79"/>
    </row>
    <row r="1105" spans="3:3" x14ac:dyDescent="0.2">
      <c r="C1105" s="79"/>
    </row>
    <row r="1106" spans="3:3" x14ac:dyDescent="0.2">
      <c r="C1106" s="79"/>
    </row>
    <row r="1107" spans="3:3" x14ac:dyDescent="0.2">
      <c r="C1107" s="79"/>
    </row>
    <row r="1108" spans="3:3" x14ac:dyDescent="0.2">
      <c r="C1108" s="79"/>
    </row>
    <row r="1109" spans="3:3" x14ac:dyDescent="0.2">
      <c r="C1109" s="79"/>
    </row>
    <row r="1110" spans="3:3" x14ac:dyDescent="0.2">
      <c r="C1110" s="79"/>
    </row>
    <row r="1111" spans="3:3" x14ac:dyDescent="0.2">
      <c r="C1111" s="79"/>
    </row>
    <row r="1112" spans="3:3" x14ac:dyDescent="0.2">
      <c r="C1112" s="79"/>
    </row>
    <row r="1113" spans="3:3" x14ac:dyDescent="0.2">
      <c r="C1113" s="79"/>
    </row>
    <row r="1114" spans="3:3" x14ac:dyDescent="0.2">
      <c r="C1114" s="79"/>
    </row>
    <row r="1115" spans="3:3" x14ac:dyDescent="0.2">
      <c r="C1115" s="79"/>
    </row>
    <row r="1116" spans="3:3" x14ac:dyDescent="0.2">
      <c r="C1116" s="79"/>
    </row>
    <row r="1117" spans="3:3" x14ac:dyDescent="0.2">
      <c r="C1117" s="79"/>
    </row>
    <row r="1118" spans="3:3" x14ac:dyDescent="0.2">
      <c r="C1118" s="79"/>
    </row>
    <row r="1119" spans="3:3" x14ac:dyDescent="0.2">
      <c r="C1119" s="79"/>
    </row>
    <row r="1120" spans="3:3" x14ac:dyDescent="0.2">
      <c r="C1120" s="79"/>
    </row>
    <row r="1121" spans="3:3" x14ac:dyDescent="0.2">
      <c r="C1121" s="79"/>
    </row>
    <row r="1122" spans="3:3" x14ac:dyDescent="0.2">
      <c r="C1122" s="79"/>
    </row>
    <row r="1123" spans="3:3" x14ac:dyDescent="0.2">
      <c r="C1123" s="79"/>
    </row>
    <row r="1124" spans="3:3" x14ac:dyDescent="0.2">
      <c r="C1124" s="79"/>
    </row>
    <row r="1125" spans="3:3" x14ac:dyDescent="0.2">
      <c r="C1125" s="79"/>
    </row>
    <row r="1126" spans="3:3" x14ac:dyDescent="0.2">
      <c r="C1126" s="79"/>
    </row>
    <row r="1127" spans="3:3" x14ac:dyDescent="0.2">
      <c r="C1127" s="79"/>
    </row>
    <row r="1128" spans="3:3" x14ac:dyDescent="0.2">
      <c r="C1128" s="79"/>
    </row>
    <row r="1129" spans="3:3" x14ac:dyDescent="0.2">
      <c r="C1129" s="79"/>
    </row>
    <row r="1130" spans="3:3" x14ac:dyDescent="0.2">
      <c r="C1130" s="79"/>
    </row>
    <row r="1131" spans="3:3" x14ac:dyDescent="0.2">
      <c r="C1131" s="79"/>
    </row>
    <row r="1132" spans="3:3" x14ac:dyDescent="0.2">
      <c r="C1132" s="79"/>
    </row>
    <row r="1133" spans="3:3" x14ac:dyDescent="0.2">
      <c r="C1133" s="79"/>
    </row>
    <row r="1134" spans="3:3" x14ac:dyDescent="0.2">
      <c r="C1134" s="79"/>
    </row>
    <row r="1135" spans="3:3" x14ac:dyDescent="0.2">
      <c r="C1135" s="79"/>
    </row>
    <row r="1136" spans="3:3" x14ac:dyDescent="0.2">
      <c r="C1136" s="79"/>
    </row>
    <row r="1137" spans="3:3" x14ac:dyDescent="0.2">
      <c r="C1137" s="79"/>
    </row>
    <row r="1138" spans="3:3" x14ac:dyDescent="0.2">
      <c r="C1138" s="79"/>
    </row>
    <row r="1139" spans="3:3" x14ac:dyDescent="0.2">
      <c r="C1139" s="79"/>
    </row>
    <row r="1140" spans="3:3" x14ac:dyDescent="0.2">
      <c r="C1140" s="79"/>
    </row>
    <row r="1141" spans="3:3" x14ac:dyDescent="0.2">
      <c r="C1141" s="79"/>
    </row>
    <row r="1142" spans="3:3" x14ac:dyDescent="0.2">
      <c r="C1142" s="79"/>
    </row>
    <row r="1143" spans="3:3" x14ac:dyDescent="0.2">
      <c r="C1143" s="79"/>
    </row>
    <row r="1144" spans="3:3" x14ac:dyDescent="0.2">
      <c r="C1144" s="79"/>
    </row>
    <row r="1145" spans="3:3" x14ac:dyDescent="0.2">
      <c r="C1145" s="79"/>
    </row>
    <row r="1146" spans="3:3" x14ac:dyDescent="0.2">
      <c r="C1146" s="79"/>
    </row>
    <row r="1147" spans="3:3" x14ac:dyDescent="0.2">
      <c r="C1147" s="79"/>
    </row>
    <row r="1148" spans="3:3" x14ac:dyDescent="0.2">
      <c r="C1148" s="79"/>
    </row>
    <row r="1149" spans="3:3" x14ac:dyDescent="0.2">
      <c r="C1149" s="79"/>
    </row>
    <row r="1150" spans="3:3" x14ac:dyDescent="0.2">
      <c r="C1150" s="79"/>
    </row>
    <row r="1151" spans="3:3" x14ac:dyDescent="0.2">
      <c r="C1151" s="79"/>
    </row>
    <row r="1152" spans="3:3" x14ac:dyDescent="0.2">
      <c r="C1152" s="79"/>
    </row>
    <row r="1153" spans="3:3" x14ac:dyDescent="0.2">
      <c r="C1153" s="79"/>
    </row>
    <row r="1154" spans="3:3" x14ac:dyDescent="0.2">
      <c r="C1154" s="79"/>
    </row>
    <row r="1155" spans="3:3" x14ac:dyDescent="0.2">
      <c r="C1155" s="79"/>
    </row>
    <row r="1156" spans="3:3" x14ac:dyDescent="0.2">
      <c r="C1156" s="79"/>
    </row>
    <row r="1157" spans="3:3" x14ac:dyDescent="0.2">
      <c r="C1157" s="79"/>
    </row>
    <row r="1158" spans="3:3" x14ac:dyDescent="0.2">
      <c r="C1158" s="79"/>
    </row>
    <row r="1159" spans="3:3" x14ac:dyDescent="0.2">
      <c r="C1159" s="79"/>
    </row>
    <row r="1160" spans="3:3" x14ac:dyDescent="0.2">
      <c r="C1160" s="79"/>
    </row>
    <row r="1161" spans="3:3" x14ac:dyDescent="0.2">
      <c r="C1161" s="79"/>
    </row>
    <row r="1162" spans="3:3" x14ac:dyDescent="0.2">
      <c r="C1162" s="79"/>
    </row>
    <row r="1163" spans="3:3" x14ac:dyDescent="0.2">
      <c r="C1163" s="79"/>
    </row>
    <row r="1164" spans="3:3" x14ac:dyDescent="0.2">
      <c r="C1164" s="79"/>
    </row>
    <row r="1165" spans="3:3" x14ac:dyDescent="0.2">
      <c r="C1165" s="79"/>
    </row>
    <row r="1166" spans="3:3" x14ac:dyDescent="0.2">
      <c r="C1166" s="79"/>
    </row>
    <row r="1167" spans="3:3" x14ac:dyDescent="0.2">
      <c r="C1167" s="79"/>
    </row>
    <row r="1168" spans="3:3" x14ac:dyDescent="0.2">
      <c r="C1168" s="79"/>
    </row>
    <row r="1169" spans="3:3" x14ac:dyDescent="0.2">
      <c r="C1169" s="79"/>
    </row>
    <row r="1170" spans="3:3" x14ac:dyDescent="0.2">
      <c r="C1170" s="79"/>
    </row>
    <row r="1171" spans="3:3" x14ac:dyDescent="0.2">
      <c r="C1171" s="79"/>
    </row>
    <row r="1172" spans="3:3" x14ac:dyDescent="0.2">
      <c r="C1172" s="79"/>
    </row>
    <row r="1173" spans="3:3" x14ac:dyDescent="0.2">
      <c r="C1173" s="79"/>
    </row>
    <row r="1174" spans="3:3" x14ac:dyDescent="0.2">
      <c r="C1174" s="79"/>
    </row>
    <row r="1175" spans="3:3" x14ac:dyDescent="0.2">
      <c r="C1175" s="79"/>
    </row>
    <row r="1176" spans="3:3" x14ac:dyDescent="0.2">
      <c r="C1176" s="79"/>
    </row>
    <row r="1177" spans="3:3" x14ac:dyDescent="0.2">
      <c r="C1177" s="79"/>
    </row>
    <row r="1178" spans="3:3" x14ac:dyDescent="0.2">
      <c r="C1178" s="79"/>
    </row>
    <row r="1179" spans="3:3" x14ac:dyDescent="0.2">
      <c r="C1179" s="79"/>
    </row>
    <row r="1180" spans="3:3" x14ac:dyDescent="0.2">
      <c r="C1180" s="79"/>
    </row>
    <row r="1181" spans="3:3" x14ac:dyDescent="0.2">
      <c r="C1181" s="79"/>
    </row>
    <row r="1182" spans="3:3" x14ac:dyDescent="0.2">
      <c r="C1182" s="79"/>
    </row>
    <row r="1183" spans="3:3" x14ac:dyDescent="0.2">
      <c r="C1183" s="79"/>
    </row>
    <row r="1184" spans="3:3" x14ac:dyDescent="0.2">
      <c r="C1184" s="79"/>
    </row>
    <row r="1185" spans="3:3" x14ac:dyDescent="0.2">
      <c r="C1185" s="79"/>
    </row>
    <row r="1186" spans="3:3" x14ac:dyDescent="0.2">
      <c r="C1186" s="79"/>
    </row>
    <row r="1187" spans="3:3" x14ac:dyDescent="0.2">
      <c r="C1187" s="79"/>
    </row>
    <row r="1188" spans="3:3" x14ac:dyDescent="0.2">
      <c r="C1188" s="79"/>
    </row>
    <row r="1189" spans="3:3" x14ac:dyDescent="0.2">
      <c r="C1189" s="79"/>
    </row>
    <row r="1190" spans="3:3" x14ac:dyDescent="0.2">
      <c r="C1190" s="79"/>
    </row>
    <row r="1191" spans="3:3" x14ac:dyDescent="0.2">
      <c r="C1191" s="79"/>
    </row>
    <row r="1192" spans="3:3" x14ac:dyDescent="0.2">
      <c r="C1192" s="79"/>
    </row>
    <row r="1193" spans="3:3" x14ac:dyDescent="0.2">
      <c r="C1193" s="79"/>
    </row>
    <row r="1194" spans="3:3" x14ac:dyDescent="0.2">
      <c r="C1194" s="79"/>
    </row>
    <row r="1195" spans="3:3" x14ac:dyDescent="0.2">
      <c r="C1195" s="79"/>
    </row>
    <row r="1196" spans="3:3" x14ac:dyDescent="0.2">
      <c r="C1196" s="79"/>
    </row>
    <row r="1197" spans="3:3" x14ac:dyDescent="0.2">
      <c r="C1197" s="79"/>
    </row>
    <row r="1198" spans="3:3" x14ac:dyDescent="0.2">
      <c r="C1198" s="79"/>
    </row>
    <row r="1199" spans="3:3" x14ac:dyDescent="0.2">
      <c r="C1199" s="79"/>
    </row>
    <row r="1048279" spans="11:11" x14ac:dyDescent="0.2">
      <c r="K1048279" s="67" t="s">
        <v>113</v>
      </c>
    </row>
    <row r="1048571" spans="10:10" x14ac:dyDescent="0.2">
      <c r="J1048571" s="275"/>
    </row>
  </sheetData>
  <sheetProtection algorithmName="SHA-512" hashValue="6q0NATumM2XbwBI1IaZmacippWy0XRbf1Oq6HOc+Qf9WXqCDypy3anza5ItddoUTeqF/dhTL/il0aduJAkwqRQ==" saltValue="Urz/1M9RgflHr2ZSCA5kXA==" spinCount="100000" sheet="1" formatCells="0" formatColumns="0" formatRows="0" autoFilter="0"/>
  <autoFilter ref="A21:K282"/>
  <sortState ref="A196:L204">
    <sortCondition descending="1" ref="F196:F204"/>
  </sortState>
  <customSheetViews>
    <customSheetView guid="{46CCC2A8-61C4-4F21-94BB-8249E3858509}" showAutoFilter="1" topLeftCell="A181">
      <selection activeCell="D205" sqref="D205"/>
      <pageMargins left="0.7" right="0.7" top="0.75" bottom="0.75" header="0.3" footer="0.3"/>
      <pageSetup orientation="portrait" r:id="rId1"/>
      <autoFilter ref="A21:K282"/>
    </customSheetView>
    <customSheetView guid="{6300BE0F-E9BB-486A-A23F-E07483971E77}" showAutoFilter="1" topLeftCell="A181">
      <selection activeCell="E208" sqref="E208"/>
      <pageMargins left="0.7" right="0.7" top="0.75" bottom="0.75" header="0.3" footer="0.3"/>
      <pageSetup orientation="portrait" r:id="rId2"/>
      <autoFilter ref="A21:K282"/>
    </customSheetView>
    <customSheetView guid="{5679BCAC-750A-4C6F-BB01-FA4AB01B4DBC}" showAutoFilter="1" topLeftCell="A181">
      <selection activeCell="E213" sqref="E213"/>
      <pageMargins left="0.7" right="0.7" top="0.75" bottom="0.75" header="0.3" footer="0.3"/>
      <pageSetup orientation="portrait" r:id="rId3"/>
      <autoFilter ref="A21:K282"/>
    </customSheetView>
    <customSheetView guid="{0FD2BC38-3FA8-44B4-8B18-C03888FDBC75}" showAutoFilter="1" topLeftCell="A168">
      <selection activeCell="A208" sqref="A208"/>
      <pageMargins left="0.7" right="0.7" top="0.75" bottom="0.75" header="0.3" footer="0.3"/>
      <pageSetup orientation="portrait" r:id="rId4"/>
      <autoFilter ref="A21:K283"/>
    </customSheetView>
    <customSheetView guid="{83B41E9C-4D4B-4E64-AF6A-A2F882784B95}" showAutoFilter="1" topLeftCell="A168">
      <selection activeCell="A208" sqref="A208"/>
      <pageMargins left="0.7" right="0.7" top="0.75" bottom="0.75" header="0.3" footer="0.3"/>
      <pageSetup orientation="portrait" r:id="rId5"/>
      <autoFilter ref="A21:K283"/>
    </customSheetView>
    <customSheetView guid="{CB6E70ED-C911-48BD-9403-D776A95649C9}" showAutoFilter="1" topLeftCell="A168">
      <selection activeCell="A208" sqref="A208"/>
      <pageMargins left="0.7" right="0.7" top="0.75" bottom="0.75" header="0.3" footer="0.3"/>
      <pageSetup orientation="portrait" r:id="rId6"/>
      <autoFilter ref="A21:K283"/>
    </customSheetView>
    <customSheetView guid="{5D06DB67-68E1-4144-8C06-A0F20F35659B}" showAutoFilter="1" topLeftCell="A168">
      <selection activeCell="G186" sqref="G186"/>
      <pageMargins left="0.7" right="0.7" top="0.75" bottom="0.75" header="0.3" footer="0.3"/>
      <pageSetup orientation="portrait" r:id="rId7"/>
      <autoFilter ref="A21:K283"/>
    </customSheetView>
    <customSheetView guid="{1378F465-E419-4093-882F-9820B4762B7E}" showAutoFilter="1" topLeftCell="A159">
      <selection activeCell="A197" sqref="A197:A204"/>
      <pageMargins left="0.7" right="0.7" top="0.75" bottom="0.75" header="0.3" footer="0.3"/>
      <pageSetup orientation="portrait" r:id="rId8"/>
      <autoFilter ref="A21:K283"/>
    </customSheetView>
    <customSheetView guid="{5DED195A-DA8D-4C23-9D7A-0243418C8BE4}" showAutoFilter="1" topLeftCell="A160">
      <selection activeCell="F195" sqref="F169:F195"/>
      <pageMargins left="0.7" right="0.7" top="0.75" bottom="0.75" header="0.3" footer="0.3"/>
      <pageSetup orientation="portrait" r:id="rId9"/>
      <autoFilter ref="A21:K283"/>
    </customSheetView>
    <customSheetView guid="{DAD5030A-F359-4F6C-B438-60019CE5C21D}" showAutoFilter="1" topLeftCell="A160">
      <selection activeCell="F195" sqref="F169:F195"/>
      <pageMargins left="0.7" right="0.7" top="0.75" bottom="0.75" header="0.3" footer="0.3"/>
      <pageSetup orientation="portrait" r:id="rId10"/>
      <autoFilter ref="A21:K283"/>
    </customSheetView>
    <customSheetView guid="{66B7FA8E-99CF-43EC-8A79-C865D10BA4C0}" showAutoFilter="1" topLeftCell="A165">
      <selection activeCell="H199" sqref="H199"/>
      <pageMargins left="0.7" right="0.7" top="0.75" bottom="0.75" header="0.3" footer="0.3"/>
      <pageSetup orientation="portrait" r:id="rId11"/>
      <autoFilter ref="A21:K283"/>
    </customSheetView>
    <customSheetView guid="{28F38C72-10A9-427F-BFBF-B226545CB488}" showAutoFilter="1" topLeftCell="B151">
      <selection activeCell="E180" sqref="E180"/>
      <pageMargins left="0.7" right="0.7" top="0.75" bottom="0.75" header="0.3" footer="0.3"/>
      <pageSetup orientation="portrait" r:id="rId12"/>
      <autoFilter ref="A21:K283"/>
    </customSheetView>
    <customSheetView guid="{D782DF0E-9D4A-4080-B65B-103035559967}" showAutoFilter="1" topLeftCell="A150">
      <selection activeCell="A171" sqref="A171"/>
      <pageMargins left="0.7" right="0.7" top="0.75" bottom="0.75" header="0.3" footer="0.3"/>
      <pageSetup orientation="portrait" r:id="rId13"/>
      <autoFilter ref="A21:K283"/>
    </customSheetView>
    <customSheetView guid="{A4BDE9E2-830E-4485-B6E1-708190EC31A4}" showAutoFilter="1" topLeftCell="A132">
      <selection activeCell="E152" sqref="E152"/>
      <pageMargins left="0.7" right="0.7" top="0.75" bottom="0.75" header="0.3" footer="0.3"/>
      <pageSetup orientation="portrait" r:id="rId14"/>
      <autoFilter ref="A21:K285"/>
    </customSheetView>
    <customSheetView guid="{C575216D-29FC-48BB-BD6A-1D81AE445EAC}" showAutoFilter="1" topLeftCell="A127">
      <selection activeCell="A146" sqref="A146"/>
      <pageMargins left="0.7" right="0.7" top="0.75" bottom="0.75" header="0.3" footer="0.3"/>
      <pageSetup orientation="portrait" r:id="rId15"/>
      <autoFilter ref="A21:K285"/>
    </customSheetView>
    <customSheetView guid="{2301D7D6-570C-4899-83E5-79B284247839}" showAutoFilter="1" topLeftCell="A107">
      <selection activeCell="J136" sqref="J136"/>
      <pageMargins left="0.7" right="0.7" top="0.75" bottom="0.75" header="0.3" footer="0.3"/>
      <pageSetup orientation="portrait" r:id="rId16"/>
      <autoFilter ref="A21:K285"/>
    </customSheetView>
    <customSheetView guid="{D6F50115-B703-4627-B205-DF80F7094FEB}" showAutoFilter="1" topLeftCell="A73">
      <selection activeCell="F103" sqref="F22:F103"/>
      <pageMargins left="0.7" right="0.7" top="0.75" bottom="0.75" header="0.3" footer="0.3"/>
      <pageSetup orientation="portrait" r:id="rId17"/>
      <autoFilter ref="A21:K287"/>
    </customSheetView>
    <customSheetView guid="{AE07C99D-7772-4982-BEBB-16B5D6FA0794}" showAutoFilter="1" topLeftCell="A61">
      <selection activeCell="D96" sqref="D96"/>
      <pageMargins left="0.7" right="0.7" top="0.75" bottom="0.75" header="0.3" footer="0.3"/>
      <pageSetup orientation="portrait" r:id="rId18"/>
      <autoFilter ref="A21:K284"/>
    </customSheetView>
    <customSheetView guid="{B3BBEA5E-6D18-476E-B42D-04E1EF062EAE}" showAutoFilter="1" topLeftCell="A61">
      <selection activeCell="D96" sqref="D96"/>
      <pageMargins left="0.7" right="0.7" top="0.75" bottom="0.75" header="0.3" footer="0.3"/>
      <pageSetup orientation="portrait" r:id="rId19"/>
      <autoFilter ref="A21:K284"/>
    </customSheetView>
    <customSheetView guid="{D971BCE8-FC55-4AAF-A7EE-527ED6899A9F}" showAutoFilter="1" topLeftCell="A34">
      <selection activeCell="E47" sqref="E47"/>
      <pageMargins left="0.7" right="0.7" top="0.75" bottom="0.75" header="0.3" footer="0.3"/>
      <pageSetup orientation="portrait" r:id="rId20"/>
      <autoFilter ref="A21:K284"/>
    </customSheetView>
    <customSheetView guid="{2682D879-1CE1-4C49-A737-54F2881CBCB0}" showAutoFilter="1" topLeftCell="A24">
      <selection activeCell="E31" sqref="E31"/>
      <pageMargins left="0.7" right="0.7" top="0.75" bottom="0.75" header="0.3" footer="0.3"/>
      <pageSetup orientation="portrait" r:id="rId21"/>
      <autoFilter ref="A21:K300"/>
    </customSheetView>
    <customSheetView guid="{F5C35185-B159-45F8-A16A-B3C09B6C0ED0}" showAutoFilter="1" topLeftCell="A3">
      <selection activeCell="E31" sqref="E31"/>
      <pageMargins left="0.7" right="0.7" top="0.75" bottom="0.75" header="0.3" footer="0.3"/>
      <pageSetup orientation="portrait" r:id="rId22"/>
      <autoFilter ref="A21:K300"/>
    </customSheetView>
    <customSheetView guid="{7166F4E0-17F6-4182-B62C-63A4FBD008D2}" showAutoFilter="1" hiddenColumns="1" topLeftCell="A223">
      <selection activeCell="A248" sqref="A248"/>
      <pageMargins left="0.7" right="0.7" top="0.75" bottom="0.75" header="0.3" footer="0.3"/>
      <pageSetup orientation="portrait" r:id="rId23"/>
      <autoFilter ref="A21:L242"/>
    </customSheetView>
    <customSheetView guid="{15B8AF7B-5FBC-414B-9C1F-05BCB1D32ADB}" scale="85" showAutoFilter="1" hiddenColumns="1" topLeftCell="A172">
      <selection activeCell="I192" sqref="I192"/>
      <pageMargins left="0.7" right="0.7" top="0.75" bottom="0.75" header="0.3" footer="0.3"/>
      <pageSetup orientation="portrait" r:id="rId24"/>
      <autoFilter ref="A21:L181"/>
    </customSheetView>
    <customSheetView guid="{B1BFE9EC-7C23-48B0-ACDD-6786CE3E9C92}" showAutoFilter="1" topLeftCell="A176">
      <selection activeCell="K204" sqref="K204"/>
      <pageMargins left="0.7" right="0.7" top="0.75" bottom="0.75" header="0.3" footer="0.3"/>
      <pageSetup orientation="portrait" r:id="rId25"/>
      <autoFilter ref="A21:L71"/>
    </customSheetView>
    <customSheetView guid="{AC7FF016-5649-4C12-8931-311A1F3853BE}" showAutoFilter="1" topLeftCell="B1">
      <selection activeCell="E81" sqref="E81"/>
      <pageMargins left="0.7" right="0.7" top="0.75" bottom="0.75" header="0.3" footer="0.3"/>
      <pageSetup orientation="portrait" r:id="rId26"/>
      <autoFilter ref="A19:L69"/>
    </customSheetView>
    <customSheetView guid="{8AFE82ED-39B8-4356-80FE-5267FF1B5979}" showAutoFilter="1" topLeftCell="A110">
      <selection activeCell="B134" sqref="B134"/>
      <pageMargins left="0.7" right="0.7" top="0.75" bottom="0.75" header="0.3" footer="0.3"/>
      <pageSetup orientation="portrait" r:id="rId27"/>
      <autoFilter ref="A19:L129"/>
    </customSheetView>
    <customSheetView guid="{67F13924-A64E-4D5C-B630-AEA702C54E90}" showAutoFilter="1" topLeftCell="A172">
      <selection activeCell="K188" sqref="K188"/>
      <pageMargins left="0.7" right="0.7" top="0.75" bottom="0.75" header="0.3" footer="0.3"/>
      <pageSetup orientation="portrait" r:id="rId28"/>
      <autoFilter ref="A21:L183"/>
    </customSheetView>
    <customSheetView guid="{39D26A3C-48BC-4AC3-B396-D187FB877F87}" showAutoFilter="1" topLeftCell="A173">
      <selection activeCell="G210" sqref="G210:G213"/>
      <pageMargins left="0.7" right="0.7" top="0.75" bottom="0.75" header="0.3" footer="0.3"/>
      <pageSetup orientation="portrait" r:id="rId29"/>
      <autoFilter ref="A21:L209"/>
    </customSheetView>
    <customSheetView guid="{97FAA7D7-3C90-4C98-A145-2D66B25BDDDC}" showAutoFilter="1" topLeftCell="A177">
      <selection activeCell="E189" sqref="E189"/>
      <pageMargins left="0.7" right="0.7" top="0.75" bottom="0.75" header="0.3" footer="0.3"/>
      <pageSetup orientation="portrait" r:id="rId30"/>
      <autoFilter ref="A21:L26"/>
    </customSheetView>
    <customSheetView guid="{2BED645F-D25A-4AB4-8A10-28429739BB11}" showAutoFilter="1">
      <selection activeCell="D24" sqref="D24"/>
      <pageMargins left="0.7" right="0.7" top="0.75" bottom="0.75" header="0.3" footer="0.3"/>
      <pageSetup orientation="portrait" r:id="rId31"/>
      <autoFilter ref="A21:L71"/>
    </customSheetView>
    <customSheetView guid="{DFD65C73-0760-446F-8610-12F625D9A4D5}" showAutoFilter="1" hiddenColumns="1" topLeftCell="A240">
      <selection activeCell="H255" sqref="H255"/>
      <pageMargins left="0.7" right="0.7" top="0.75" bottom="0.75" header="0.3" footer="0.3"/>
      <pageSetup orientation="portrait" r:id="rId32"/>
      <autoFilter ref="A21:L251"/>
    </customSheetView>
    <customSheetView guid="{DC4CE8AE-6A19-45A2-84AF-CB0860BE007A}" showAutoFilter="1" hiddenColumns="1" topLeftCell="A244">
      <selection activeCell="I263" sqref="I263:J266"/>
      <pageMargins left="0.7" right="0.7" top="0.75" bottom="0.75" header="0.3" footer="0.3"/>
      <pageSetup orientation="portrait" r:id="rId33"/>
      <autoFilter ref="A21:L259"/>
    </customSheetView>
    <customSheetView guid="{1D80CBB5-069A-412E-A566-C5B720F78854}" showAutoFilter="1" hiddenColumns="1">
      <selection activeCell="G12" sqref="G12"/>
      <pageMargins left="0.7" right="0.7" top="0.75" bottom="0.75" header="0.3" footer="0.3"/>
      <pageSetup orientation="portrait" r:id="rId34"/>
      <autoFilter ref="A21:L259"/>
    </customSheetView>
    <customSheetView guid="{1C6A4DCF-944B-4E98-8B15-8896A3B072B0}" showAutoFilter="1" hiddenColumns="1" topLeftCell="B173">
      <selection activeCell="G12" sqref="G12"/>
      <pageMargins left="0.7" right="0.7" top="0.75" bottom="0.75" header="0.3" footer="0.3"/>
      <pageSetup orientation="portrait" r:id="rId35"/>
      <autoFilter ref="A21:L279"/>
    </customSheetView>
    <customSheetView guid="{D958522E-10A0-4BA4-9955-3EB5F4C70362}" showAutoFilter="1">
      <selection activeCell="E58" sqref="E58"/>
      <pageMargins left="0.7" right="0.7" top="0.75" bottom="0.75" header="0.3" footer="0.3"/>
      <pageSetup orientation="portrait" r:id="rId36"/>
      <autoFilter ref="A21:K287"/>
    </customSheetView>
    <customSheetView guid="{3BB41223-AB36-4FE3-8823-D288420F8842}" showAutoFilter="1" topLeftCell="A18">
      <selection activeCell="D28" sqref="D28"/>
      <pageMargins left="0.7" right="0.7" top="0.75" bottom="0.75" header="0.3" footer="0.3"/>
      <pageSetup orientation="portrait" r:id="rId37"/>
      <autoFilter ref="A21:K284"/>
    </customSheetView>
    <customSheetView guid="{41F32FFD-755E-411C-9EBF-00C7F0C94089}" showAutoFilter="1" topLeftCell="A142">
      <selection activeCell="E155" sqref="E155"/>
      <pageMargins left="0.7" right="0.7" top="0.75" bottom="0.75" header="0.3" footer="0.3"/>
      <pageSetup orientation="portrait" r:id="rId38"/>
      <autoFilter ref="A21:K283"/>
    </customSheetView>
    <customSheetView guid="{3C8EF251-F6BA-45DC-9203-2AF616E66369}" showAutoFilter="1" topLeftCell="B165">
      <selection activeCell="E27" sqref="E27"/>
      <pageMargins left="0.7" right="0.7" top="0.75" bottom="0.75" header="0.3" footer="0.3"/>
      <pageSetup orientation="portrait" r:id="rId39"/>
      <autoFilter ref="A21:K283"/>
    </customSheetView>
    <customSheetView guid="{0609F2A9-A095-402C-B79E-06D415E59CAD}" showAutoFilter="1" topLeftCell="B165">
      <selection activeCell="E27" sqref="E27"/>
      <pageMargins left="0.7" right="0.7" top="0.75" bottom="0.75" header="0.3" footer="0.3"/>
      <pageSetup orientation="portrait" r:id="rId40"/>
      <autoFilter ref="A21:K283"/>
    </customSheetView>
    <customSheetView guid="{82846491-0F0E-4B60-87A1-C01ED3FEC6A7}" showAutoFilter="1" topLeftCell="A175">
      <selection activeCell="F202" sqref="F202"/>
      <pageMargins left="0.7" right="0.7" top="0.75" bottom="0.75" header="0.3" footer="0.3"/>
      <pageSetup orientation="portrait" r:id="rId41"/>
      <autoFilter ref="A21:K283"/>
    </customSheetView>
    <customSheetView guid="{5CC7F24E-5745-4750-83B2-EAEB0DED38A1}" showAutoFilter="1" topLeftCell="A176">
      <selection activeCell="M143" sqref="M143"/>
      <pageMargins left="0.7" right="0.7" top="0.75" bottom="0.75" header="0.3" footer="0.3"/>
      <pageSetup orientation="portrait" r:id="rId42"/>
      <autoFilter ref="A21:K283"/>
    </customSheetView>
    <customSheetView guid="{11FB0069-AFDC-4803-9139-81358242151A}" showAutoFilter="1" topLeftCell="A119">
      <selection activeCell="M143" sqref="M143"/>
      <pageMargins left="0.7" right="0.7" top="0.75" bottom="0.75" header="0.3" footer="0.3"/>
      <pageSetup orientation="portrait" r:id="rId43"/>
      <autoFilter ref="A21:K283"/>
    </customSheetView>
    <customSheetView guid="{DCDEF08E-9A10-4266-8775-11A704869E1A}" showAutoFilter="1" topLeftCell="A119">
      <selection activeCell="M143" sqref="M143"/>
      <pageMargins left="0.7" right="0.7" top="0.75" bottom="0.75" header="0.3" footer="0.3"/>
      <pageSetup orientation="portrait" r:id="rId44"/>
      <autoFilter ref="A21:K283"/>
    </customSheetView>
    <customSheetView guid="{C1547F3C-C572-46BC-9435-4A6EF18185F5}" showAutoFilter="1" topLeftCell="A119">
      <selection activeCell="M143" sqref="M143"/>
      <pageMargins left="0.7" right="0.7" top="0.75" bottom="0.75" header="0.3" footer="0.3"/>
      <pageSetup orientation="portrait" r:id="rId45"/>
      <autoFilter ref="A21:K283"/>
    </customSheetView>
    <customSheetView guid="{02365CEF-9EE4-4700-80AF-E708C0E9172C}" showAutoFilter="1" topLeftCell="A119">
      <selection activeCell="M143" sqref="M143"/>
      <pageMargins left="0.7" right="0.7" top="0.75" bottom="0.75" header="0.3" footer="0.3"/>
      <pageSetup orientation="portrait" r:id="rId46"/>
      <autoFilter ref="A21:K283"/>
    </customSheetView>
    <customSheetView guid="{EB4290FA-6900-4BA3-9807-6777BDF95E77}" showAutoFilter="1" topLeftCell="A160">
      <selection activeCell="F195" sqref="F169:F195"/>
      <pageMargins left="0.7" right="0.7" top="0.75" bottom="0.75" header="0.3" footer="0.3"/>
      <pageSetup orientation="portrait" r:id="rId47"/>
      <autoFilter ref="A21:K283"/>
    </customSheetView>
    <customSheetView guid="{C8535C45-B99F-4B6C-9D98-5EB04DC32957}" showAutoFilter="1" topLeftCell="A168">
      <selection activeCell="A208" sqref="A208"/>
      <pageMargins left="0.7" right="0.7" top="0.75" bottom="0.75" header="0.3" footer="0.3"/>
      <pageSetup orientation="portrait" r:id="rId48"/>
      <autoFilter ref="A21:K283"/>
    </customSheetView>
    <customSheetView guid="{3299CEC9-C1AA-4B4C-8A4F-7816F7DE2376}" showAutoFilter="1" topLeftCell="A16">
      <selection activeCell="C161" sqref="C17:D161"/>
      <pageMargins left="0.7" right="0.7" top="0.75" bottom="0.75" header="0.3" footer="0.3"/>
      <pageSetup orientation="portrait" r:id="rId49"/>
      <autoFilter ref="A21:K283"/>
    </customSheetView>
    <customSheetView guid="{63B7F284-CA58-4B1B-ACC3-DD6946843A23}" showAutoFilter="1" topLeftCell="A186">
      <selection activeCell="E206" sqref="E206"/>
      <pageMargins left="0.7" right="0.7" top="0.75" bottom="0.75" header="0.3" footer="0.3"/>
      <pageSetup orientation="portrait" r:id="rId50"/>
      <autoFilter ref="A21:K283"/>
    </customSheetView>
    <customSheetView guid="{13C8D82B-9300-447F-8856-608FBD6FA6A1}" showAutoFilter="1" topLeftCell="A168">
      <selection activeCell="A208" sqref="A208"/>
      <pageMargins left="0.7" right="0.7" top="0.75" bottom="0.75" header="0.3" footer="0.3"/>
      <pageSetup orientation="portrait" r:id="rId51"/>
      <autoFilter ref="A21:K283"/>
    </customSheetView>
    <customSheetView guid="{5EA6E6C0-0841-4F8A-8BCA-951E383BED28}" showAutoFilter="1" topLeftCell="A181">
      <selection activeCell="H206" sqref="H206"/>
      <pageMargins left="0.7" right="0.7" top="0.75" bottom="0.75" header="0.3" footer="0.3"/>
      <pageSetup orientation="portrait" r:id="rId52"/>
      <autoFilter ref="A21:K282"/>
    </customSheetView>
    <customSheetView guid="{091B35B7-6B09-4364-8B4D-11A7F8E6FBD2}" showAutoFilter="1" topLeftCell="A181">
      <selection activeCell="G210" sqref="G210"/>
      <pageMargins left="0.7" right="0.7" top="0.75" bottom="0.75" header="0.3" footer="0.3"/>
      <pageSetup orientation="portrait" r:id="rId53"/>
      <autoFilter ref="A21:K282"/>
    </customSheetView>
  </customSheetViews>
  <pageMargins left="0.7" right="0.7" top="0.75" bottom="0.75" header="0.3" footer="0.3"/>
  <pageSetup orientation="portrait" r:id="rId5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M520"/>
  <sheetViews>
    <sheetView topLeftCell="A181" zoomScaleNormal="100" workbookViewId="0">
      <selection activeCell="K199" sqref="K199"/>
    </sheetView>
  </sheetViews>
  <sheetFormatPr defaultColWidth="9.28515625" defaultRowHeight="11.25" x14ac:dyDescent="0.2"/>
  <cols>
    <col min="1" max="1" width="10.85546875" style="78" customWidth="1"/>
    <col min="2" max="2" width="15.7109375" style="78" customWidth="1"/>
    <col min="3" max="3" width="46.140625" style="78" customWidth="1"/>
    <col min="4" max="4" width="19.28515625" style="78" customWidth="1"/>
    <col min="5" max="5" width="20.85546875" style="78" customWidth="1"/>
    <col min="6" max="6" width="14.140625" style="449" customWidth="1"/>
    <col min="7" max="7" width="15.140625" style="114" customWidth="1"/>
    <col min="8" max="8" width="9.5703125" style="78" bestFit="1" customWidth="1"/>
    <col min="9" max="9" width="13.7109375" style="78" customWidth="1"/>
    <col min="10" max="10" width="9.28515625" style="91" bestFit="1" customWidth="1"/>
    <col min="11" max="11" width="13.85546875" style="91" customWidth="1"/>
    <col min="12" max="12" width="9.28515625" style="91" bestFit="1" customWidth="1"/>
    <col min="13" max="16384" width="9.28515625" style="91"/>
  </cols>
  <sheetData>
    <row r="1" spans="1:9" s="80" customFormat="1" x14ac:dyDescent="0.2">
      <c r="A1" s="75"/>
      <c r="B1" s="75"/>
      <c r="C1" s="75"/>
      <c r="D1" s="75"/>
      <c r="E1" s="75"/>
      <c r="F1" s="439"/>
      <c r="G1" s="109"/>
      <c r="H1" s="75"/>
      <c r="I1" s="75"/>
    </row>
    <row r="2" spans="1:9" s="80" customFormat="1" ht="22.5" x14ac:dyDescent="0.2">
      <c r="A2" s="76" t="s">
        <v>75</v>
      </c>
      <c r="B2" s="76" t="s">
        <v>75</v>
      </c>
      <c r="C2" s="75"/>
      <c r="D2" s="121" t="s">
        <v>224</v>
      </c>
      <c r="E2" s="75"/>
      <c r="F2" s="440">
        <f>36989730.25+B3</f>
        <v>37034892.340000004</v>
      </c>
      <c r="G2" s="109"/>
      <c r="H2" s="75"/>
      <c r="I2" s="75"/>
    </row>
    <row r="3" spans="1:9" s="80" customFormat="1" ht="22.5" x14ac:dyDescent="0.2">
      <c r="A3" s="76" t="s">
        <v>229</v>
      </c>
      <c r="B3" s="136">
        <f>SUM(G20:G20)</f>
        <v>45162.09</v>
      </c>
      <c r="C3" s="75"/>
      <c r="D3" s="121" t="s">
        <v>225</v>
      </c>
      <c r="E3" s="75"/>
      <c r="F3" s="441">
        <f>1189000.67+B3</f>
        <v>1234162.76</v>
      </c>
      <c r="G3" s="109"/>
      <c r="H3" s="75"/>
      <c r="I3" s="75"/>
    </row>
    <row r="4" spans="1:9" s="80" customFormat="1" x14ac:dyDescent="0.2">
      <c r="A4" s="76" t="s">
        <v>29</v>
      </c>
      <c r="B4" s="305">
        <f>SUM(G22:G34)</f>
        <v>3217668.4493894996</v>
      </c>
      <c r="C4" s="75"/>
      <c r="D4" s="75"/>
      <c r="E4" s="75"/>
      <c r="F4" s="439"/>
      <c r="G4" s="109"/>
      <c r="H4" s="75"/>
      <c r="I4" s="75"/>
    </row>
    <row r="5" spans="1:9" s="80" customFormat="1" x14ac:dyDescent="0.2">
      <c r="A5" s="76" t="s">
        <v>72</v>
      </c>
      <c r="B5" s="305">
        <f>SUM(G35:G53)</f>
        <v>3113183.3130934997</v>
      </c>
      <c r="C5" s="75"/>
      <c r="D5" s="75"/>
      <c r="E5" s="75"/>
      <c r="F5" s="439"/>
      <c r="G5" s="109"/>
      <c r="H5" s="75"/>
      <c r="I5" s="75"/>
    </row>
    <row r="6" spans="1:9" s="80" customFormat="1" ht="11.25" customHeight="1" x14ac:dyDescent="0.25">
      <c r="A6" s="76" t="s">
        <v>73</v>
      </c>
      <c r="B6" s="305">
        <f>SUM(G54:G75)</f>
        <v>2308630.918823</v>
      </c>
      <c r="C6" s="75"/>
      <c r="D6" s="75"/>
      <c r="E6" s="75"/>
      <c r="F6" s="442"/>
      <c r="G6" s="109"/>
      <c r="H6" s="75"/>
      <c r="I6" s="75"/>
    </row>
    <row r="7" spans="1:9" s="80" customFormat="1" x14ac:dyDescent="0.2">
      <c r="A7" s="76" t="s">
        <v>76</v>
      </c>
      <c r="B7" s="305">
        <f>SUM(G76:G97)</f>
        <v>6794468.4239830002</v>
      </c>
      <c r="C7" s="75"/>
      <c r="D7" s="75"/>
      <c r="E7" s="75"/>
      <c r="F7" s="439"/>
      <c r="G7" s="109"/>
      <c r="H7" s="75"/>
      <c r="I7" s="75"/>
    </row>
    <row r="8" spans="1:9" s="80" customFormat="1" x14ac:dyDescent="0.2">
      <c r="A8" s="76" t="s">
        <v>77</v>
      </c>
      <c r="B8" s="305">
        <f>SUM(G98:G110)</f>
        <v>4726079.8276145002</v>
      </c>
      <c r="C8" s="75"/>
      <c r="D8" s="75"/>
      <c r="E8" s="75"/>
      <c r="F8" s="439"/>
      <c r="G8" s="109"/>
      <c r="H8" s="75"/>
      <c r="I8" s="75"/>
    </row>
    <row r="9" spans="1:9" s="80" customFormat="1" x14ac:dyDescent="0.2">
      <c r="A9" s="76" t="s">
        <v>78</v>
      </c>
      <c r="B9" s="305">
        <f>SUM(G111:G149)</f>
        <v>13357061.8284855</v>
      </c>
      <c r="C9" s="75"/>
      <c r="D9" s="75"/>
      <c r="E9" s="75"/>
      <c r="F9" s="439"/>
      <c r="G9" s="109"/>
      <c r="H9" s="75"/>
      <c r="I9" s="75"/>
    </row>
    <row r="10" spans="1:9" s="80" customFormat="1" x14ac:dyDescent="0.2">
      <c r="A10" s="76" t="s">
        <v>79</v>
      </c>
      <c r="B10" s="305">
        <f>SUM(G150:G192)</f>
        <v>17860332.285394251</v>
      </c>
      <c r="C10" s="75"/>
      <c r="D10" s="75"/>
      <c r="E10" s="75"/>
      <c r="F10" s="439"/>
      <c r="G10" s="109"/>
      <c r="H10" s="183"/>
      <c r="I10" s="75"/>
    </row>
    <row r="11" spans="1:9" s="80" customFormat="1" x14ac:dyDescent="0.2">
      <c r="A11" s="76" t="s">
        <v>80</v>
      </c>
      <c r="B11" s="117">
        <f>SUM(G193:G201)</f>
        <v>2836741.4404050005</v>
      </c>
      <c r="C11" s="75"/>
      <c r="D11" s="75"/>
      <c r="E11" s="75"/>
      <c r="F11" s="439"/>
      <c r="G11" s="109"/>
      <c r="H11" s="75"/>
      <c r="I11" s="75"/>
    </row>
    <row r="12" spans="1:9" s="80" customFormat="1" x14ac:dyDescent="0.2">
      <c r="A12" s="76" t="s">
        <v>81</v>
      </c>
      <c r="B12" s="117"/>
      <c r="C12" s="75"/>
      <c r="D12" s="75"/>
      <c r="E12" s="75"/>
      <c r="F12" s="439"/>
      <c r="G12" s="109"/>
      <c r="H12" s="75"/>
      <c r="I12" s="75"/>
    </row>
    <row r="13" spans="1:9" s="80" customFormat="1" x14ac:dyDescent="0.2">
      <c r="A13" s="76" t="s">
        <v>82</v>
      </c>
      <c r="B13" s="117"/>
      <c r="C13" s="75"/>
      <c r="D13" s="75"/>
      <c r="E13" s="75"/>
      <c r="F13" s="439"/>
      <c r="G13" s="109"/>
      <c r="H13" s="75"/>
      <c r="I13" s="75"/>
    </row>
    <row r="14" spans="1:9" s="80" customFormat="1" x14ac:dyDescent="0.2">
      <c r="A14" s="76" t="s">
        <v>83</v>
      </c>
      <c r="B14" s="117"/>
      <c r="C14" s="75"/>
      <c r="D14" s="75"/>
      <c r="E14" s="77"/>
      <c r="F14" s="439"/>
      <c r="G14" s="109"/>
      <c r="H14" s="75"/>
      <c r="I14" s="75"/>
    </row>
    <row r="15" spans="1:9" s="80" customFormat="1" x14ac:dyDescent="0.2">
      <c r="A15" s="76" t="s">
        <v>84</v>
      </c>
      <c r="B15" s="117"/>
      <c r="C15" s="75"/>
      <c r="D15" s="124" t="s">
        <v>130</v>
      </c>
      <c r="E15" s="81"/>
      <c r="F15" s="201">
        <f>F4+B3</f>
        <v>45162.09</v>
      </c>
      <c r="G15" s="452"/>
      <c r="H15" s="82" t="s">
        <v>74</v>
      </c>
      <c r="I15" s="82" t="s">
        <v>74</v>
      </c>
    </row>
    <row r="16" spans="1:9" s="80" customFormat="1" x14ac:dyDescent="0.2">
      <c r="A16" s="77"/>
      <c r="B16" s="46"/>
      <c r="C16" s="75"/>
      <c r="D16" s="75"/>
      <c r="E16" s="75"/>
      <c r="F16" s="439"/>
      <c r="G16" s="452"/>
      <c r="H16" s="82"/>
      <c r="I16" s="82"/>
    </row>
    <row r="17" spans="1:13" s="80" customFormat="1" x14ac:dyDescent="0.2">
      <c r="A17" s="123" t="s">
        <v>227</v>
      </c>
      <c r="B17" s="46"/>
      <c r="C17" s="75"/>
      <c r="D17" s="137" t="s">
        <v>226</v>
      </c>
      <c r="E17" s="75"/>
      <c r="F17" s="443">
        <f>SUM(G22:G201)</f>
        <v>54214166.487188257</v>
      </c>
      <c r="G17" s="452"/>
      <c r="H17" s="82"/>
      <c r="I17" s="82"/>
    </row>
    <row r="18" spans="1:13" s="80" customFormat="1" x14ac:dyDescent="0.2">
      <c r="A18" s="123" t="s">
        <v>228</v>
      </c>
      <c r="B18" s="75"/>
      <c r="C18" s="75"/>
      <c r="D18" s="75"/>
      <c r="E18" s="75"/>
      <c r="F18" s="439"/>
      <c r="G18" s="109"/>
      <c r="H18" s="83"/>
      <c r="I18" s="83"/>
    </row>
    <row r="19" spans="1:13" s="85" customFormat="1" ht="22.5" x14ac:dyDescent="0.2">
      <c r="A19" s="125" t="s">
        <v>36</v>
      </c>
      <c r="B19" s="125" t="s">
        <v>85</v>
      </c>
      <c r="C19" s="125" t="s">
        <v>65</v>
      </c>
      <c r="D19" s="125" t="s">
        <v>114</v>
      </c>
      <c r="E19" s="125" t="s">
        <v>115</v>
      </c>
      <c r="F19" s="444" t="s">
        <v>66</v>
      </c>
      <c r="G19" s="450" t="s">
        <v>86</v>
      </c>
      <c r="H19" s="128" t="s">
        <v>112</v>
      </c>
      <c r="I19" s="126" t="s">
        <v>71</v>
      </c>
      <c r="J19" s="146" t="s">
        <v>116</v>
      </c>
      <c r="K19" s="84"/>
    </row>
    <row r="20" spans="1:13" s="92" customFormat="1" x14ac:dyDescent="0.2">
      <c r="A20" s="225" t="s">
        <v>140</v>
      </c>
      <c r="B20" s="225" t="s">
        <v>140</v>
      </c>
      <c r="C20" s="225" t="s">
        <v>269</v>
      </c>
      <c r="D20" s="225" t="s">
        <v>270</v>
      </c>
      <c r="E20" s="225" t="s">
        <v>270</v>
      </c>
      <c r="F20" s="445" t="s">
        <v>271</v>
      </c>
      <c r="G20" s="226">
        <v>45162.09</v>
      </c>
      <c r="H20" s="225">
        <v>1</v>
      </c>
      <c r="I20" s="225" t="s">
        <v>29</v>
      </c>
      <c r="J20" s="225" t="s">
        <v>272</v>
      </c>
      <c r="K20" s="127"/>
    </row>
    <row r="21" spans="1:13" s="88" customFormat="1" ht="22.5" x14ac:dyDescent="0.2">
      <c r="A21" s="437" t="s">
        <v>36</v>
      </c>
      <c r="B21" s="184" t="s">
        <v>85</v>
      </c>
      <c r="C21" s="184" t="s">
        <v>65</v>
      </c>
      <c r="D21" s="184" t="s">
        <v>114</v>
      </c>
      <c r="E21" s="184" t="s">
        <v>115</v>
      </c>
      <c r="F21" s="446" t="s">
        <v>66</v>
      </c>
      <c r="G21" s="451" t="s">
        <v>86</v>
      </c>
      <c r="H21" s="89" t="s">
        <v>112</v>
      </c>
      <c r="I21" s="185" t="s">
        <v>71</v>
      </c>
      <c r="J21" s="90" t="s">
        <v>116</v>
      </c>
      <c r="K21" s="74"/>
      <c r="L21" s="86"/>
      <c r="M21" s="87"/>
    </row>
    <row r="22" spans="1:13" s="92" customFormat="1" x14ac:dyDescent="0.2">
      <c r="A22" s="296" t="s">
        <v>132</v>
      </c>
      <c r="B22" s="296" t="s">
        <v>140</v>
      </c>
      <c r="C22" s="296" t="s">
        <v>269</v>
      </c>
      <c r="D22" s="296" t="s">
        <v>270</v>
      </c>
      <c r="E22" s="296" t="s">
        <v>270</v>
      </c>
      <c r="F22" s="447" t="s">
        <v>271</v>
      </c>
      <c r="G22" s="438">
        <v>1376185.3884095</v>
      </c>
      <c r="H22" s="300">
        <v>44571</v>
      </c>
      <c r="I22" s="296" t="s">
        <v>29</v>
      </c>
      <c r="J22" s="296" t="s">
        <v>272</v>
      </c>
    </row>
    <row r="23" spans="1:13" s="92" customFormat="1" x14ac:dyDescent="0.2">
      <c r="A23" s="296" t="s">
        <v>132</v>
      </c>
      <c r="B23" s="296" t="s">
        <v>140</v>
      </c>
      <c r="C23" s="296" t="s">
        <v>269</v>
      </c>
      <c r="D23" s="296" t="s">
        <v>270</v>
      </c>
      <c r="E23" s="296" t="s">
        <v>270</v>
      </c>
      <c r="F23" s="447" t="s">
        <v>271</v>
      </c>
      <c r="G23" s="438">
        <v>159561.79505625</v>
      </c>
      <c r="H23" s="300">
        <v>44578</v>
      </c>
      <c r="I23" s="296" t="s">
        <v>29</v>
      </c>
      <c r="J23" s="296" t="s">
        <v>272</v>
      </c>
    </row>
    <row r="24" spans="1:13" s="92" customFormat="1" x14ac:dyDescent="0.2">
      <c r="A24" s="296" t="s">
        <v>132</v>
      </c>
      <c r="B24" s="296" t="s">
        <v>140</v>
      </c>
      <c r="C24" s="296" t="s">
        <v>269</v>
      </c>
      <c r="D24" s="296" t="s">
        <v>270</v>
      </c>
      <c r="E24" s="296" t="s">
        <v>270</v>
      </c>
      <c r="F24" s="447" t="s">
        <v>271</v>
      </c>
      <c r="G24" s="438">
        <v>403273.63925899996</v>
      </c>
      <c r="H24" s="300">
        <v>44585</v>
      </c>
      <c r="I24" s="296" t="s">
        <v>29</v>
      </c>
      <c r="J24" s="296" t="s">
        <v>272</v>
      </c>
    </row>
    <row r="25" spans="1:13" s="92" customFormat="1" x14ac:dyDescent="0.2">
      <c r="A25" s="296" t="s">
        <v>132</v>
      </c>
      <c r="B25" s="296">
        <v>2112170710</v>
      </c>
      <c r="C25" s="296" t="s">
        <v>347</v>
      </c>
      <c r="D25" s="296" t="s">
        <v>348</v>
      </c>
      <c r="E25" s="296" t="s">
        <v>349</v>
      </c>
      <c r="F25" s="447" t="s">
        <v>350</v>
      </c>
      <c r="G25" s="438">
        <v>176250</v>
      </c>
      <c r="H25" s="300">
        <v>44585</v>
      </c>
      <c r="I25" s="296" t="s">
        <v>29</v>
      </c>
      <c r="J25" s="296" t="s">
        <v>336</v>
      </c>
    </row>
    <row r="26" spans="1:13" s="92" customFormat="1" x14ac:dyDescent="0.2">
      <c r="A26" s="296" t="s">
        <v>132</v>
      </c>
      <c r="B26" s="296">
        <v>2112080713</v>
      </c>
      <c r="C26" s="296" t="s">
        <v>344</v>
      </c>
      <c r="D26" s="296" t="s">
        <v>345</v>
      </c>
      <c r="E26" s="296" t="s">
        <v>346</v>
      </c>
      <c r="F26" s="447" t="s">
        <v>271</v>
      </c>
      <c r="G26" s="438">
        <v>40000</v>
      </c>
      <c r="H26" s="300">
        <v>44585</v>
      </c>
      <c r="I26" s="296" t="s">
        <v>29</v>
      </c>
      <c r="J26" s="296" t="s">
        <v>336</v>
      </c>
    </row>
    <row r="27" spans="1:13" s="92" customFormat="1" x14ac:dyDescent="0.2">
      <c r="A27" s="296" t="s">
        <v>132</v>
      </c>
      <c r="B27" s="296">
        <v>2112201435</v>
      </c>
      <c r="C27" s="296" t="s">
        <v>356</v>
      </c>
      <c r="D27" s="296" t="s">
        <v>357</v>
      </c>
      <c r="E27" s="296" t="s">
        <v>358</v>
      </c>
      <c r="F27" s="447" t="s">
        <v>271</v>
      </c>
      <c r="G27" s="438">
        <v>30000</v>
      </c>
      <c r="H27" s="300">
        <v>44585</v>
      </c>
      <c r="I27" s="296" t="s">
        <v>29</v>
      </c>
      <c r="J27" s="296" t="s">
        <v>336</v>
      </c>
    </row>
    <row r="28" spans="1:13" s="92" customFormat="1" x14ac:dyDescent="0.2">
      <c r="A28" s="296" t="s">
        <v>132</v>
      </c>
      <c r="B28" s="296">
        <v>2111300931</v>
      </c>
      <c r="C28" s="296" t="s">
        <v>333</v>
      </c>
      <c r="D28" s="296" t="s">
        <v>334</v>
      </c>
      <c r="E28" s="296" t="s">
        <v>335</v>
      </c>
      <c r="F28" s="447" t="s">
        <v>271</v>
      </c>
      <c r="G28" s="438">
        <v>29250</v>
      </c>
      <c r="H28" s="300">
        <v>44585</v>
      </c>
      <c r="I28" s="296" t="s">
        <v>29</v>
      </c>
      <c r="J28" s="296" t="s">
        <v>336</v>
      </c>
    </row>
    <row r="29" spans="1:13" s="92" customFormat="1" x14ac:dyDescent="0.2">
      <c r="A29" s="296" t="s">
        <v>132</v>
      </c>
      <c r="B29" s="296">
        <v>2112201429</v>
      </c>
      <c r="C29" s="296" t="s">
        <v>333</v>
      </c>
      <c r="D29" s="296" t="s">
        <v>354</v>
      </c>
      <c r="E29" s="296" t="s">
        <v>355</v>
      </c>
      <c r="F29" s="447" t="s">
        <v>271</v>
      </c>
      <c r="G29" s="438">
        <v>29250</v>
      </c>
      <c r="H29" s="300">
        <v>44585</v>
      </c>
      <c r="I29" s="296" t="s">
        <v>29</v>
      </c>
      <c r="J29" s="296" t="s">
        <v>336</v>
      </c>
    </row>
    <row r="30" spans="1:13" s="92" customFormat="1" x14ac:dyDescent="0.2">
      <c r="A30" s="296" t="s">
        <v>132</v>
      </c>
      <c r="B30" s="296">
        <v>2112021436</v>
      </c>
      <c r="C30" s="296" t="s">
        <v>337</v>
      </c>
      <c r="D30" s="296" t="s">
        <v>338</v>
      </c>
      <c r="E30" s="296" t="s">
        <v>339</v>
      </c>
      <c r="F30" s="447" t="s">
        <v>340</v>
      </c>
      <c r="G30" s="438">
        <v>25000</v>
      </c>
      <c r="H30" s="300">
        <v>44585</v>
      </c>
      <c r="I30" s="296" t="s">
        <v>29</v>
      </c>
      <c r="J30" s="296" t="s">
        <v>336</v>
      </c>
    </row>
    <row r="31" spans="1:13" s="92" customFormat="1" x14ac:dyDescent="0.2">
      <c r="A31" s="296" t="s">
        <v>132</v>
      </c>
      <c r="B31" s="296">
        <v>2112192049</v>
      </c>
      <c r="C31" s="296" t="s">
        <v>351</v>
      </c>
      <c r="D31" s="296" t="s">
        <v>352</v>
      </c>
      <c r="E31" s="296" t="s">
        <v>353</v>
      </c>
      <c r="F31" s="447" t="s">
        <v>350</v>
      </c>
      <c r="G31" s="438">
        <v>25000</v>
      </c>
      <c r="H31" s="300">
        <v>44585</v>
      </c>
      <c r="I31" s="296" t="s">
        <v>29</v>
      </c>
      <c r="J31" s="296" t="s">
        <v>336</v>
      </c>
    </row>
    <row r="32" spans="1:13" s="92" customFormat="1" x14ac:dyDescent="0.2">
      <c r="A32" s="296" t="s">
        <v>132</v>
      </c>
      <c r="B32" s="296">
        <v>2112080710</v>
      </c>
      <c r="C32" s="296" t="s">
        <v>341</v>
      </c>
      <c r="D32" s="296" t="s">
        <v>342</v>
      </c>
      <c r="E32" s="296" t="s">
        <v>343</v>
      </c>
      <c r="F32" s="447" t="s">
        <v>271</v>
      </c>
      <c r="G32" s="438">
        <v>16000</v>
      </c>
      <c r="H32" s="300">
        <v>44585</v>
      </c>
      <c r="I32" s="296" t="s">
        <v>29</v>
      </c>
      <c r="J32" s="296" t="s">
        <v>336</v>
      </c>
    </row>
    <row r="33" spans="1:10" s="92" customFormat="1" x14ac:dyDescent="0.2">
      <c r="A33" s="296" t="s">
        <v>132</v>
      </c>
      <c r="B33" s="296" t="s">
        <v>140</v>
      </c>
      <c r="C33" s="296" t="s">
        <v>269</v>
      </c>
      <c r="D33" s="296" t="s">
        <v>270</v>
      </c>
      <c r="E33" s="296" t="s">
        <v>270</v>
      </c>
      <c r="F33" s="447" t="s">
        <v>271</v>
      </c>
      <c r="G33" s="438">
        <v>557897.62666475005</v>
      </c>
      <c r="H33" s="300">
        <v>44592</v>
      </c>
      <c r="I33" s="296" t="s">
        <v>29</v>
      </c>
      <c r="J33" s="296" t="s">
        <v>272</v>
      </c>
    </row>
    <row r="34" spans="1:10" s="92" customFormat="1" x14ac:dyDescent="0.2">
      <c r="A34" s="296" t="s">
        <v>132</v>
      </c>
      <c r="B34" s="296">
        <v>2201071350</v>
      </c>
      <c r="C34" s="296" t="s">
        <v>420</v>
      </c>
      <c r="D34" s="296" t="s">
        <v>421</v>
      </c>
      <c r="E34" s="296" t="s">
        <v>422</v>
      </c>
      <c r="F34" s="447" t="s">
        <v>66</v>
      </c>
      <c r="G34" s="438">
        <v>350000</v>
      </c>
      <c r="H34" s="300">
        <v>44592</v>
      </c>
      <c r="I34" s="296" t="s">
        <v>29</v>
      </c>
      <c r="J34" s="296" t="s">
        <v>336</v>
      </c>
    </row>
    <row r="35" spans="1:10" s="92" customFormat="1" x14ac:dyDescent="0.2">
      <c r="A35" s="296" t="s">
        <v>132</v>
      </c>
      <c r="B35" s="296" t="s">
        <v>140</v>
      </c>
      <c r="C35" s="296" t="s">
        <v>269</v>
      </c>
      <c r="D35" s="296" t="s">
        <v>270</v>
      </c>
      <c r="E35" s="296" t="s">
        <v>270</v>
      </c>
      <c r="F35" s="447" t="s">
        <v>271</v>
      </c>
      <c r="G35" s="438">
        <v>635670.75353474997</v>
      </c>
      <c r="H35" s="300">
        <v>44599</v>
      </c>
      <c r="I35" s="296" t="s">
        <v>72</v>
      </c>
      <c r="J35" s="296" t="s">
        <v>272</v>
      </c>
    </row>
    <row r="36" spans="1:10" s="92" customFormat="1" x14ac:dyDescent="0.2">
      <c r="A36" s="296" t="s">
        <v>132</v>
      </c>
      <c r="B36" s="296" t="s">
        <v>140</v>
      </c>
      <c r="C36" s="296" t="s">
        <v>269</v>
      </c>
      <c r="D36" s="296" t="s">
        <v>270</v>
      </c>
      <c r="E36" s="296" t="s">
        <v>270</v>
      </c>
      <c r="F36" s="447" t="s">
        <v>271</v>
      </c>
      <c r="G36" s="438">
        <v>147766.14263624998</v>
      </c>
      <c r="H36" s="300">
        <v>44606</v>
      </c>
      <c r="I36" s="296" t="s">
        <v>72</v>
      </c>
      <c r="J36" s="296" t="s">
        <v>272</v>
      </c>
    </row>
    <row r="37" spans="1:10" s="92" customFormat="1" x14ac:dyDescent="0.2">
      <c r="A37" s="296" t="s">
        <v>132</v>
      </c>
      <c r="B37" s="296">
        <v>2201071350</v>
      </c>
      <c r="C37" s="296" t="s">
        <v>420</v>
      </c>
      <c r="D37" s="296" t="s">
        <v>421</v>
      </c>
      <c r="E37" s="296" t="s">
        <v>422</v>
      </c>
      <c r="F37" s="447" t="s">
        <v>350</v>
      </c>
      <c r="G37" s="438">
        <v>350000</v>
      </c>
      <c r="H37" s="300">
        <v>44606</v>
      </c>
      <c r="I37" s="296" t="s">
        <v>72</v>
      </c>
      <c r="J37" s="296" t="s">
        <v>336</v>
      </c>
    </row>
    <row r="38" spans="1:10" s="92" customFormat="1" x14ac:dyDescent="0.2">
      <c r="A38" s="296" t="s">
        <v>132</v>
      </c>
      <c r="B38" s="296" t="s">
        <v>529</v>
      </c>
      <c r="C38" s="296" t="s">
        <v>530</v>
      </c>
      <c r="D38" s="296" t="s">
        <v>531</v>
      </c>
      <c r="E38" s="296" t="s">
        <v>532</v>
      </c>
      <c r="F38" s="447" t="s">
        <v>271</v>
      </c>
      <c r="G38" s="438">
        <v>251250</v>
      </c>
      <c r="H38" s="300">
        <v>44606</v>
      </c>
      <c r="I38" s="296" t="s">
        <v>72</v>
      </c>
      <c r="J38" s="296" t="s">
        <v>336</v>
      </c>
    </row>
    <row r="39" spans="1:10" s="92" customFormat="1" x14ac:dyDescent="0.2">
      <c r="A39" s="296" t="s">
        <v>132</v>
      </c>
      <c r="B39" s="296" t="s">
        <v>529</v>
      </c>
      <c r="C39" s="296" t="s">
        <v>533</v>
      </c>
      <c r="D39" s="296" t="s">
        <v>534</v>
      </c>
      <c r="E39" s="296" t="s">
        <v>532</v>
      </c>
      <c r="F39" s="447" t="s">
        <v>271</v>
      </c>
      <c r="G39" s="438">
        <v>69855</v>
      </c>
      <c r="H39" s="300">
        <v>44606</v>
      </c>
      <c r="I39" s="296" t="s">
        <v>72</v>
      </c>
      <c r="J39" s="296" t="s">
        <v>336</v>
      </c>
    </row>
    <row r="40" spans="1:10" s="92" customFormat="1" x14ac:dyDescent="0.2">
      <c r="A40" s="296" t="s">
        <v>132</v>
      </c>
      <c r="B40" s="296" t="s">
        <v>529</v>
      </c>
      <c r="C40" s="296" t="s">
        <v>535</v>
      </c>
      <c r="D40" s="296" t="s">
        <v>534</v>
      </c>
      <c r="E40" s="296" t="s">
        <v>536</v>
      </c>
      <c r="F40" s="447" t="s">
        <v>271</v>
      </c>
      <c r="G40" s="438">
        <v>69855</v>
      </c>
      <c r="H40" s="300">
        <v>44606</v>
      </c>
      <c r="I40" s="296" t="s">
        <v>72</v>
      </c>
      <c r="J40" s="296" t="s">
        <v>336</v>
      </c>
    </row>
    <row r="41" spans="1:10" s="92" customFormat="1" x14ac:dyDescent="0.2">
      <c r="A41" s="296" t="s">
        <v>132</v>
      </c>
      <c r="B41" s="296" t="s">
        <v>529</v>
      </c>
      <c r="C41" s="296" t="s">
        <v>537</v>
      </c>
      <c r="D41" s="296" t="s">
        <v>534</v>
      </c>
      <c r="E41" s="296" t="s">
        <v>538</v>
      </c>
      <c r="F41" s="447" t="s">
        <v>271</v>
      </c>
      <c r="G41" s="438">
        <v>69855</v>
      </c>
      <c r="H41" s="300">
        <v>44606</v>
      </c>
      <c r="I41" s="296" t="s">
        <v>72</v>
      </c>
      <c r="J41" s="296" t="s">
        <v>336</v>
      </c>
    </row>
    <row r="42" spans="1:10" s="92" customFormat="1" x14ac:dyDescent="0.2">
      <c r="A42" s="296" t="s">
        <v>132</v>
      </c>
      <c r="B42" s="296" t="s">
        <v>529</v>
      </c>
      <c r="C42" s="296" t="s">
        <v>539</v>
      </c>
      <c r="D42" s="296" t="s">
        <v>534</v>
      </c>
      <c r="E42" s="296" t="s">
        <v>540</v>
      </c>
      <c r="F42" s="447" t="s">
        <v>271</v>
      </c>
      <c r="G42" s="438">
        <v>69855</v>
      </c>
      <c r="H42" s="300">
        <v>44606</v>
      </c>
      <c r="I42" s="296" t="s">
        <v>72</v>
      </c>
      <c r="J42" s="296" t="s">
        <v>336</v>
      </c>
    </row>
    <row r="43" spans="1:10" s="92" customFormat="1" x14ac:dyDescent="0.2">
      <c r="A43" s="296" t="s">
        <v>132</v>
      </c>
      <c r="B43" s="296">
        <v>2202071016</v>
      </c>
      <c r="C43" s="296" t="s">
        <v>603</v>
      </c>
      <c r="D43" s="296" t="s">
        <v>602</v>
      </c>
      <c r="E43" s="296" t="s">
        <v>604</v>
      </c>
      <c r="F43" s="447" t="s">
        <v>340</v>
      </c>
      <c r="G43" s="438">
        <v>650000</v>
      </c>
      <c r="H43" s="300">
        <v>44614</v>
      </c>
      <c r="I43" s="296" t="s">
        <v>72</v>
      </c>
      <c r="J43" s="296" t="s">
        <v>336</v>
      </c>
    </row>
    <row r="44" spans="1:10" s="92" customFormat="1" x14ac:dyDescent="0.2">
      <c r="A44" s="296" t="s">
        <v>132</v>
      </c>
      <c r="B44" s="296" t="s">
        <v>140</v>
      </c>
      <c r="C44" s="296" t="s">
        <v>269</v>
      </c>
      <c r="D44" s="296" t="s">
        <v>270</v>
      </c>
      <c r="E44" s="296" t="s">
        <v>270</v>
      </c>
      <c r="F44" s="447" t="s">
        <v>271</v>
      </c>
      <c r="G44" s="438">
        <v>204120.76702250005</v>
      </c>
      <c r="H44" s="300">
        <v>44614</v>
      </c>
      <c r="I44" s="296" t="s">
        <v>72</v>
      </c>
      <c r="J44" s="296" t="s">
        <v>272</v>
      </c>
    </row>
    <row r="45" spans="1:10" s="92" customFormat="1" x14ac:dyDescent="0.2">
      <c r="A45" s="296" t="s">
        <v>132</v>
      </c>
      <c r="B45" s="296" t="s">
        <v>598</v>
      </c>
      <c r="C45" s="296" t="s">
        <v>599</v>
      </c>
      <c r="D45" s="296" t="s">
        <v>600</v>
      </c>
      <c r="E45" s="296" t="s">
        <v>601</v>
      </c>
      <c r="F45" s="447" t="s">
        <v>271</v>
      </c>
      <c r="G45" s="438">
        <v>80000</v>
      </c>
      <c r="H45" s="300">
        <v>44614</v>
      </c>
      <c r="I45" s="296" t="s">
        <v>72</v>
      </c>
      <c r="J45" s="296" t="s">
        <v>336</v>
      </c>
    </row>
    <row r="46" spans="1:10" s="92" customFormat="1" x14ac:dyDescent="0.2">
      <c r="A46" s="296" t="s">
        <v>132</v>
      </c>
      <c r="B46" s="296">
        <v>2202080942</v>
      </c>
      <c r="C46" s="296" t="s">
        <v>333</v>
      </c>
      <c r="D46" s="296" t="s">
        <v>605</v>
      </c>
      <c r="E46" s="296" t="s">
        <v>606</v>
      </c>
      <c r="F46" s="447" t="s">
        <v>271</v>
      </c>
      <c r="G46" s="438">
        <v>29250</v>
      </c>
      <c r="H46" s="300">
        <v>44614</v>
      </c>
      <c r="I46" s="296" t="s">
        <v>72</v>
      </c>
      <c r="J46" s="296" t="s">
        <v>336</v>
      </c>
    </row>
    <row r="47" spans="1:10" s="92" customFormat="1" x14ac:dyDescent="0.2">
      <c r="A47" s="296" t="s">
        <v>132</v>
      </c>
      <c r="B47" s="296">
        <v>2202080954</v>
      </c>
      <c r="C47" s="296" t="s">
        <v>333</v>
      </c>
      <c r="D47" s="296" t="s">
        <v>607</v>
      </c>
      <c r="E47" s="296" t="s">
        <v>608</v>
      </c>
      <c r="F47" s="447" t="s">
        <v>271</v>
      </c>
      <c r="G47" s="438">
        <v>29250</v>
      </c>
      <c r="H47" s="300">
        <v>44614</v>
      </c>
      <c r="I47" s="296" t="s">
        <v>72</v>
      </c>
      <c r="J47" s="296" t="s">
        <v>336</v>
      </c>
    </row>
    <row r="48" spans="1:10" s="92" customFormat="1" x14ac:dyDescent="0.2">
      <c r="A48" s="296" t="s">
        <v>132</v>
      </c>
      <c r="B48" s="296">
        <v>2202081320</v>
      </c>
      <c r="C48" s="296" t="s">
        <v>333</v>
      </c>
      <c r="D48" s="296" t="s">
        <v>607</v>
      </c>
      <c r="E48" s="296" t="s">
        <v>609</v>
      </c>
      <c r="F48" s="447" t="s">
        <v>271</v>
      </c>
      <c r="G48" s="438">
        <v>29250</v>
      </c>
      <c r="H48" s="300">
        <v>44614</v>
      </c>
      <c r="I48" s="296" t="s">
        <v>72</v>
      </c>
      <c r="J48" s="296" t="s">
        <v>336</v>
      </c>
    </row>
    <row r="49" spans="1:10" s="92" customFormat="1" x14ac:dyDescent="0.2">
      <c r="A49" s="296" t="s">
        <v>132</v>
      </c>
      <c r="B49" s="296">
        <v>2202081329</v>
      </c>
      <c r="C49" s="296" t="s">
        <v>333</v>
      </c>
      <c r="D49" s="296" t="s">
        <v>607</v>
      </c>
      <c r="E49" s="296" t="s">
        <v>608</v>
      </c>
      <c r="F49" s="447" t="s">
        <v>271</v>
      </c>
      <c r="G49" s="438">
        <v>29250</v>
      </c>
      <c r="H49" s="300">
        <v>44614</v>
      </c>
      <c r="I49" s="296" t="s">
        <v>72</v>
      </c>
      <c r="J49" s="296" t="s">
        <v>336</v>
      </c>
    </row>
    <row r="50" spans="1:10" s="92" customFormat="1" x14ac:dyDescent="0.2">
      <c r="A50" s="296" t="s">
        <v>132</v>
      </c>
      <c r="B50" s="296">
        <v>2201201539</v>
      </c>
      <c r="C50" s="296" t="s">
        <v>595</v>
      </c>
      <c r="D50" s="296" t="s">
        <v>596</v>
      </c>
      <c r="E50" s="296" t="s">
        <v>597</v>
      </c>
      <c r="F50" s="447" t="s">
        <v>271</v>
      </c>
      <c r="G50" s="438">
        <v>20250</v>
      </c>
      <c r="H50" s="300">
        <v>44614</v>
      </c>
      <c r="I50" s="296" t="s">
        <v>72</v>
      </c>
      <c r="J50" s="296" t="s">
        <v>336</v>
      </c>
    </row>
    <row r="51" spans="1:10" s="92" customFormat="1" x14ac:dyDescent="0.2">
      <c r="A51" s="296" t="s">
        <v>132</v>
      </c>
      <c r="B51" s="296" t="s">
        <v>140</v>
      </c>
      <c r="C51" s="296" t="s">
        <v>269</v>
      </c>
      <c r="D51" s="296" t="s">
        <v>270</v>
      </c>
      <c r="E51" s="296" t="s">
        <v>270</v>
      </c>
      <c r="F51" s="447" t="s">
        <v>271</v>
      </c>
      <c r="G51" s="438">
        <v>321455.64989999996</v>
      </c>
      <c r="H51" s="300">
        <v>44620</v>
      </c>
      <c r="I51" s="296" t="s">
        <v>72</v>
      </c>
      <c r="J51" s="296" t="s">
        <v>272</v>
      </c>
    </row>
    <row r="52" spans="1:10" s="92" customFormat="1" x14ac:dyDescent="0.2">
      <c r="A52" s="296" t="s">
        <v>132</v>
      </c>
      <c r="B52" s="296">
        <v>2202101504</v>
      </c>
      <c r="C52" s="296" t="s">
        <v>333</v>
      </c>
      <c r="D52" s="296" t="s">
        <v>662</v>
      </c>
      <c r="E52" s="296" t="s">
        <v>663</v>
      </c>
      <c r="F52" s="447" t="s">
        <v>271</v>
      </c>
      <c r="G52" s="438">
        <v>29250</v>
      </c>
      <c r="H52" s="300">
        <v>44620</v>
      </c>
      <c r="I52" s="296" t="s">
        <v>72</v>
      </c>
      <c r="J52" s="296" t="s">
        <v>336</v>
      </c>
    </row>
    <row r="53" spans="1:10" s="92" customFormat="1" x14ac:dyDescent="0.2">
      <c r="A53" s="296" t="s">
        <v>132</v>
      </c>
      <c r="B53" s="296">
        <v>2202091458</v>
      </c>
      <c r="C53" s="296" t="s">
        <v>659</v>
      </c>
      <c r="D53" s="296" t="s">
        <v>660</v>
      </c>
      <c r="E53" s="296" t="s">
        <v>661</v>
      </c>
      <c r="F53" s="447" t="s">
        <v>271</v>
      </c>
      <c r="G53" s="438">
        <v>27000</v>
      </c>
      <c r="H53" s="300">
        <v>44620</v>
      </c>
      <c r="I53" s="296" t="s">
        <v>72</v>
      </c>
      <c r="J53" s="296" t="s">
        <v>336</v>
      </c>
    </row>
    <row r="54" spans="1:10" s="92" customFormat="1" x14ac:dyDescent="0.2">
      <c r="A54" s="296" t="s">
        <v>132</v>
      </c>
      <c r="B54" s="296" t="s">
        <v>140</v>
      </c>
      <c r="C54" s="296" t="s">
        <v>269</v>
      </c>
      <c r="D54" s="296" t="s">
        <v>270</v>
      </c>
      <c r="E54" s="296" t="s">
        <v>270</v>
      </c>
      <c r="F54" s="447" t="s">
        <v>271</v>
      </c>
      <c r="G54" s="438">
        <v>464428.28372324997</v>
      </c>
      <c r="H54" s="300">
        <v>44627</v>
      </c>
      <c r="I54" s="296" t="s">
        <v>73</v>
      </c>
      <c r="J54" s="296" t="s">
        <v>272</v>
      </c>
    </row>
    <row r="55" spans="1:10" s="92" customFormat="1" x14ac:dyDescent="0.2">
      <c r="A55" s="296" t="s">
        <v>132</v>
      </c>
      <c r="B55" s="296">
        <v>2202090957</v>
      </c>
      <c r="C55" s="296" t="s">
        <v>720</v>
      </c>
      <c r="D55" s="296" t="s">
        <v>721</v>
      </c>
      <c r="E55" s="296" t="s">
        <v>722</v>
      </c>
      <c r="F55" s="447" t="s">
        <v>271</v>
      </c>
      <c r="G55" s="438">
        <v>75000</v>
      </c>
      <c r="H55" s="300">
        <v>44627</v>
      </c>
      <c r="I55" s="296" t="s">
        <v>73</v>
      </c>
      <c r="J55" s="296" t="s">
        <v>336</v>
      </c>
    </row>
    <row r="56" spans="1:10" s="92" customFormat="1" x14ac:dyDescent="0.2">
      <c r="A56" s="296" t="s">
        <v>132</v>
      </c>
      <c r="B56" s="296" t="s">
        <v>140</v>
      </c>
      <c r="C56" s="296" t="s">
        <v>269</v>
      </c>
      <c r="D56" s="296" t="s">
        <v>270</v>
      </c>
      <c r="E56" s="296" t="s">
        <v>270</v>
      </c>
      <c r="F56" s="447" t="s">
        <v>271</v>
      </c>
      <c r="G56" s="438">
        <v>406838.87310000008</v>
      </c>
      <c r="H56" s="300">
        <v>44634</v>
      </c>
      <c r="I56" s="296" t="s">
        <v>73</v>
      </c>
      <c r="J56" s="296" t="s">
        <v>272</v>
      </c>
    </row>
    <row r="57" spans="1:10" s="92" customFormat="1" x14ac:dyDescent="0.2">
      <c r="A57" s="296" t="s">
        <v>132</v>
      </c>
      <c r="B57" s="296">
        <v>2202110912</v>
      </c>
      <c r="C57" s="296" t="s">
        <v>760</v>
      </c>
      <c r="D57" s="296" t="s">
        <v>342</v>
      </c>
      <c r="E57" s="296" t="s">
        <v>422</v>
      </c>
      <c r="F57" s="447" t="s">
        <v>350</v>
      </c>
      <c r="G57" s="438">
        <v>185000</v>
      </c>
      <c r="H57" s="300">
        <v>44634</v>
      </c>
      <c r="I57" s="296" t="s">
        <v>73</v>
      </c>
      <c r="J57" s="296" t="s">
        <v>336</v>
      </c>
    </row>
    <row r="58" spans="1:10" s="92" customFormat="1" x14ac:dyDescent="0.2">
      <c r="A58" s="296" t="s">
        <v>132</v>
      </c>
      <c r="B58" s="296">
        <v>2202160816</v>
      </c>
      <c r="C58" s="296" t="s">
        <v>768</v>
      </c>
      <c r="D58" s="296" t="s">
        <v>766</v>
      </c>
      <c r="E58" s="296" t="s">
        <v>767</v>
      </c>
      <c r="F58" s="447" t="s">
        <v>271</v>
      </c>
      <c r="G58" s="438">
        <v>66000</v>
      </c>
      <c r="H58" s="300">
        <v>44634</v>
      </c>
      <c r="I58" s="296" t="s">
        <v>73</v>
      </c>
      <c r="J58" s="296" t="s">
        <v>336</v>
      </c>
    </row>
    <row r="59" spans="1:10" s="92" customFormat="1" x14ac:dyDescent="0.2">
      <c r="A59" s="296" t="s">
        <v>132</v>
      </c>
      <c r="B59" s="296">
        <v>2202161005</v>
      </c>
      <c r="C59" s="296" t="s">
        <v>769</v>
      </c>
      <c r="D59" s="296" t="s">
        <v>770</v>
      </c>
      <c r="E59" s="296" t="s">
        <v>771</v>
      </c>
      <c r="F59" s="447" t="s">
        <v>271</v>
      </c>
      <c r="G59" s="438">
        <v>58500</v>
      </c>
      <c r="H59" s="300">
        <v>44634</v>
      </c>
      <c r="I59" s="296" t="s">
        <v>73</v>
      </c>
      <c r="J59" s="296" t="s">
        <v>336</v>
      </c>
    </row>
    <row r="60" spans="1:10" s="92" customFormat="1" x14ac:dyDescent="0.2">
      <c r="A60" s="296" t="s">
        <v>132</v>
      </c>
      <c r="B60" s="296">
        <v>2202150717</v>
      </c>
      <c r="C60" s="296" t="s">
        <v>333</v>
      </c>
      <c r="D60" s="296" t="s">
        <v>764</v>
      </c>
      <c r="E60" s="296" t="s">
        <v>765</v>
      </c>
      <c r="F60" s="447" t="s">
        <v>271</v>
      </c>
      <c r="G60" s="438">
        <v>29250</v>
      </c>
      <c r="H60" s="300">
        <v>44634</v>
      </c>
      <c r="I60" s="296" t="s">
        <v>73</v>
      </c>
      <c r="J60" s="296" t="s">
        <v>336</v>
      </c>
    </row>
    <row r="61" spans="1:10" s="92" customFormat="1" x14ac:dyDescent="0.2">
      <c r="A61" s="296" t="s">
        <v>132</v>
      </c>
      <c r="B61" s="296">
        <v>2202270837</v>
      </c>
      <c r="C61" s="296" t="s">
        <v>333</v>
      </c>
      <c r="D61" s="296" t="s">
        <v>772</v>
      </c>
      <c r="E61" s="296" t="s">
        <v>773</v>
      </c>
      <c r="F61" s="447" t="s">
        <v>271</v>
      </c>
      <c r="G61" s="438">
        <v>29250</v>
      </c>
      <c r="H61" s="300">
        <v>44634</v>
      </c>
      <c r="I61" s="296" t="s">
        <v>73</v>
      </c>
      <c r="J61" s="296" t="s">
        <v>336</v>
      </c>
    </row>
    <row r="62" spans="1:10" s="92" customFormat="1" x14ac:dyDescent="0.2">
      <c r="A62" s="296" t="s">
        <v>132</v>
      </c>
      <c r="B62" s="296">
        <v>2202111012</v>
      </c>
      <c r="C62" s="296" t="s">
        <v>761</v>
      </c>
      <c r="D62" s="296" t="s">
        <v>762</v>
      </c>
      <c r="E62" s="296" t="s">
        <v>763</v>
      </c>
      <c r="F62" s="447" t="s">
        <v>271</v>
      </c>
      <c r="G62" s="438">
        <v>20000</v>
      </c>
      <c r="H62" s="300">
        <v>44634</v>
      </c>
      <c r="I62" s="296" t="s">
        <v>73</v>
      </c>
      <c r="J62" s="296" t="s">
        <v>336</v>
      </c>
    </row>
    <row r="63" spans="1:10" s="92" customFormat="1" x14ac:dyDescent="0.2">
      <c r="A63" s="296" t="s">
        <v>132</v>
      </c>
      <c r="B63" s="296" t="s">
        <v>140</v>
      </c>
      <c r="C63" s="296" t="s">
        <v>269</v>
      </c>
      <c r="D63" s="296" t="s">
        <v>270</v>
      </c>
      <c r="E63" s="296" t="s">
        <v>270</v>
      </c>
      <c r="F63" s="447" t="s">
        <v>271</v>
      </c>
      <c r="G63" s="438">
        <v>262218.58</v>
      </c>
      <c r="H63" s="300">
        <v>44641</v>
      </c>
      <c r="I63" s="296" t="s">
        <v>73</v>
      </c>
      <c r="J63" s="296" t="s">
        <v>272</v>
      </c>
    </row>
    <row r="64" spans="1:10" s="92" customFormat="1" x14ac:dyDescent="0.2">
      <c r="A64" s="296" t="s">
        <v>132</v>
      </c>
      <c r="B64" s="296">
        <v>2203040506</v>
      </c>
      <c r="C64" s="296" t="s">
        <v>333</v>
      </c>
      <c r="D64" s="296" t="s">
        <v>815</v>
      </c>
      <c r="E64" s="296" t="s">
        <v>816</v>
      </c>
      <c r="F64" s="447" t="s">
        <v>271</v>
      </c>
      <c r="G64" s="438">
        <v>29250</v>
      </c>
      <c r="H64" s="300">
        <v>44642</v>
      </c>
      <c r="I64" s="296" t="s">
        <v>73</v>
      </c>
      <c r="J64" s="296" t="s">
        <v>336</v>
      </c>
    </row>
    <row r="65" spans="1:10" s="92" customFormat="1" x14ac:dyDescent="0.2">
      <c r="A65" s="296" t="s">
        <v>132</v>
      </c>
      <c r="B65" s="296">
        <v>2203040447</v>
      </c>
      <c r="C65" s="296" t="s">
        <v>333</v>
      </c>
      <c r="D65" s="296" t="s">
        <v>817</v>
      </c>
      <c r="E65" s="296" t="s">
        <v>818</v>
      </c>
      <c r="F65" s="447" t="s">
        <v>271</v>
      </c>
      <c r="G65" s="438">
        <v>29250</v>
      </c>
      <c r="H65" s="300">
        <v>44643</v>
      </c>
      <c r="I65" s="296" t="s">
        <v>73</v>
      </c>
      <c r="J65" s="296" t="s">
        <v>336</v>
      </c>
    </row>
    <row r="66" spans="1:10" s="92" customFormat="1" x14ac:dyDescent="0.2">
      <c r="A66" s="296" t="s">
        <v>132</v>
      </c>
      <c r="B66" s="296">
        <v>2203041330</v>
      </c>
      <c r="C66" s="296" t="s">
        <v>333</v>
      </c>
      <c r="D66" s="296" t="s">
        <v>819</v>
      </c>
      <c r="E66" s="296" t="s">
        <v>820</v>
      </c>
      <c r="F66" s="447" t="s">
        <v>271</v>
      </c>
      <c r="G66" s="438">
        <v>29250</v>
      </c>
      <c r="H66" s="300">
        <v>44644</v>
      </c>
      <c r="I66" s="296" t="s">
        <v>73</v>
      </c>
      <c r="J66" s="296" t="s">
        <v>336</v>
      </c>
    </row>
    <row r="67" spans="1:10" s="92" customFormat="1" x14ac:dyDescent="0.2">
      <c r="A67" s="296" t="s">
        <v>132</v>
      </c>
      <c r="B67" s="296">
        <v>2203041331</v>
      </c>
      <c r="C67" s="296" t="s">
        <v>333</v>
      </c>
      <c r="D67" s="296" t="s">
        <v>821</v>
      </c>
      <c r="E67" s="296" t="s">
        <v>820</v>
      </c>
      <c r="F67" s="447" t="s">
        <v>271</v>
      </c>
      <c r="G67" s="438">
        <v>29250</v>
      </c>
      <c r="H67" s="300">
        <v>44645</v>
      </c>
      <c r="I67" s="296" t="s">
        <v>73</v>
      </c>
      <c r="J67" s="296" t="s">
        <v>336</v>
      </c>
    </row>
    <row r="68" spans="1:10" s="92" customFormat="1" x14ac:dyDescent="0.2">
      <c r="A68" s="296" t="s">
        <v>132</v>
      </c>
      <c r="B68" s="296">
        <v>2203041331</v>
      </c>
      <c r="C68" s="296" t="s">
        <v>333</v>
      </c>
      <c r="D68" s="296" t="s">
        <v>822</v>
      </c>
      <c r="E68" s="296" t="s">
        <v>820</v>
      </c>
      <c r="F68" s="447" t="s">
        <v>271</v>
      </c>
      <c r="G68" s="438">
        <v>29250</v>
      </c>
      <c r="H68" s="300">
        <v>44646</v>
      </c>
      <c r="I68" s="296" t="s">
        <v>73</v>
      </c>
      <c r="J68" s="296" t="s">
        <v>336</v>
      </c>
    </row>
    <row r="69" spans="1:10" s="92" customFormat="1" x14ac:dyDescent="0.2">
      <c r="A69" s="296" t="s">
        <v>132</v>
      </c>
      <c r="B69" s="296">
        <v>2203041332</v>
      </c>
      <c r="C69" s="296" t="s">
        <v>333</v>
      </c>
      <c r="D69" s="296" t="s">
        <v>823</v>
      </c>
      <c r="E69" s="296" t="s">
        <v>820</v>
      </c>
      <c r="F69" s="447" t="s">
        <v>271</v>
      </c>
      <c r="G69" s="438">
        <v>29250</v>
      </c>
      <c r="H69" s="300">
        <v>44647</v>
      </c>
      <c r="I69" s="296" t="s">
        <v>73</v>
      </c>
      <c r="J69" s="296" t="s">
        <v>336</v>
      </c>
    </row>
    <row r="70" spans="1:10" s="92" customFormat="1" x14ac:dyDescent="0.2">
      <c r="A70" s="296" t="s">
        <v>132</v>
      </c>
      <c r="B70" s="296">
        <v>2203041334</v>
      </c>
      <c r="C70" s="296" t="s">
        <v>333</v>
      </c>
      <c r="D70" s="296" t="s">
        <v>825</v>
      </c>
      <c r="E70" s="296" t="s">
        <v>820</v>
      </c>
      <c r="F70" s="447" t="s">
        <v>271</v>
      </c>
      <c r="G70" s="438">
        <v>29250</v>
      </c>
      <c r="H70" s="300">
        <v>44648</v>
      </c>
      <c r="I70" s="296" t="s">
        <v>73</v>
      </c>
      <c r="J70" s="296" t="s">
        <v>336</v>
      </c>
    </row>
    <row r="71" spans="1:10" s="92" customFormat="1" x14ac:dyDescent="0.2">
      <c r="A71" s="296" t="s">
        <v>132</v>
      </c>
      <c r="B71" s="296">
        <v>2203041336</v>
      </c>
      <c r="C71" s="296" t="s">
        <v>333</v>
      </c>
      <c r="D71" s="296" t="s">
        <v>824</v>
      </c>
      <c r="E71" s="296" t="s">
        <v>820</v>
      </c>
      <c r="F71" s="447" t="s">
        <v>271</v>
      </c>
      <c r="G71" s="438">
        <v>29250</v>
      </c>
      <c r="H71" s="300">
        <v>44649</v>
      </c>
      <c r="I71" s="296" t="s">
        <v>73</v>
      </c>
      <c r="J71" s="296" t="s">
        <v>336</v>
      </c>
    </row>
    <row r="72" spans="1:10" s="92" customFormat="1" x14ac:dyDescent="0.2">
      <c r="A72" s="296" t="s">
        <v>132</v>
      </c>
      <c r="B72" s="296">
        <v>2203020841</v>
      </c>
      <c r="C72" s="296" t="s">
        <v>812</v>
      </c>
      <c r="D72" s="296" t="s">
        <v>813</v>
      </c>
      <c r="E72" s="296" t="s">
        <v>814</v>
      </c>
      <c r="F72" s="447" t="s">
        <v>271</v>
      </c>
      <c r="G72" s="438">
        <v>14855</v>
      </c>
      <c r="H72" s="300">
        <v>44650</v>
      </c>
      <c r="I72" s="296" t="s">
        <v>73</v>
      </c>
      <c r="J72" s="296" t="s">
        <v>336</v>
      </c>
    </row>
    <row r="73" spans="1:10" s="92" customFormat="1" x14ac:dyDescent="0.2">
      <c r="A73" s="296" t="s">
        <v>132</v>
      </c>
      <c r="B73" s="296" t="s">
        <v>140</v>
      </c>
      <c r="C73" s="296" t="s">
        <v>269</v>
      </c>
      <c r="D73" s="296" t="s">
        <v>270</v>
      </c>
      <c r="E73" s="296" t="s">
        <v>270</v>
      </c>
      <c r="F73" s="447" t="s">
        <v>271</v>
      </c>
      <c r="G73" s="438">
        <v>418040.18199974997</v>
      </c>
      <c r="H73" s="300">
        <v>44648</v>
      </c>
      <c r="I73" s="296" t="s">
        <v>73</v>
      </c>
      <c r="J73" s="296" t="s">
        <v>272</v>
      </c>
    </row>
    <row r="74" spans="1:10" s="92" customFormat="1" x14ac:dyDescent="0.2">
      <c r="A74" s="296" t="s">
        <v>132</v>
      </c>
      <c r="B74" s="296">
        <v>2203081119</v>
      </c>
      <c r="C74" s="296" t="s">
        <v>333</v>
      </c>
      <c r="D74" s="296" t="s">
        <v>850</v>
      </c>
      <c r="E74" s="296" t="s">
        <v>851</v>
      </c>
      <c r="F74" s="447" t="s">
        <v>271</v>
      </c>
      <c r="G74" s="438">
        <v>29250</v>
      </c>
      <c r="H74" s="300">
        <v>44648</v>
      </c>
      <c r="I74" s="296" t="s">
        <v>73</v>
      </c>
      <c r="J74" s="296" t="s">
        <v>336</v>
      </c>
    </row>
    <row r="75" spans="1:10" s="92" customFormat="1" x14ac:dyDescent="0.2">
      <c r="A75" s="296" t="s">
        <v>132</v>
      </c>
      <c r="B75" s="296" t="s">
        <v>132</v>
      </c>
      <c r="C75" s="296" t="s">
        <v>839</v>
      </c>
      <c r="D75" s="296" t="s">
        <v>836</v>
      </c>
      <c r="E75" s="296" t="s">
        <v>837</v>
      </c>
      <c r="F75" s="447" t="s">
        <v>838</v>
      </c>
      <c r="G75" s="438">
        <v>16000</v>
      </c>
      <c r="H75" s="300">
        <v>44648</v>
      </c>
      <c r="I75" s="296" t="s">
        <v>73</v>
      </c>
      <c r="J75" s="296" t="s">
        <v>302</v>
      </c>
    </row>
    <row r="76" spans="1:10" s="92" customFormat="1" x14ac:dyDescent="0.2">
      <c r="A76" s="296" t="s">
        <v>132</v>
      </c>
      <c r="B76" s="296">
        <v>2203181035</v>
      </c>
      <c r="C76" s="296" t="s">
        <v>873</v>
      </c>
      <c r="D76" s="296" t="s">
        <v>874</v>
      </c>
      <c r="E76" s="296" t="s">
        <v>875</v>
      </c>
      <c r="F76" s="447" t="s">
        <v>271</v>
      </c>
      <c r="G76" s="438">
        <v>40000</v>
      </c>
      <c r="H76" s="300">
        <v>44655</v>
      </c>
      <c r="I76" s="296" t="s">
        <v>76</v>
      </c>
      <c r="J76" s="296" t="s">
        <v>336</v>
      </c>
    </row>
    <row r="77" spans="1:10" s="92" customFormat="1" x14ac:dyDescent="0.2">
      <c r="A77" s="296" t="s">
        <v>132</v>
      </c>
      <c r="B77" s="296">
        <v>2203181149</v>
      </c>
      <c r="C77" s="296" t="s">
        <v>876</v>
      </c>
      <c r="D77" s="296" t="s">
        <v>419</v>
      </c>
      <c r="E77" s="296" t="s">
        <v>877</v>
      </c>
      <c r="F77" s="447" t="s">
        <v>838</v>
      </c>
      <c r="G77" s="438">
        <v>79796</v>
      </c>
      <c r="H77" s="300">
        <v>44655</v>
      </c>
      <c r="I77" s="296" t="s">
        <v>76</v>
      </c>
      <c r="J77" s="296" t="s">
        <v>336</v>
      </c>
    </row>
    <row r="78" spans="1:10" s="92" customFormat="1" x14ac:dyDescent="0.2">
      <c r="A78" s="296" t="s">
        <v>132</v>
      </c>
      <c r="B78" s="296">
        <v>2203230942</v>
      </c>
      <c r="C78" s="296" t="s">
        <v>333</v>
      </c>
      <c r="D78" s="296" t="s">
        <v>878</v>
      </c>
      <c r="E78" s="296" t="s">
        <v>879</v>
      </c>
      <c r="F78" s="447" t="s">
        <v>271</v>
      </c>
      <c r="G78" s="438">
        <v>29250</v>
      </c>
      <c r="H78" s="300">
        <v>44655</v>
      </c>
      <c r="I78" s="296" t="s">
        <v>76</v>
      </c>
      <c r="J78" s="296" t="s">
        <v>336</v>
      </c>
    </row>
    <row r="79" spans="1:10" s="92" customFormat="1" x14ac:dyDescent="0.2">
      <c r="A79" s="296" t="s">
        <v>132</v>
      </c>
      <c r="B79" s="296" t="s">
        <v>140</v>
      </c>
      <c r="C79" s="296" t="s">
        <v>269</v>
      </c>
      <c r="D79" s="296" t="s">
        <v>270</v>
      </c>
      <c r="E79" s="296" t="s">
        <v>270</v>
      </c>
      <c r="F79" s="447" t="s">
        <v>271</v>
      </c>
      <c r="G79" s="438">
        <v>451739.87227275001</v>
      </c>
      <c r="H79" s="300">
        <v>44655</v>
      </c>
      <c r="I79" s="296" t="s">
        <v>76</v>
      </c>
      <c r="J79" s="296" t="s">
        <v>272</v>
      </c>
    </row>
    <row r="80" spans="1:10" s="92" customFormat="1" x14ac:dyDescent="0.2">
      <c r="A80" s="296" t="s">
        <v>132</v>
      </c>
      <c r="B80" s="296" t="s">
        <v>140</v>
      </c>
      <c r="C80" s="296" t="s">
        <v>269</v>
      </c>
      <c r="D80" s="296" t="s">
        <v>270</v>
      </c>
      <c r="E80" s="296" t="s">
        <v>270</v>
      </c>
      <c r="F80" s="447" t="s">
        <v>271</v>
      </c>
      <c r="G80" s="438">
        <v>554128.43477300031</v>
      </c>
      <c r="H80" s="300">
        <v>44662</v>
      </c>
      <c r="I80" s="296" t="s">
        <v>76</v>
      </c>
      <c r="J80" s="296" t="s">
        <v>272</v>
      </c>
    </row>
    <row r="81" spans="1:10" s="92" customFormat="1" x14ac:dyDescent="0.2">
      <c r="A81" s="296" t="s">
        <v>132</v>
      </c>
      <c r="B81" s="296">
        <v>2111031442</v>
      </c>
      <c r="C81" s="296" t="s">
        <v>333</v>
      </c>
      <c r="D81" s="296" t="s">
        <v>896</v>
      </c>
      <c r="E81" s="296" t="s">
        <v>897</v>
      </c>
      <c r="F81" s="447" t="s">
        <v>271</v>
      </c>
      <c r="G81" s="438">
        <v>29250</v>
      </c>
      <c r="H81" s="300">
        <v>44662</v>
      </c>
      <c r="I81" s="296" t="s">
        <v>76</v>
      </c>
      <c r="J81" s="296" t="s">
        <v>336</v>
      </c>
    </row>
    <row r="82" spans="1:10" s="92" customFormat="1" x14ac:dyDescent="0.2">
      <c r="A82" s="296" t="s">
        <v>132</v>
      </c>
      <c r="B82" s="296">
        <v>2111230942</v>
      </c>
      <c r="C82" s="296" t="s">
        <v>898</v>
      </c>
      <c r="D82" s="296" t="s">
        <v>899</v>
      </c>
      <c r="E82" s="296" t="s">
        <v>900</v>
      </c>
      <c r="F82" s="447" t="s">
        <v>271</v>
      </c>
      <c r="G82" s="438">
        <v>20000</v>
      </c>
      <c r="H82" s="300">
        <v>44662</v>
      </c>
      <c r="I82" s="296" t="s">
        <v>76</v>
      </c>
      <c r="J82" s="296" t="s">
        <v>336</v>
      </c>
    </row>
    <row r="83" spans="1:10" s="92" customFormat="1" x14ac:dyDescent="0.2">
      <c r="A83" s="296" t="s">
        <v>132</v>
      </c>
      <c r="B83" s="296" t="s">
        <v>140</v>
      </c>
      <c r="C83" s="296" t="s">
        <v>269</v>
      </c>
      <c r="D83" s="296" t="s">
        <v>270</v>
      </c>
      <c r="E83" s="296" t="s">
        <v>270</v>
      </c>
      <c r="F83" s="447" t="s">
        <v>271</v>
      </c>
      <c r="G83" s="438">
        <v>675197.40895000007</v>
      </c>
      <c r="H83" s="300">
        <v>44669</v>
      </c>
      <c r="I83" s="296" t="s">
        <v>76</v>
      </c>
      <c r="J83" s="296" t="s">
        <v>272</v>
      </c>
    </row>
    <row r="84" spans="1:10" s="92" customFormat="1" x14ac:dyDescent="0.2">
      <c r="A84" s="296" t="s">
        <v>132</v>
      </c>
      <c r="B84" s="296" t="s">
        <v>902</v>
      </c>
      <c r="C84" s="296" t="s">
        <v>903</v>
      </c>
      <c r="D84" s="296" t="s">
        <v>904</v>
      </c>
      <c r="E84" s="296" t="s">
        <v>904</v>
      </c>
      <c r="F84" s="447" t="s">
        <v>271</v>
      </c>
      <c r="G84" s="438">
        <v>225000</v>
      </c>
      <c r="H84" s="300">
        <v>44669</v>
      </c>
      <c r="I84" s="296" t="s">
        <v>76</v>
      </c>
      <c r="J84" s="296" t="s">
        <v>336</v>
      </c>
    </row>
    <row r="85" spans="1:10" s="92" customFormat="1" x14ac:dyDescent="0.2">
      <c r="A85" s="296" t="s">
        <v>132</v>
      </c>
      <c r="B85" s="296">
        <v>2203291549</v>
      </c>
      <c r="C85" s="296" t="s">
        <v>971</v>
      </c>
      <c r="D85" s="296" t="s">
        <v>419</v>
      </c>
      <c r="E85" s="296" t="s">
        <v>969</v>
      </c>
      <c r="F85" s="447" t="s">
        <v>838</v>
      </c>
      <c r="G85" s="438">
        <v>1495350</v>
      </c>
      <c r="H85" s="300">
        <v>44676</v>
      </c>
      <c r="I85" s="296" t="s">
        <v>76</v>
      </c>
      <c r="J85" s="296" t="s">
        <v>336</v>
      </c>
    </row>
    <row r="86" spans="1:10" s="92" customFormat="1" x14ac:dyDescent="0.2">
      <c r="A86" s="296" t="s">
        <v>132</v>
      </c>
      <c r="B86" s="296" t="s">
        <v>140</v>
      </c>
      <c r="C86" s="296" t="s">
        <v>269</v>
      </c>
      <c r="D86" s="296" t="s">
        <v>270</v>
      </c>
      <c r="E86" s="296" t="s">
        <v>270</v>
      </c>
      <c r="F86" s="447" t="s">
        <v>271</v>
      </c>
      <c r="G86" s="438">
        <v>557234.68096625013</v>
      </c>
      <c r="H86" s="300">
        <v>44676</v>
      </c>
      <c r="I86" s="296" t="s">
        <v>76</v>
      </c>
      <c r="J86" s="296" t="s">
        <v>272</v>
      </c>
    </row>
    <row r="87" spans="1:10" s="92" customFormat="1" x14ac:dyDescent="0.2">
      <c r="A87" s="296" t="s">
        <v>132</v>
      </c>
      <c r="B87" s="296">
        <v>2203291624</v>
      </c>
      <c r="C87" s="296" t="s">
        <v>972</v>
      </c>
      <c r="D87" s="296" t="s">
        <v>973</v>
      </c>
      <c r="E87" s="296" t="s">
        <v>969</v>
      </c>
      <c r="F87" s="447" t="s">
        <v>350</v>
      </c>
      <c r="G87" s="438">
        <v>275000</v>
      </c>
      <c r="H87" s="300">
        <v>44676</v>
      </c>
      <c r="I87" s="296" t="s">
        <v>76</v>
      </c>
      <c r="J87" s="296" t="s">
        <v>336</v>
      </c>
    </row>
    <row r="88" spans="1:10" s="92" customFormat="1" x14ac:dyDescent="0.2">
      <c r="A88" s="296" t="s">
        <v>132</v>
      </c>
      <c r="B88" s="296">
        <v>2203251542</v>
      </c>
      <c r="C88" s="296" t="s">
        <v>965</v>
      </c>
      <c r="D88" s="296" t="s">
        <v>966</v>
      </c>
      <c r="E88" s="296" t="s">
        <v>967</v>
      </c>
      <c r="F88" s="447" t="s">
        <v>838</v>
      </c>
      <c r="G88" s="438">
        <v>217676</v>
      </c>
      <c r="H88" s="300">
        <v>44676</v>
      </c>
      <c r="I88" s="296" t="s">
        <v>76</v>
      </c>
      <c r="J88" s="296" t="s">
        <v>336</v>
      </c>
    </row>
    <row r="89" spans="1:10" s="92" customFormat="1" x14ac:dyDescent="0.2">
      <c r="A89" s="296" t="s">
        <v>132</v>
      </c>
      <c r="B89" s="296">
        <v>2203291540</v>
      </c>
      <c r="C89" s="296" t="s">
        <v>968</v>
      </c>
      <c r="D89" s="296" t="s">
        <v>419</v>
      </c>
      <c r="E89" s="296" t="s">
        <v>969</v>
      </c>
      <c r="F89" s="447" t="s">
        <v>271</v>
      </c>
      <c r="G89" s="438">
        <v>47500</v>
      </c>
      <c r="H89" s="300">
        <v>44676</v>
      </c>
      <c r="I89" s="296" t="s">
        <v>76</v>
      </c>
      <c r="J89" s="296" t="s">
        <v>336</v>
      </c>
    </row>
    <row r="90" spans="1:10" s="92" customFormat="1" x14ac:dyDescent="0.2">
      <c r="A90" s="296" t="s">
        <v>132</v>
      </c>
      <c r="B90" s="296">
        <v>2203291546</v>
      </c>
      <c r="C90" s="296" t="s">
        <v>333</v>
      </c>
      <c r="D90" s="296" t="s">
        <v>970</v>
      </c>
      <c r="E90" s="296" t="s">
        <v>969</v>
      </c>
      <c r="F90" s="447" t="s">
        <v>838</v>
      </c>
      <c r="G90" s="438">
        <v>40000</v>
      </c>
      <c r="H90" s="300">
        <v>44676</v>
      </c>
      <c r="I90" s="296" t="s">
        <v>76</v>
      </c>
      <c r="J90" s="296" t="s">
        <v>336</v>
      </c>
    </row>
    <row r="91" spans="1:10" s="92" customFormat="1" x14ac:dyDescent="0.2">
      <c r="A91" s="296" t="s">
        <v>132</v>
      </c>
      <c r="B91" s="296" t="s">
        <v>140</v>
      </c>
      <c r="C91" s="296" t="s">
        <v>269</v>
      </c>
      <c r="D91" s="296" t="s">
        <v>270</v>
      </c>
      <c r="E91" s="296" t="s">
        <v>270</v>
      </c>
      <c r="F91" s="447" t="s">
        <v>271</v>
      </c>
      <c r="G91" s="438">
        <v>582405.69702099997</v>
      </c>
      <c r="H91" s="300">
        <v>44683</v>
      </c>
      <c r="I91" s="296" t="s">
        <v>76</v>
      </c>
      <c r="J91" s="296" t="s">
        <v>272</v>
      </c>
    </row>
    <row r="92" spans="1:10" s="92" customFormat="1" x14ac:dyDescent="0.2">
      <c r="A92" s="296" t="s">
        <v>132</v>
      </c>
      <c r="B92" s="296" t="s">
        <v>132</v>
      </c>
      <c r="C92" s="296" t="s">
        <v>1010</v>
      </c>
      <c r="D92" s="296" t="s">
        <v>270</v>
      </c>
      <c r="E92" s="296" t="s">
        <v>270</v>
      </c>
      <c r="F92" s="447" t="s">
        <v>271</v>
      </c>
      <c r="G92" s="438">
        <v>496236.83</v>
      </c>
      <c r="H92" s="300">
        <v>44683</v>
      </c>
      <c r="I92" s="296" t="s">
        <v>76</v>
      </c>
      <c r="J92" s="296" t="s">
        <v>272</v>
      </c>
    </row>
    <row r="93" spans="1:10" s="92" customFormat="1" x14ac:dyDescent="0.2">
      <c r="A93" s="296" t="s">
        <v>132</v>
      </c>
      <c r="B93" s="296" t="s">
        <v>132</v>
      </c>
      <c r="C93" s="296" t="s">
        <v>1009</v>
      </c>
      <c r="D93" s="296" t="s">
        <v>270</v>
      </c>
      <c r="E93" s="296" t="s">
        <v>270</v>
      </c>
      <c r="F93" s="447" t="s">
        <v>271</v>
      </c>
      <c r="G93" s="438">
        <v>380366</v>
      </c>
      <c r="H93" s="300">
        <v>44683</v>
      </c>
      <c r="I93" s="296" t="s">
        <v>76</v>
      </c>
      <c r="J93" s="296" t="s">
        <v>272</v>
      </c>
    </row>
    <row r="94" spans="1:10" s="92" customFormat="1" x14ac:dyDescent="0.2">
      <c r="A94" s="296" t="s">
        <v>132</v>
      </c>
      <c r="B94" s="296">
        <v>2203310916</v>
      </c>
      <c r="C94" s="296" t="s">
        <v>972</v>
      </c>
      <c r="D94" s="296" t="s">
        <v>973</v>
      </c>
      <c r="E94" s="296" t="s">
        <v>969</v>
      </c>
      <c r="F94" s="447" t="s">
        <v>350</v>
      </c>
      <c r="G94" s="438">
        <v>275000</v>
      </c>
      <c r="H94" s="300">
        <v>44683</v>
      </c>
      <c r="I94" s="296" t="s">
        <v>76</v>
      </c>
      <c r="J94" s="296" t="s">
        <v>336</v>
      </c>
    </row>
    <row r="95" spans="1:10" s="92" customFormat="1" x14ac:dyDescent="0.2">
      <c r="A95" s="296" t="s">
        <v>132</v>
      </c>
      <c r="B95" s="296">
        <v>2203301045</v>
      </c>
      <c r="C95" s="296" t="s">
        <v>1048</v>
      </c>
      <c r="D95" s="296" t="s">
        <v>1044</v>
      </c>
      <c r="E95" s="296" t="s">
        <v>1047</v>
      </c>
      <c r="F95" s="447" t="s">
        <v>838</v>
      </c>
      <c r="G95" s="438">
        <v>125000</v>
      </c>
      <c r="H95" s="300">
        <v>44683</v>
      </c>
      <c r="I95" s="296" t="s">
        <v>76</v>
      </c>
      <c r="J95" s="296" t="s">
        <v>336</v>
      </c>
    </row>
    <row r="96" spans="1:10" s="92" customFormat="1" x14ac:dyDescent="0.2">
      <c r="A96" s="296" t="s">
        <v>132</v>
      </c>
      <c r="B96" s="296">
        <v>2203301042</v>
      </c>
      <c r="C96" s="296" t="s">
        <v>1046</v>
      </c>
      <c r="D96" s="296" t="s">
        <v>1044</v>
      </c>
      <c r="E96" s="296" t="s">
        <v>1045</v>
      </c>
      <c r="F96" s="447" t="s">
        <v>838</v>
      </c>
      <c r="G96" s="438">
        <v>102300</v>
      </c>
      <c r="H96" s="300">
        <v>44683</v>
      </c>
      <c r="I96" s="296" t="s">
        <v>76</v>
      </c>
      <c r="J96" s="296" t="s">
        <v>336</v>
      </c>
    </row>
    <row r="97" spans="1:10" s="92" customFormat="1" x14ac:dyDescent="0.2">
      <c r="A97" s="296" t="s">
        <v>132</v>
      </c>
      <c r="B97" s="296" t="s">
        <v>132</v>
      </c>
      <c r="C97" s="296" t="s">
        <v>1008</v>
      </c>
      <c r="D97" s="296" t="s">
        <v>270</v>
      </c>
      <c r="E97" s="296" t="s">
        <v>270</v>
      </c>
      <c r="F97" s="447" t="s">
        <v>271</v>
      </c>
      <c r="G97" s="438">
        <v>96037.5</v>
      </c>
      <c r="H97" s="300">
        <v>44683</v>
      </c>
      <c r="I97" s="296" t="s">
        <v>76</v>
      </c>
      <c r="J97" s="296" t="s">
        <v>272</v>
      </c>
    </row>
    <row r="98" spans="1:10" s="92" customFormat="1" x14ac:dyDescent="0.2">
      <c r="A98" s="296" t="s">
        <v>132</v>
      </c>
      <c r="B98" s="296" t="s">
        <v>140</v>
      </c>
      <c r="C98" s="296" t="s">
        <v>269</v>
      </c>
      <c r="D98" s="296" t="s">
        <v>270</v>
      </c>
      <c r="E98" s="296" t="s">
        <v>270</v>
      </c>
      <c r="F98" s="447" t="s">
        <v>271</v>
      </c>
      <c r="G98" s="438">
        <v>782238.57657749974</v>
      </c>
      <c r="H98" s="300">
        <v>44690</v>
      </c>
      <c r="I98" s="296" t="s">
        <v>77</v>
      </c>
      <c r="J98" s="296" t="s">
        <v>272</v>
      </c>
    </row>
    <row r="99" spans="1:10" s="92" customFormat="1" x14ac:dyDescent="0.2">
      <c r="A99" s="296" t="s">
        <v>132</v>
      </c>
      <c r="B99" s="296">
        <v>2204051530</v>
      </c>
      <c r="C99" s="296" t="s">
        <v>1086</v>
      </c>
      <c r="D99" s="296" t="s">
        <v>1087</v>
      </c>
      <c r="E99" s="296" t="s">
        <v>1088</v>
      </c>
      <c r="F99" s="447" t="s">
        <v>838</v>
      </c>
      <c r="G99" s="438">
        <v>109523.31</v>
      </c>
      <c r="H99" s="300">
        <v>44690</v>
      </c>
      <c r="I99" s="296" t="s">
        <v>77</v>
      </c>
      <c r="J99" s="296" t="s">
        <v>336</v>
      </c>
    </row>
    <row r="100" spans="1:10" s="92" customFormat="1" x14ac:dyDescent="0.2">
      <c r="A100" s="296" t="s">
        <v>132</v>
      </c>
      <c r="B100" s="296">
        <v>2264050720</v>
      </c>
      <c r="C100" s="296" t="s">
        <v>333</v>
      </c>
      <c r="D100" s="296" t="s">
        <v>1084</v>
      </c>
      <c r="E100" s="296" t="s">
        <v>1085</v>
      </c>
      <c r="F100" s="447" t="s">
        <v>271</v>
      </c>
      <c r="G100" s="438">
        <v>29250</v>
      </c>
      <c r="H100" s="300">
        <v>44690</v>
      </c>
      <c r="I100" s="296" t="s">
        <v>77</v>
      </c>
      <c r="J100" s="296" t="s">
        <v>336</v>
      </c>
    </row>
    <row r="101" spans="1:10" s="92" customFormat="1" x14ac:dyDescent="0.2">
      <c r="A101" s="296" t="s">
        <v>132</v>
      </c>
      <c r="B101" s="296" t="s">
        <v>140</v>
      </c>
      <c r="C101" s="296" t="s">
        <v>269</v>
      </c>
      <c r="D101" s="296" t="s">
        <v>270</v>
      </c>
      <c r="E101" s="296" t="s">
        <v>270</v>
      </c>
      <c r="F101" s="447" t="s">
        <v>271</v>
      </c>
      <c r="G101" s="438">
        <v>576032.70227999997</v>
      </c>
      <c r="H101" s="300">
        <v>44697</v>
      </c>
      <c r="I101" s="296" t="s">
        <v>77</v>
      </c>
      <c r="J101" s="296" t="s">
        <v>272</v>
      </c>
    </row>
    <row r="102" spans="1:10" s="92" customFormat="1" x14ac:dyDescent="0.2">
      <c r="A102" s="296" t="s">
        <v>132</v>
      </c>
      <c r="B102" s="296">
        <v>2204071325</v>
      </c>
      <c r="C102" s="296" t="s">
        <v>1144</v>
      </c>
      <c r="D102" s="296" t="s">
        <v>1145</v>
      </c>
      <c r="E102" s="296" t="s">
        <v>1146</v>
      </c>
      <c r="F102" s="447" t="s">
        <v>340</v>
      </c>
      <c r="G102" s="438">
        <v>100000</v>
      </c>
      <c r="H102" s="300">
        <v>44697</v>
      </c>
      <c r="I102" s="296" t="s">
        <v>77</v>
      </c>
      <c r="J102" s="296" t="s">
        <v>336</v>
      </c>
    </row>
    <row r="103" spans="1:10" s="92" customFormat="1" x14ac:dyDescent="0.2">
      <c r="A103" s="296" t="s">
        <v>132</v>
      </c>
      <c r="B103" s="296">
        <v>2204111508</v>
      </c>
      <c r="C103" s="296" t="s">
        <v>1147</v>
      </c>
      <c r="D103" s="296" t="s">
        <v>1148</v>
      </c>
      <c r="E103" s="296" t="s">
        <v>1149</v>
      </c>
      <c r="F103" s="447" t="s">
        <v>271</v>
      </c>
      <c r="G103" s="438">
        <v>30000</v>
      </c>
      <c r="H103" s="300">
        <v>44697</v>
      </c>
      <c r="I103" s="296" t="s">
        <v>77</v>
      </c>
      <c r="J103" s="296" t="s">
        <v>336</v>
      </c>
    </row>
    <row r="104" spans="1:10" s="92" customFormat="1" x14ac:dyDescent="0.2">
      <c r="A104" s="296" t="s">
        <v>132</v>
      </c>
      <c r="B104" s="296" t="s">
        <v>140</v>
      </c>
      <c r="C104" s="296" t="s">
        <v>269</v>
      </c>
      <c r="D104" s="296" t="s">
        <v>270</v>
      </c>
      <c r="E104" s="296" t="s">
        <v>270</v>
      </c>
      <c r="F104" s="447" t="s">
        <v>271</v>
      </c>
      <c r="G104" s="438">
        <v>839194.28594999993</v>
      </c>
      <c r="H104" s="300">
        <v>44705</v>
      </c>
      <c r="I104" s="296" t="s">
        <v>77</v>
      </c>
      <c r="J104" s="296" t="s">
        <v>272</v>
      </c>
    </row>
    <row r="105" spans="1:10" s="92" customFormat="1" x14ac:dyDescent="0.2">
      <c r="A105" s="296" t="s">
        <v>132</v>
      </c>
      <c r="B105" s="296" t="s">
        <v>1197</v>
      </c>
      <c r="C105" s="296" t="s">
        <v>1198</v>
      </c>
      <c r="D105" s="296" t="s">
        <v>1199</v>
      </c>
      <c r="E105" s="296" t="s">
        <v>1200</v>
      </c>
      <c r="F105" s="447" t="s">
        <v>838</v>
      </c>
      <c r="G105" s="438">
        <v>82339.199999999997</v>
      </c>
      <c r="H105" s="300">
        <v>44705</v>
      </c>
      <c r="I105" s="296" t="s">
        <v>77</v>
      </c>
      <c r="J105" s="296" t="s">
        <v>302</v>
      </c>
    </row>
    <row r="106" spans="1:10" s="92" customFormat="1" x14ac:dyDescent="0.2">
      <c r="A106" s="296" t="s">
        <v>132</v>
      </c>
      <c r="B106" s="296">
        <v>2202221036</v>
      </c>
      <c r="C106" s="296" t="s">
        <v>1204</v>
      </c>
      <c r="D106" s="296" t="s">
        <v>1205</v>
      </c>
      <c r="E106" s="296" t="s">
        <v>814</v>
      </c>
      <c r="F106" s="447" t="s">
        <v>1206</v>
      </c>
      <c r="G106" s="438">
        <v>22282</v>
      </c>
      <c r="H106" s="300">
        <v>44705</v>
      </c>
      <c r="I106" s="296" t="s">
        <v>77</v>
      </c>
      <c r="J106" s="296" t="s">
        <v>336</v>
      </c>
    </row>
    <row r="107" spans="1:10" s="92" customFormat="1" x14ac:dyDescent="0.2">
      <c r="A107" s="296" t="s">
        <v>132</v>
      </c>
      <c r="B107" s="296">
        <v>2204131651</v>
      </c>
      <c r="C107" s="296" t="s">
        <v>1207</v>
      </c>
      <c r="D107" s="296" t="s">
        <v>1208</v>
      </c>
      <c r="E107" s="296" t="s">
        <v>1209</v>
      </c>
      <c r="F107" s="447" t="s">
        <v>271</v>
      </c>
      <c r="G107" s="438">
        <v>10000</v>
      </c>
      <c r="H107" s="300">
        <v>44705</v>
      </c>
      <c r="I107" s="296" t="s">
        <v>77</v>
      </c>
      <c r="J107" s="296" t="s">
        <v>336</v>
      </c>
    </row>
    <row r="108" spans="1:10" s="92" customFormat="1" x14ac:dyDescent="0.2">
      <c r="A108" s="296" t="s">
        <v>132</v>
      </c>
      <c r="B108" s="296" t="s">
        <v>132</v>
      </c>
      <c r="C108" s="296" t="s">
        <v>1274</v>
      </c>
      <c r="D108" s="296" t="s">
        <v>1252</v>
      </c>
      <c r="E108" s="296" t="s">
        <v>1253</v>
      </c>
      <c r="F108" s="447" t="s">
        <v>271</v>
      </c>
      <c r="G108" s="438">
        <v>1426668</v>
      </c>
      <c r="H108" s="300">
        <v>44711</v>
      </c>
      <c r="I108" s="296" t="s">
        <v>77</v>
      </c>
      <c r="J108" s="296" t="s">
        <v>336</v>
      </c>
    </row>
    <row r="109" spans="1:10" s="92" customFormat="1" x14ac:dyDescent="0.2">
      <c r="A109" s="296" t="s">
        <v>132</v>
      </c>
      <c r="B109" s="296" t="s">
        <v>140</v>
      </c>
      <c r="C109" s="296" t="s">
        <v>269</v>
      </c>
      <c r="D109" s="296" t="s">
        <v>270</v>
      </c>
      <c r="E109" s="296" t="s">
        <v>270</v>
      </c>
      <c r="F109" s="447" t="s">
        <v>271</v>
      </c>
      <c r="G109" s="438">
        <v>623556.58280699991</v>
      </c>
      <c r="H109" s="300">
        <v>44711</v>
      </c>
      <c r="I109" s="296" t="s">
        <v>77</v>
      </c>
      <c r="J109" s="296" t="s">
        <v>272</v>
      </c>
    </row>
    <row r="110" spans="1:10" s="92" customFormat="1" x14ac:dyDescent="0.2">
      <c r="A110" s="296" t="s">
        <v>132</v>
      </c>
      <c r="B110" s="296">
        <v>2207200728</v>
      </c>
      <c r="C110" s="296" t="s">
        <v>1238</v>
      </c>
      <c r="D110" s="296" t="s">
        <v>1087</v>
      </c>
      <c r="E110" s="296" t="s">
        <v>1237</v>
      </c>
      <c r="F110" s="447" t="s">
        <v>838</v>
      </c>
      <c r="G110" s="438">
        <v>94995.17</v>
      </c>
      <c r="H110" s="300">
        <v>44711</v>
      </c>
      <c r="I110" s="296" t="s">
        <v>77</v>
      </c>
      <c r="J110" s="296" t="s">
        <v>336</v>
      </c>
    </row>
    <row r="111" spans="1:10" s="92" customFormat="1" x14ac:dyDescent="0.2">
      <c r="A111" s="296" t="s">
        <v>132</v>
      </c>
      <c r="B111" s="296" t="s">
        <v>140</v>
      </c>
      <c r="C111" s="296" t="s">
        <v>269</v>
      </c>
      <c r="D111" s="296" t="s">
        <v>270</v>
      </c>
      <c r="E111" s="296" t="s">
        <v>270</v>
      </c>
      <c r="F111" s="447" t="s">
        <v>271</v>
      </c>
      <c r="G111" s="438">
        <v>560574.75610100012</v>
      </c>
      <c r="H111" s="300">
        <v>44718</v>
      </c>
      <c r="I111" s="296" t="s">
        <v>78</v>
      </c>
      <c r="J111" s="296" t="s">
        <v>272</v>
      </c>
    </row>
    <row r="112" spans="1:10" s="92" customFormat="1" x14ac:dyDescent="0.2">
      <c r="A112" s="296" t="s">
        <v>132</v>
      </c>
      <c r="B112" s="296" t="s">
        <v>1300</v>
      </c>
      <c r="C112" s="296" t="s">
        <v>1301</v>
      </c>
      <c r="D112" s="296" t="s">
        <v>348</v>
      </c>
      <c r="E112" s="296" t="s">
        <v>1302</v>
      </c>
      <c r="F112" s="447" t="s">
        <v>271</v>
      </c>
      <c r="G112" s="438">
        <v>113855</v>
      </c>
      <c r="H112" s="300">
        <v>44718</v>
      </c>
      <c r="I112" s="296" t="s">
        <v>78</v>
      </c>
      <c r="J112" s="296" t="s">
        <v>336</v>
      </c>
    </row>
    <row r="113" spans="1:10" s="92" customFormat="1" x14ac:dyDescent="0.2">
      <c r="A113" s="296" t="s">
        <v>132</v>
      </c>
      <c r="B113" s="296" t="s">
        <v>1260</v>
      </c>
      <c r="C113" s="296" t="s">
        <v>1261</v>
      </c>
      <c r="D113" s="296" t="s">
        <v>1262</v>
      </c>
      <c r="E113" s="296" t="s">
        <v>1263</v>
      </c>
      <c r="F113" s="447" t="s">
        <v>271</v>
      </c>
      <c r="G113" s="438">
        <f>94176*0.75</f>
        <v>70632</v>
      </c>
      <c r="H113" s="300">
        <v>44718</v>
      </c>
      <c r="I113" s="296" t="s">
        <v>78</v>
      </c>
      <c r="J113" s="296" t="s">
        <v>302</v>
      </c>
    </row>
    <row r="114" spans="1:10" s="92" customFormat="1" x14ac:dyDescent="0.2">
      <c r="A114" s="296" t="s">
        <v>132</v>
      </c>
      <c r="B114" s="296">
        <v>2204081234</v>
      </c>
      <c r="C114" s="296" t="s">
        <v>1305</v>
      </c>
      <c r="D114" s="296" t="s">
        <v>1303</v>
      </c>
      <c r="E114" s="296" t="s">
        <v>1304</v>
      </c>
      <c r="F114" s="447" t="s">
        <v>271</v>
      </c>
      <c r="G114" s="438">
        <v>40000</v>
      </c>
      <c r="H114" s="300">
        <v>44718</v>
      </c>
      <c r="I114" s="296" t="s">
        <v>78</v>
      </c>
      <c r="J114" s="296"/>
    </row>
    <row r="115" spans="1:10" s="92" customFormat="1" x14ac:dyDescent="0.2">
      <c r="A115" s="296" t="s">
        <v>132</v>
      </c>
      <c r="B115" s="296">
        <v>2204210801</v>
      </c>
      <c r="C115" s="296" t="s">
        <v>333</v>
      </c>
      <c r="D115" s="296" t="s">
        <v>1296</v>
      </c>
      <c r="E115" s="296" t="s">
        <v>1297</v>
      </c>
      <c r="F115" s="447" t="s">
        <v>271</v>
      </c>
      <c r="G115" s="438">
        <v>29250</v>
      </c>
      <c r="H115" s="300">
        <v>44718</v>
      </c>
      <c r="I115" s="296" t="s">
        <v>78</v>
      </c>
      <c r="J115" s="296" t="s">
        <v>336</v>
      </c>
    </row>
    <row r="116" spans="1:10" s="92" customFormat="1" x14ac:dyDescent="0.2">
      <c r="A116" s="296" t="s">
        <v>132</v>
      </c>
      <c r="B116" s="296">
        <v>2204210754</v>
      </c>
      <c r="C116" s="296" t="s">
        <v>333</v>
      </c>
      <c r="D116" s="296" t="s">
        <v>1298</v>
      </c>
      <c r="E116" s="296" t="s">
        <v>1299</v>
      </c>
      <c r="F116" s="447" t="s">
        <v>271</v>
      </c>
      <c r="G116" s="438">
        <v>29250</v>
      </c>
      <c r="H116" s="300">
        <v>44718</v>
      </c>
      <c r="I116" s="296" t="s">
        <v>78</v>
      </c>
      <c r="J116" s="296" t="s">
        <v>336</v>
      </c>
    </row>
    <row r="117" spans="1:10" s="92" customFormat="1" x14ac:dyDescent="0.2">
      <c r="A117" s="465" t="s">
        <v>132</v>
      </c>
      <c r="B117" s="466" t="s">
        <v>140</v>
      </c>
      <c r="C117" s="466" t="s">
        <v>269</v>
      </c>
      <c r="D117" s="466" t="s">
        <v>270</v>
      </c>
      <c r="E117" s="466" t="s">
        <v>270</v>
      </c>
      <c r="F117" s="467" t="s">
        <v>271</v>
      </c>
      <c r="G117" s="468">
        <v>1895404.7443015003</v>
      </c>
      <c r="H117" s="469">
        <v>44725</v>
      </c>
      <c r="I117" s="466" t="s">
        <v>78</v>
      </c>
      <c r="J117" s="466" t="s">
        <v>272</v>
      </c>
    </row>
    <row r="118" spans="1:10" s="92" customFormat="1" x14ac:dyDescent="0.2">
      <c r="A118" s="296" t="s">
        <v>132</v>
      </c>
      <c r="B118" s="296" t="s">
        <v>1334</v>
      </c>
      <c r="C118" s="296" t="s">
        <v>1365</v>
      </c>
      <c r="D118" s="296" t="s">
        <v>1252</v>
      </c>
      <c r="E118" s="296" t="s">
        <v>270</v>
      </c>
      <c r="F118" s="447" t="s">
        <v>271</v>
      </c>
      <c r="G118" s="438">
        <v>741241</v>
      </c>
      <c r="H118" s="469">
        <v>44725</v>
      </c>
      <c r="I118" s="466" t="s">
        <v>78</v>
      </c>
      <c r="J118" s="296" t="s">
        <v>336</v>
      </c>
    </row>
    <row r="119" spans="1:10" s="92" customFormat="1" x14ac:dyDescent="0.2">
      <c r="A119" s="296" t="s">
        <v>117</v>
      </c>
      <c r="B119" s="296" t="s">
        <v>1352</v>
      </c>
      <c r="C119" s="296" t="s">
        <v>1366</v>
      </c>
      <c r="D119" s="296" t="s">
        <v>1353</v>
      </c>
      <c r="E119" s="296" t="s">
        <v>1354</v>
      </c>
      <c r="F119" s="470" t="s">
        <v>271</v>
      </c>
      <c r="G119" s="438">
        <v>150000</v>
      </c>
      <c r="H119" s="469">
        <v>44725</v>
      </c>
      <c r="I119" s="466" t="s">
        <v>78</v>
      </c>
      <c r="J119" s="296" t="s">
        <v>336</v>
      </c>
    </row>
    <row r="120" spans="1:10" s="92" customFormat="1" x14ac:dyDescent="0.2">
      <c r="A120" s="296" t="s">
        <v>117</v>
      </c>
      <c r="B120" s="296">
        <v>2202160816</v>
      </c>
      <c r="C120" s="296" t="s">
        <v>333</v>
      </c>
      <c r="D120" s="296" t="s">
        <v>766</v>
      </c>
      <c r="E120" s="296" t="s">
        <v>767</v>
      </c>
      <c r="F120" s="470" t="s">
        <v>271</v>
      </c>
      <c r="G120" s="438">
        <v>29250</v>
      </c>
      <c r="H120" s="469">
        <v>44725</v>
      </c>
      <c r="I120" s="466" t="s">
        <v>78</v>
      </c>
      <c r="J120" s="296" t="s">
        <v>336</v>
      </c>
    </row>
    <row r="121" spans="1:10" s="92" customFormat="1" x14ac:dyDescent="0.2">
      <c r="A121" s="296" t="s">
        <v>117</v>
      </c>
      <c r="B121" s="296">
        <v>2205170920</v>
      </c>
      <c r="C121" s="296" t="s">
        <v>333</v>
      </c>
      <c r="D121" s="296" t="s">
        <v>1355</v>
      </c>
      <c r="E121" s="296" t="s">
        <v>1356</v>
      </c>
      <c r="F121" s="470" t="s">
        <v>271</v>
      </c>
      <c r="G121" s="438">
        <v>29250</v>
      </c>
      <c r="H121" s="469">
        <v>44725</v>
      </c>
      <c r="I121" s="466" t="s">
        <v>78</v>
      </c>
      <c r="J121" s="296" t="s">
        <v>336</v>
      </c>
    </row>
    <row r="122" spans="1:10" s="92" customFormat="1" x14ac:dyDescent="0.2">
      <c r="A122" s="296" t="s">
        <v>117</v>
      </c>
      <c r="B122" s="296">
        <v>2205170945</v>
      </c>
      <c r="C122" s="296" t="s">
        <v>1367</v>
      </c>
      <c r="D122" s="296" t="s">
        <v>1357</v>
      </c>
      <c r="E122" s="296" t="s">
        <v>1358</v>
      </c>
      <c r="F122" s="470" t="s">
        <v>271</v>
      </c>
      <c r="G122" s="438">
        <v>3750</v>
      </c>
      <c r="H122" s="469">
        <v>44725</v>
      </c>
      <c r="I122" s="466" t="s">
        <v>78</v>
      </c>
      <c r="J122" s="296" t="s">
        <v>336</v>
      </c>
    </row>
    <row r="123" spans="1:10" s="92" customFormat="1" x14ac:dyDescent="0.2">
      <c r="A123" s="485" t="s">
        <v>117</v>
      </c>
      <c r="B123" s="485">
        <v>2205170920</v>
      </c>
      <c r="C123" s="485" t="s">
        <v>333</v>
      </c>
      <c r="D123" s="485" t="s">
        <v>1355</v>
      </c>
      <c r="E123" s="485" t="s">
        <v>1356</v>
      </c>
      <c r="F123" s="486" t="s">
        <v>271</v>
      </c>
      <c r="G123" s="487">
        <v>29250</v>
      </c>
      <c r="H123" s="488">
        <v>44732</v>
      </c>
      <c r="I123" s="485" t="s">
        <v>78</v>
      </c>
      <c r="J123" s="485" t="s">
        <v>336</v>
      </c>
    </row>
    <row r="124" spans="1:10" s="92" customFormat="1" x14ac:dyDescent="0.2">
      <c r="A124" s="485" t="s">
        <v>117</v>
      </c>
      <c r="B124" s="485">
        <v>2205170953</v>
      </c>
      <c r="C124" s="485" t="s">
        <v>1236</v>
      </c>
      <c r="D124" s="485" t="s">
        <v>1357</v>
      </c>
      <c r="E124" s="485" t="s">
        <v>1358</v>
      </c>
      <c r="F124" s="486" t="s">
        <v>271</v>
      </c>
      <c r="G124" s="487">
        <v>3750</v>
      </c>
      <c r="H124" s="488">
        <v>44732</v>
      </c>
      <c r="I124" s="485" t="s">
        <v>78</v>
      </c>
      <c r="J124" s="485" t="s">
        <v>336</v>
      </c>
    </row>
    <row r="125" spans="1:10" s="92" customFormat="1" x14ac:dyDescent="0.2">
      <c r="A125" s="485" t="s">
        <v>117</v>
      </c>
      <c r="B125" s="485">
        <v>2205171002</v>
      </c>
      <c r="C125" s="485" t="s">
        <v>1389</v>
      </c>
      <c r="D125" s="485" t="s">
        <v>1357</v>
      </c>
      <c r="E125" s="485" t="s">
        <v>1358</v>
      </c>
      <c r="F125" s="486" t="s">
        <v>271</v>
      </c>
      <c r="G125" s="487">
        <v>7500</v>
      </c>
      <c r="H125" s="488">
        <v>44732</v>
      </c>
      <c r="I125" s="485" t="s">
        <v>78</v>
      </c>
      <c r="J125" s="485" t="s">
        <v>336</v>
      </c>
    </row>
    <row r="126" spans="1:10" s="92" customFormat="1" x14ac:dyDescent="0.2">
      <c r="A126" s="485" t="s">
        <v>117</v>
      </c>
      <c r="B126" s="485" t="s">
        <v>1334</v>
      </c>
      <c r="C126" s="485" t="s">
        <v>1390</v>
      </c>
      <c r="D126" s="485" t="s">
        <v>1252</v>
      </c>
      <c r="E126" s="485" t="s">
        <v>270</v>
      </c>
      <c r="F126" s="486" t="s">
        <v>271</v>
      </c>
      <c r="G126" s="487">
        <v>1801904</v>
      </c>
      <c r="H126" s="488">
        <v>44732</v>
      </c>
      <c r="I126" s="485" t="s">
        <v>78</v>
      </c>
      <c r="J126" s="485" t="s">
        <v>336</v>
      </c>
    </row>
    <row r="127" spans="1:10" s="92" customFormat="1" ht="12" customHeight="1" x14ac:dyDescent="0.2">
      <c r="A127" s="485" t="s">
        <v>132</v>
      </c>
      <c r="B127" s="485" t="s">
        <v>140</v>
      </c>
      <c r="C127" s="485" t="s">
        <v>269</v>
      </c>
      <c r="D127" s="485" t="s">
        <v>270</v>
      </c>
      <c r="E127" s="485" t="s">
        <v>270</v>
      </c>
      <c r="F127" s="486" t="s">
        <v>271</v>
      </c>
      <c r="G127" s="487">
        <v>1574320.8511050001</v>
      </c>
      <c r="H127" s="488">
        <v>44732</v>
      </c>
      <c r="I127" s="485" t="s">
        <v>78</v>
      </c>
      <c r="J127" s="485" t="s">
        <v>272</v>
      </c>
    </row>
    <row r="128" spans="1:10" s="92" customFormat="1" x14ac:dyDescent="0.2">
      <c r="A128" s="489" t="s">
        <v>132</v>
      </c>
      <c r="B128" s="489" t="s">
        <v>140</v>
      </c>
      <c r="C128" s="489" t="s">
        <v>269</v>
      </c>
      <c r="D128" s="489" t="s">
        <v>270</v>
      </c>
      <c r="E128" s="489" t="s">
        <v>270</v>
      </c>
      <c r="F128" s="490" t="s">
        <v>271</v>
      </c>
      <c r="G128" s="491">
        <v>1419240.86</v>
      </c>
      <c r="H128" s="492">
        <v>44739</v>
      </c>
      <c r="I128" s="489" t="s">
        <v>78</v>
      </c>
      <c r="J128" s="489" t="s">
        <v>272</v>
      </c>
    </row>
    <row r="129" spans="1:10" s="92" customFormat="1" x14ac:dyDescent="0.2">
      <c r="A129" s="489" t="s">
        <v>117</v>
      </c>
      <c r="B129" s="489" t="s">
        <v>1334</v>
      </c>
      <c r="C129" s="489" t="s">
        <v>1417</v>
      </c>
      <c r="D129" s="489" t="s">
        <v>1252</v>
      </c>
      <c r="E129" s="489" t="s">
        <v>270</v>
      </c>
      <c r="F129" s="490" t="s">
        <v>271</v>
      </c>
      <c r="G129" s="491">
        <v>721550</v>
      </c>
      <c r="H129" s="492">
        <v>44739</v>
      </c>
      <c r="I129" s="489" t="s">
        <v>78</v>
      </c>
      <c r="J129" s="489" t="s">
        <v>336</v>
      </c>
    </row>
    <row r="130" spans="1:10" s="92" customFormat="1" x14ac:dyDescent="0.2">
      <c r="A130" s="489" t="s">
        <v>117</v>
      </c>
      <c r="B130" s="489" t="s">
        <v>1441</v>
      </c>
      <c r="C130" s="489" t="s">
        <v>1445</v>
      </c>
      <c r="D130" s="489" t="s">
        <v>1439</v>
      </c>
      <c r="E130" s="489" t="s">
        <v>1440</v>
      </c>
      <c r="F130" s="490" t="s">
        <v>350</v>
      </c>
      <c r="G130" s="491">
        <v>50000</v>
      </c>
      <c r="H130" s="492">
        <v>44739</v>
      </c>
      <c r="I130" s="489" t="s">
        <v>78</v>
      </c>
      <c r="J130" s="489" t="s">
        <v>336</v>
      </c>
    </row>
    <row r="131" spans="1:10" s="92" customFormat="1" x14ac:dyDescent="0.2">
      <c r="A131" s="489" t="s">
        <v>117</v>
      </c>
      <c r="B131" s="489" t="s">
        <v>1441</v>
      </c>
      <c r="C131" s="489" t="s">
        <v>1443</v>
      </c>
      <c r="D131" s="489" t="s">
        <v>1442</v>
      </c>
      <c r="E131" s="489" t="s">
        <v>1440</v>
      </c>
      <c r="F131" s="490" t="s">
        <v>350</v>
      </c>
      <c r="G131" s="491">
        <v>50000</v>
      </c>
      <c r="H131" s="492">
        <v>44739</v>
      </c>
      <c r="I131" s="489" t="s">
        <v>78</v>
      </c>
      <c r="J131" s="489" t="s">
        <v>336</v>
      </c>
    </row>
    <row r="132" spans="1:10" s="92" customFormat="1" x14ac:dyDescent="0.2">
      <c r="A132" s="489" t="s">
        <v>117</v>
      </c>
      <c r="B132" s="489" t="s">
        <v>1441</v>
      </c>
      <c r="C132" s="489" t="s">
        <v>1444</v>
      </c>
      <c r="D132" s="489" t="s">
        <v>1439</v>
      </c>
      <c r="E132" s="489" t="s">
        <v>1440</v>
      </c>
      <c r="F132" s="490" t="s">
        <v>350</v>
      </c>
      <c r="G132" s="491">
        <v>50000</v>
      </c>
      <c r="H132" s="492">
        <v>44739</v>
      </c>
      <c r="I132" s="489" t="s">
        <v>78</v>
      </c>
      <c r="J132" s="489" t="s">
        <v>336</v>
      </c>
    </row>
    <row r="133" spans="1:10" s="92" customFormat="1" x14ac:dyDescent="0.2">
      <c r="A133" s="489" t="s">
        <v>117</v>
      </c>
      <c r="B133" s="489" t="s">
        <v>1441</v>
      </c>
      <c r="C133" s="489" t="s">
        <v>1446</v>
      </c>
      <c r="D133" s="489" t="s">
        <v>1447</v>
      </c>
      <c r="E133" s="489" t="s">
        <v>1440</v>
      </c>
      <c r="F133" s="490" t="s">
        <v>350</v>
      </c>
      <c r="G133" s="491">
        <v>50000</v>
      </c>
      <c r="H133" s="492">
        <v>44739</v>
      </c>
      <c r="I133" s="489" t="s">
        <v>78</v>
      </c>
      <c r="J133" s="489" t="s">
        <v>336</v>
      </c>
    </row>
    <row r="134" spans="1:10" s="92" customFormat="1" x14ac:dyDescent="0.2">
      <c r="A134" s="489" t="s">
        <v>117</v>
      </c>
      <c r="B134" s="489">
        <v>2206211030</v>
      </c>
      <c r="C134" s="489" t="s">
        <v>333</v>
      </c>
      <c r="D134" s="489" t="s">
        <v>1448</v>
      </c>
      <c r="E134" s="489" t="s">
        <v>1449</v>
      </c>
      <c r="F134" s="490" t="s">
        <v>271</v>
      </c>
      <c r="G134" s="491">
        <v>29250</v>
      </c>
      <c r="H134" s="492">
        <v>44739</v>
      </c>
      <c r="I134" s="489" t="s">
        <v>78</v>
      </c>
      <c r="J134" s="489" t="s">
        <v>336</v>
      </c>
    </row>
    <row r="135" spans="1:10" s="92" customFormat="1" x14ac:dyDescent="0.2">
      <c r="A135" s="489" t="s">
        <v>117</v>
      </c>
      <c r="B135" s="489">
        <v>2206221034</v>
      </c>
      <c r="C135" s="489" t="s">
        <v>333</v>
      </c>
      <c r="D135" s="489" t="s">
        <v>1450</v>
      </c>
      <c r="E135" s="489" t="s">
        <v>1451</v>
      </c>
      <c r="F135" s="490" t="s">
        <v>271</v>
      </c>
      <c r="G135" s="491">
        <v>29250</v>
      </c>
      <c r="H135" s="492">
        <v>44739</v>
      </c>
      <c r="I135" s="489" t="s">
        <v>78</v>
      </c>
      <c r="J135" s="489" t="s">
        <v>336</v>
      </c>
    </row>
    <row r="136" spans="1:10" s="92" customFormat="1" x14ac:dyDescent="0.2">
      <c r="A136" s="502" t="s">
        <v>132</v>
      </c>
      <c r="B136" s="502" t="s">
        <v>140</v>
      </c>
      <c r="C136" s="502" t="s">
        <v>269</v>
      </c>
      <c r="D136" s="502" t="s">
        <v>270</v>
      </c>
      <c r="E136" s="502" t="s">
        <v>270</v>
      </c>
      <c r="F136" s="503" t="s">
        <v>271</v>
      </c>
      <c r="G136" s="504">
        <v>1857940.6169779999</v>
      </c>
      <c r="H136" s="505">
        <v>44746</v>
      </c>
      <c r="I136" s="502" t="s">
        <v>78</v>
      </c>
      <c r="J136" s="502" t="s">
        <v>272</v>
      </c>
    </row>
    <row r="137" spans="1:10" s="92" customFormat="1" x14ac:dyDescent="0.2">
      <c r="A137" s="502" t="s">
        <v>117</v>
      </c>
      <c r="B137" s="502" t="s">
        <v>1334</v>
      </c>
      <c r="C137" s="502" t="s">
        <v>1467</v>
      </c>
      <c r="D137" s="502" t="s">
        <v>1252</v>
      </c>
      <c r="E137" s="502" t="s">
        <v>270</v>
      </c>
      <c r="F137" s="503" t="s">
        <v>271</v>
      </c>
      <c r="G137" s="504">
        <v>1278648</v>
      </c>
      <c r="H137" s="505">
        <v>44746</v>
      </c>
      <c r="I137" s="502" t="s">
        <v>78</v>
      </c>
      <c r="J137" s="502" t="s">
        <v>336</v>
      </c>
    </row>
    <row r="138" spans="1:10" s="92" customFormat="1" x14ac:dyDescent="0.2">
      <c r="A138" s="502" t="s">
        <v>117</v>
      </c>
      <c r="B138" s="502" t="s">
        <v>1459</v>
      </c>
      <c r="C138" s="502" t="s">
        <v>1463</v>
      </c>
      <c r="D138" s="502" t="s">
        <v>1460</v>
      </c>
      <c r="E138" s="502" t="s">
        <v>1461</v>
      </c>
      <c r="F138" s="503" t="s">
        <v>271</v>
      </c>
      <c r="G138" s="504">
        <v>100000</v>
      </c>
      <c r="H138" s="505">
        <v>44746</v>
      </c>
      <c r="I138" s="502" t="s">
        <v>78</v>
      </c>
      <c r="J138" s="502" t="s">
        <v>336</v>
      </c>
    </row>
    <row r="139" spans="1:10" s="92" customFormat="1" x14ac:dyDescent="0.2">
      <c r="A139" s="502" t="s">
        <v>117</v>
      </c>
      <c r="B139" s="502" t="s">
        <v>1459</v>
      </c>
      <c r="C139" s="502" t="s">
        <v>1464</v>
      </c>
      <c r="D139" s="502" t="s">
        <v>1462</v>
      </c>
      <c r="E139" s="502" t="s">
        <v>1461</v>
      </c>
      <c r="F139" s="503" t="s">
        <v>271</v>
      </c>
      <c r="G139" s="504">
        <v>100000</v>
      </c>
      <c r="H139" s="505">
        <v>44746</v>
      </c>
      <c r="I139" s="502" t="s">
        <v>78</v>
      </c>
      <c r="J139" s="502" t="s">
        <v>336</v>
      </c>
    </row>
    <row r="140" spans="1:10" s="92" customFormat="1" x14ac:dyDescent="0.2">
      <c r="A140" s="502" t="s">
        <v>117</v>
      </c>
      <c r="B140" s="502" t="s">
        <v>1459</v>
      </c>
      <c r="C140" s="502" t="s">
        <v>1465</v>
      </c>
      <c r="D140" s="502" t="s">
        <v>1462</v>
      </c>
      <c r="E140" s="502" t="s">
        <v>1461</v>
      </c>
      <c r="F140" s="503" t="s">
        <v>271</v>
      </c>
      <c r="G140" s="504">
        <v>100000</v>
      </c>
      <c r="H140" s="505">
        <v>44746</v>
      </c>
      <c r="I140" s="502" t="s">
        <v>78</v>
      </c>
      <c r="J140" s="502" t="s">
        <v>336</v>
      </c>
    </row>
    <row r="141" spans="1:10" s="92" customFormat="1" x14ac:dyDescent="0.2">
      <c r="A141" s="502" t="s">
        <v>117</v>
      </c>
      <c r="B141" s="502" t="s">
        <v>1459</v>
      </c>
      <c r="C141" s="502" t="s">
        <v>1466</v>
      </c>
      <c r="D141" s="502" t="s">
        <v>1462</v>
      </c>
      <c r="E141" s="502" t="s">
        <v>1461</v>
      </c>
      <c r="F141" s="503" t="s">
        <v>271</v>
      </c>
      <c r="G141" s="504">
        <v>100000</v>
      </c>
      <c r="H141" s="505">
        <v>44746</v>
      </c>
      <c r="I141" s="502" t="s">
        <v>78</v>
      </c>
      <c r="J141" s="502" t="s">
        <v>336</v>
      </c>
    </row>
    <row r="142" spans="1:10" s="92" customFormat="1" x14ac:dyDescent="0.2">
      <c r="A142" s="502" t="s">
        <v>117</v>
      </c>
      <c r="B142" s="502">
        <v>2206240716</v>
      </c>
      <c r="C142" s="502" t="s">
        <v>333</v>
      </c>
      <c r="D142" s="502" t="s">
        <v>1477</v>
      </c>
      <c r="E142" s="506" t="s">
        <v>1478</v>
      </c>
      <c r="F142" s="503" t="s">
        <v>838</v>
      </c>
      <c r="G142" s="504">
        <v>39000</v>
      </c>
      <c r="H142" s="505">
        <v>44746</v>
      </c>
      <c r="I142" s="502" t="s">
        <v>78</v>
      </c>
      <c r="J142" s="502" t="s">
        <v>336</v>
      </c>
    </row>
    <row r="143" spans="1:10" s="92" customFormat="1" x14ac:dyDescent="0.2">
      <c r="A143" s="502" t="s">
        <v>117</v>
      </c>
      <c r="B143" s="502">
        <v>2206240723</v>
      </c>
      <c r="C143" s="502" t="s">
        <v>333</v>
      </c>
      <c r="D143" s="502" t="s">
        <v>1477</v>
      </c>
      <c r="E143" s="502" t="s">
        <v>1479</v>
      </c>
      <c r="F143" s="503" t="s">
        <v>838</v>
      </c>
      <c r="G143" s="504">
        <v>39000</v>
      </c>
      <c r="H143" s="505">
        <v>44746</v>
      </c>
      <c r="I143" s="502" t="s">
        <v>78</v>
      </c>
      <c r="J143" s="502" t="s">
        <v>336</v>
      </c>
    </row>
    <row r="144" spans="1:10" s="92" customFormat="1" x14ac:dyDescent="0.2">
      <c r="A144" s="502" t="s">
        <v>117</v>
      </c>
      <c r="B144" s="502">
        <v>2206240730</v>
      </c>
      <c r="C144" s="502" t="s">
        <v>333</v>
      </c>
      <c r="D144" s="502" t="s">
        <v>1477</v>
      </c>
      <c r="E144" s="502" t="s">
        <v>1480</v>
      </c>
      <c r="F144" s="503" t="s">
        <v>838</v>
      </c>
      <c r="G144" s="504">
        <v>39000</v>
      </c>
      <c r="H144" s="505">
        <v>44746</v>
      </c>
      <c r="I144" s="502" t="s">
        <v>78</v>
      </c>
      <c r="J144" s="502" t="s">
        <v>336</v>
      </c>
    </row>
    <row r="145" spans="1:10" s="92" customFormat="1" x14ac:dyDescent="0.2">
      <c r="A145" s="502" t="s">
        <v>117</v>
      </c>
      <c r="B145" s="502">
        <v>2206240742</v>
      </c>
      <c r="C145" s="502" t="s">
        <v>333</v>
      </c>
      <c r="D145" s="502" t="s">
        <v>1477</v>
      </c>
      <c r="E145" s="502" t="s">
        <v>1481</v>
      </c>
      <c r="F145" s="503" t="s">
        <v>838</v>
      </c>
      <c r="G145" s="504">
        <v>39000</v>
      </c>
      <c r="H145" s="505">
        <v>44746</v>
      </c>
      <c r="I145" s="502" t="s">
        <v>78</v>
      </c>
      <c r="J145" s="502" t="s">
        <v>336</v>
      </c>
    </row>
    <row r="146" spans="1:10" s="92" customFormat="1" x14ac:dyDescent="0.2">
      <c r="A146" s="502" t="s">
        <v>117</v>
      </c>
      <c r="B146" s="502">
        <v>2206240745</v>
      </c>
      <c r="C146" s="502" t="s">
        <v>333</v>
      </c>
      <c r="D146" s="502" t="s">
        <v>1477</v>
      </c>
      <c r="E146" s="502" t="s">
        <v>1482</v>
      </c>
      <c r="F146" s="503" t="s">
        <v>838</v>
      </c>
      <c r="G146" s="504">
        <v>39000</v>
      </c>
      <c r="H146" s="505">
        <v>44746</v>
      </c>
      <c r="I146" s="502" t="s">
        <v>78</v>
      </c>
      <c r="J146" s="502" t="s">
        <v>336</v>
      </c>
    </row>
    <row r="147" spans="1:10" s="92" customFormat="1" x14ac:dyDescent="0.2">
      <c r="A147" s="502" t="s">
        <v>117</v>
      </c>
      <c r="B147" s="502">
        <v>2206240748</v>
      </c>
      <c r="C147" s="502" t="s">
        <v>333</v>
      </c>
      <c r="D147" s="502" t="s">
        <v>1477</v>
      </c>
      <c r="E147" s="502" t="s">
        <v>1483</v>
      </c>
      <c r="F147" s="503" t="s">
        <v>838</v>
      </c>
      <c r="G147" s="504">
        <v>39000</v>
      </c>
      <c r="H147" s="505">
        <v>44746</v>
      </c>
      <c r="I147" s="502" t="s">
        <v>78</v>
      </c>
      <c r="J147" s="502" t="s">
        <v>336</v>
      </c>
    </row>
    <row r="148" spans="1:10" s="92" customFormat="1" x14ac:dyDescent="0.2">
      <c r="A148" s="502" t="s">
        <v>117</v>
      </c>
      <c r="B148" s="502">
        <v>2206240750</v>
      </c>
      <c r="C148" s="502" t="s">
        <v>333</v>
      </c>
      <c r="D148" s="502" t="s">
        <v>1477</v>
      </c>
      <c r="E148" s="502" t="s">
        <v>1484</v>
      </c>
      <c r="F148" s="503" t="s">
        <v>838</v>
      </c>
      <c r="G148" s="504">
        <v>39000</v>
      </c>
      <c r="H148" s="505">
        <v>44746</v>
      </c>
      <c r="I148" s="502" t="s">
        <v>78</v>
      </c>
      <c r="J148" s="502" t="s">
        <v>336</v>
      </c>
    </row>
    <row r="149" spans="1:10" s="92" customFormat="1" x14ac:dyDescent="0.2">
      <c r="A149" s="502" t="s">
        <v>117</v>
      </c>
      <c r="B149" s="502">
        <v>2206240813</v>
      </c>
      <c r="C149" s="502" t="s">
        <v>333</v>
      </c>
      <c r="D149" s="502" t="s">
        <v>1477</v>
      </c>
      <c r="E149" s="502" t="s">
        <v>1485</v>
      </c>
      <c r="F149" s="503" t="s">
        <v>838</v>
      </c>
      <c r="G149" s="504">
        <v>39000</v>
      </c>
      <c r="H149" s="505">
        <v>44746</v>
      </c>
      <c r="I149" s="502" t="s">
        <v>78</v>
      </c>
      <c r="J149" s="502" t="s">
        <v>336</v>
      </c>
    </row>
    <row r="150" spans="1:10" s="92" customFormat="1" x14ac:dyDescent="0.2">
      <c r="A150" s="507" t="s">
        <v>132</v>
      </c>
      <c r="B150" s="507" t="s">
        <v>140</v>
      </c>
      <c r="C150" s="507" t="s">
        <v>1565</v>
      </c>
      <c r="D150" s="507" t="s">
        <v>270</v>
      </c>
      <c r="E150" s="507" t="s">
        <v>270</v>
      </c>
      <c r="F150" s="508" t="s">
        <v>271</v>
      </c>
      <c r="G150" s="509">
        <v>4009105.1049190001</v>
      </c>
      <c r="H150" s="510">
        <v>44753</v>
      </c>
      <c r="I150" s="507" t="s">
        <v>79</v>
      </c>
      <c r="J150" s="507" t="s">
        <v>272</v>
      </c>
    </row>
    <row r="151" spans="1:10" s="92" customFormat="1" x14ac:dyDescent="0.2">
      <c r="A151" s="507" t="s">
        <v>117</v>
      </c>
      <c r="B151" s="507" t="s">
        <v>1334</v>
      </c>
      <c r="C151" s="507" t="s">
        <v>1511</v>
      </c>
      <c r="D151" s="507" t="s">
        <v>1252</v>
      </c>
      <c r="E151" s="507" t="s">
        <v>270</v>
      </c>
      <c r="F151" s="508" t="s">
        <v>271</v>
      </c>
      <c r="G151" s="509">
        <v>1304462</v>
      </c>
      <c r="H151" s="510">
        <v>44753</v>
      </c>
      <c r="I151" s="507" t="s">
        <v>79</v>
      </c>
      <c r="J151" s="507" t="s">
        <v>336</v>
      </c>
    </row>
    <row r="152" spans="1:10" s="92" customFormat="1" x14ac:dyDescent="0.2">
      <c r="A152" s="507" t="s">
        <v>117</v>
      </c>
      <c r="B152" s="507">
        <v>2204041210</v>
      </c>
      <c r="C152" s="507" t="s">
        <v>1527</v>
      </c>
      <c r="D152" s="507" t="s">
        <v>1525</v>
      </c>
      <c r="E152" s="507" t="s">
        <v>1526</v>
      </c>
      <c r="F152" s="508" t="s">
        <v>838</v>
      </c>
      <c r="G152" s="509">
        <v>39000</v>
      </c>
      <c r="H152" s="510">
        <v>44753</v>
      </c>
      <c r="I152" s="507" t="s">
        <v>79</v>
      </c>
      <c r="J152" s="507" t="s">
        <v>336</v>
      </c>
    </row>
    <row r="153" spans="1:10" s="92" customFormat="1" x14ac:dyDescent="0.2">
      <c r="A153" s="507" t="s">
        <v>117</v>
      </c>
      <c r="B153" s="507">
        <v>2204041210</v>
      </c>
      <c r="C153" s="507" t="s">
        <v>1528</v>
      </c>
      <c r="D153" s="507" t="s">
        <v>1525</v>
      </c>
      <c r="E153" s="507" t="s">
        <v>1526</v>
      </c>
      <c r="F153" s="508" t="s">
        <v>838</v>
      </c>
      <c r="G153" s="509">
        <v>39000</v>
      </c>
      <c r="H153" s="510">
        <v>44753</v>
      </c>
      <c r="I153" s="507" t="s">
        <v>79</v>
      </c>
      <c r="J153" s="507" t="s">
        <v>336</v>
      </c>
    </row>
    <row r="154" spans="1:10" s="92" customFormat="1" x14ac:dyDescent="0.2">
      <c r="A154" s="507" t="s">
        <v>117</v>
      </c>
      <c r="B154" s="507">
        <v>2204041210</v>
      </c>
      <c r="C154" s="507" t="s">
        <v>1529</v>
      </c>
      <c r="D154" s="507" t="s">
        <v>1525</v>
      </c>
      <c r="E154" s="507" t="s">
        <v>1526</v>
      </c>
      <c r="F154" s="508" t="s">
        <v>838</v>
      </c>
      <c r="G154" s="509">
        <v>39000</v>
      </c>
      <c r="H154" s="510">
        <v>44753</v>
      </c>
      <c r="I154" s="507" t="s">
        <v>79</v>
      </c>
      <c r="J154" s="507" t="s">
        <v>336</v>
      </c>
    </row>
    <row r="155" spans="1:10" s="92" customFormat="1" x14ac:dyDescent="0.2">
      <c r="A155" s="507" t="s">
        <v>117</v>
      </c>
      <c r="B155" s="507">
        <v>2204041210</v>
      </c>
      <c r="C155" s="507" t="s">
        <v>1530</v>
      </c>
      <c r="D155" s="507" t="s">
        <v>1525</v>
      </c>
      <c r="E155" s="507" t="s">
        <v>1526</v>
      </c>
      <c r="F155" s="508" t="s">
        <v>838</v>
      </c>
      <c r="G155" s="509">
        <v>39000</v>
      </c>
      <c r="H155" s="510">
        <v>44753</v>
      </c>
      <c r="I155" s="507" t="s">
        <v>79</v>
      </c>
      <c r="J155" s="507" t="s">
        <v>336</v>
      </c>
    </row>
    <row r="156" spans="1:10" s="92" customFormat="1" x14ac:dyDescent="0.2">
      <c r="A156" s="507" t="s">
        <v>117</v>
      </c>
      <c r="B156" s="507">
        <v>2203020948</v>
      </c>
      <c r="C156" s="507" t="s">
        <v>1531</v>
      </c>
      <c r="D156" s="507" t="s">
        <v>1525</v>
      </c>
      <c r="E156" s="507" t="s">
        <v>1047</v>
      </c>
      <c r="F156" s="508" t="s">
        <v>271</v>
      </c>
      <c r="G156" s="509">
        <v>29250</v>
      </c>
      <c r="H156" s="510">
        <v>44753</v>
      </c>
      <c r="I156" s="507" t="s">
        <v>79</v>
      </c>
      <c r="J156" s="507" t="s">
        <v>336</v>
      </c>
    </row>
    <row r="157" spans="1:10" s="92" customFormat="1" x14ac:dyDescent="0.2">
      <c r="A157" s="507" t="s">
        <v>117</v>
      </c>
      <c r="B157" s="507">
        <v>2203020948</v>
      </c>
      <c r="C157" s="507" t="s">
        <v>1532</v>
      </c>
      <c r="D157" s="507" t="s">
        <v>1525</v>
      </c>
      <c r="E157" s="507" t="s">
        <v>1047</v>
      </c>
      <c r="F157" s="508" t="s">
        <v>271</v>
      </c>
      <c r="G157" s="509">
        <v>29250</v>
      </c>
      <c r="H157" s="510">
        <v>44753</v>
      </c>
      <c r="I157" s="507" t="s">
        <v>79</v>
      </c>
      <c r="J157" s="507" t="s">
        <v>336</v>
      </c>
    </row>
    <row r="158" spans="1:10" s="92" customFormat="1" x14ac:dyDescent="0.2">
      <c r="A158" s="507" t="s">
        <v>117</v>
      </c>
      <c r="B158" s="507">
        <v>2207060846</v>
      </c>
      <c r="C158" s="507" t="s">
        <v>1537</v>
      </c>
      <c r="D158" s="507" t="s">
        <v>1525</v>
      </c>
      <c r="E158" s="507" t="s">
        <v>1543</v>
      </c>
      <c r="F158" s="508" t="s">
        <v>838</v>
      </c>
      <c r="G158" s="509">
        <v>39000</v>
      </c>
      <c r="H158" s="510">
        <v>44753</v>
      </c>
      <c r="I158" s="507" t="s">
        <v>79</v>
      </c>
      <c r="J158" s="507" t="s">
        <v>336</v>
      </c>
    </row>
    <row r="159" spans="1:10" s="92" customFormat="1" x14ac:dyDescent="0.2">
      <c r="A159" s="507" t="s">
        <v>117</v>
      </c>
      <c r="B159" s="507">
        <v>2207060847</v>
      </c>
      <c r="C159" s="507" t="s">
        <v>1538</v>
      </c>
      <c r="D159" s="507" t="s">
        <v>1525</v>
      </c>
      <c r="E159" s="507" t="s">
        <v>1544</v>
      </c>
      <c r="F159" s="508" t="s">
        <v>838</v>
      </c>
      <c r="G159" s="509">
        <v>39000</v>
      </c>
      <c r="H159" s="510">
        <v>44753</v>
      </c>
      <c r="I159" s="507" t="s">
        <v>79</v>
      </c>
      <c r="J159" s="507" t="s">
        <v>336</v>
      </c>
    </row>
    <row r="160" spans="1:10" s="92" customFormat="1" x14ac:dyDescent="0.2">
      <c r="A160" s="507" t="s">
        <v>117</v>
      </c>
      <c r="B160" s="507">
        <v>2207060848</v>
      </c>
      <c r="C160" s="507" t="s">
        <v>1539</v>
      </c>
      <c r="D160" s="507" t="s">
        <v>1525</v>
      </c>
      <c r="E160" s="507" t="s">
        <v>1545</v>
      </c>
      <c r="F160" s="508" t="s">
        <v>838</v>
      </c>
      <c r="G160" s="509">
        <v>39000</v>
      </c>
      <c r="H160" s="510">
        <v>44753</v>
      </c>
      <c r="I160" s="507" t="s">
        <v>79</v>
      </c>
      <c r="J160" s="507" t="s">
        <v>336</v>
      </c>
    </row>
    <row r="161" spans="1:10" s="92" customFormat="1" x14ac:dyDescent="0.2">
      <c r="A161" s="507" t="s">
        <v>117</v>
      </c>
      <c r="B161" s="507">
        <v>2207060848</v>
      </c>
      <c r="C161" s="507" t="s">
        <v>1540</v>
      </c>
      <c r="D161" s="507" t="s">
        <v>1525</v>
      </c>
      <c r="E161" s="507" t="s">
        <v>1546</v>
      </c>
      <c r="F161" s="508" t="s">
        <v>838</v>
      </c>
      <c r="G161" s="509">
        <v>39000</v>
      </c>
      <c r="H161" s="510">
        <v>44753</v>
      </c>
      <c r="I161" s="507" t="s">
        <v>79</v>
      </c>
      <c r="J161" s="507" t="s">
        <v>336</v>
      </c>
    </row>
    <row r="162" spans="1:10" s="92" customFormat="1" x14ac:dyDescent="0.2">
      <c r="A162" s="507" t="s">
        <v>117</v>
      </c>
      <c r="B162" s="507">
        <v>2207060846</v>
      </c>
      <c r="C162" s="507" t="s">
        <v>1541</v>
      </c>
      <c r="D162" s="507" t="s">
        <v>1525</v>
      </c>
      <c r="E162" s="507" t="s">
        <v>1547</v>
      </c>
      <c r="F162" s="508" t="s">
        <v>838</v>
      </c>
      <c r="G162" s="509">
        <v>39000</v>
      </c>
      <c r="H162" s="510">
        <v>44753</v>
      </c>
      <c r="I162" s="507" t="s">
        <v>79</v>
      </c>
      <c r="J162" s="507" t="s">
        <v>336</v>
      </c>
    </row>
    <row r="163" spans="1:10" s="92" customFormat="1" x14ac:dyDescent="0.2">
      <c r="A163" s="507" t="s">
        <v>117</v>
      </c>
      <c r="B163" s="507">
        <v>2207060849</v>
      </c>
      <c r="C163" s="507" t="s">
        <v>1542</v>
      </c>
      <c r="D163" s="507" t="s">
        <v>1525</v>
      </c>
      <c r="E163" s="507" t="s">
        <v>1547</v>
      </c>
      <c r="F163" s="508" t="s">
        <v>838</v>
      </c>
      <c r="G163" s="509">
        <v>39000</v>
      </c>
      <c r="H163" s="510">
        <v>44753</v>
      </c>
      <c r="I163" s="507" t="s">
        <v>79</v>
      </c>
      <c r="J163" s="507" t="s">
        <v>336</v>
      </c>
    </row>
    <row r="164" spans="1:10" s="92" customFormat="1" x14ac:dyDescent="0.2">
      <c r="A164" s="507" t="s">
        <v>117</v>
      </c>
      <c r="B164" s="507">
        <v>2207060922</v>
      </c>
      <c r="C164" s="507" t="s">
        <v>1533</v>
      </c>
      <c r="D164" s="507" t="s">
        <v>1525</v>
      </c>
      <c r="E164" s="507" t="s">
        <v>1526</v>
      </c>
      <c r="F164" s="508" t="s">
        <v>838</v>
      </c>
      <c r="G164" s="509">
        <v>39000</v>
      </c>
      <c r="H164" s="510">
        <v>44753</v>
      </c>
      <c r="I164" s="507" t="s">
        <v>79</v>
      </c>
      <c r="J164" s="507" t="s">
        <v>336</v>
      </c>
    </row>
    <row r="165" spans="1:10" s="92" customFormat="1" x14ac:dyDescent="0.2">
      <c r="A165" s="507" t="s">
        <v>117</v>
      </c>
      <c r="B165" s="507">
        <v>2207060922</v>
      </c>
      <c r="C165" s="507" t="s">
        <v>1534</v>
      </c>
      <c r="D165" s="507" t="s">
        <v>1525</v>
      </c>
      <c r="E165" s="507" t="s">
        <v>1526</v>
      </c>
      <c r="F165" s="508" t="s">
        <v>838</v>
      </c>
      <c r="G165" s="509">
        <v>39000</v>
      </c>
      <c r="H165" s="510">
        <v>44753</v>
      </c>
      <c r="I165" s="507" t="s">
        <v>79</v>
      </c>
      <c r="J165" s="507" t="s">
        <v>336</v>
      </c>
    </row>
    <row r="166" spans="1:10" s="92" customFormat="1" x14ac:dyDescent="0.2">
      <c r="A166" s="507" t="s">
        <v>117</v>
      </c>
      <c r="B166" s="507">
        <v>2207060922</v>
      </c>
      <c r="C166" s="507" t="s">
        <v>1535</v>
      </c>
      <c r="D166" s="507" t="s">
        <v>1525</v>
      </c>
      <c r="E166" s="507" t="s">
        <v>1526</v>
      </c>
      <c r="F166" s="508" t="s">
        <v>838</v>
      </c>
      <c r="G166" s="509">
        <v>39000</v>
      </c>
      <c r="H166" s="510">
        <v>44753</v>
      </c>
      <c r="I166" s="507" t="s">
        <v>79</v>
      </c>
      <c r="J166" s="507" t="s">
        <v>336</v>
      </c>
    </row>
    <row r="167" spans="1:10" s="92" customFormat="1" x14ac:dyDescent="0.2">
      <c r="A167" s="507" t="s">
        <v>117</v>
      </c>
      <c r="B167" s="507">
        <v>2207060922</v>
      </c>
      <c r="C167" s="507" t="s">
        <v>1536</v>
      </c>
      <c r="D167" s="507" t="s">
        <v>1525</v>
      </c>
      <c r="E167" s="507" t="s">
        <v>1526</v>
      </c>
      <c r="F167" s="508" t="s">
        <v>838</v>
      </c>
      <c r="G167" s="509">
        <v>39000</v>
      </c>
      <c r="H167" s="510">
        <v>44753</v>
      </c>
      <c r="I167" s="507" t="s">
        <v>79</v>
      </c>
      <c r="J167" s="507" t="s">
        <v>336</v>
      </c>
    </row>
    <row r="168" spans="1:10" s="92" customFormat="1" x14ac:dyDescent="0.2">
      <c r="A168" s="507" t="s">
        <v>117</v>
      </c>
      <c r="B168" s="507">
        <v>2207061636</v>
      </c>
      <c r="C168" s="507" t="s">
        <v>1553</v>
      </c>
      <c r="D168" s="507" t="s">
        <v>1525</v>
      </c>
      <c r="E168" s="507" t="s">
        <v>1555</v>
      </c>
      <c r="F168" s="508" t="s">
        <v>838</v>
      </c>
      <c r="G168" s="509">
        <v>39000</v>
      </c>
      <c r="H168" s="510">
        <v>44753</v>
      </c>
      <c r="I168" s="507" t="s">
        <v>79</v>
      </c>
      <c r="J168" s="507" t="s">
        <v>336</v>
      </c>
    </row>
    <row r="169" spans="1:10" s="92" customFormat="1" x14ac:dyDescent="0.2">
      <c r="A169" s="507" t="s">
        <v>117</v>
      </c>
      <c r="B169" s="507">
        <v>2207061636</v>
      </c>
      <c r="C169" s="507" t="s">
        <v>1533</v>
      </c>
      <c r="D169" s="507" t="s">
        <v>1525</v>
      </c>
      <c r="E169" s="507" t="s">
        <v>1554</v>
      </c>
      <c r="F169" s="508" t="s">
        <v>838</v>
      </c>
      <c r="G169" s="509">
        <v>39000</v>
      </c>
      <c r="H169" s="510">
        <v>44753</v>
      </c>
      <c r="I169" s="507" t="s">
        <v>79</v>
      </c>
      <c r="J169" s="507" t="s">
        <v>336</v>
      </c>
    </row>
    <row r="170" spans="1:10" s="92" customFormat="1" x14ac:dyDescent="0.2">
      <c r="A170" s="240" t="s">
        <v>132</v>
      </c>
      <c r="B170" s="240" t="s">
        <v>140</v>
      </c>
      <c r="C170" s="240" t="s">
        <v>1642</v>
      </c>
      <c r="D170" s="240" t="s">
        <v>270</v>
      </c>
      <c r="E170" s="240" t="s">
        <v>270</v>
      </c>
      <c r="F170" s="517"/>
      <c r="G170" s="518">
        <v>5305137.919999999</v>
      </c>
      <c r="H170" s="519">
        <v>44760</v>
      </c>
      <c r="I170" s="240" t="s">
        <v>79</v>
      </c>
      <c r="J170" s="240" t="s">
        <v>272</v>
      </c>
    </row>
    <row r="171" spans="1:10" s="92" customFormat="1" x14ac:dyDescent="0.2">
      <c r="A171" s="240" t="s">
        <v>117</v>
      </c>
      <c r="B171" s="240">
        <v>2206240821</v>
      </c>
      <c r="C171" s="240" t="s">
        <v>1615</v>
      </c>
      <c r="D171" s="240" t="s">
        <v>1525</v>
      </c>
      <c r="E171" s="240" t="s">
        <v>1617</v>
      </c>
      <c r="F171" s="517" t="s">
        <v>838</v>
      </c>
      <c r="G171" s="518">
        <v>39000</v>
      </c>
      <c r="H171" s="519">
        <v>44760</v>
      </c>
      <c r="I171" s="240" t="s">
        <v>79</v>
      </c>
      <c r="J171" s="240" t="s">
        <v>336</v>
      </c>
    </row>
    <row r="172" spans="1:10" s="92" customFormat="1" x14ac:dyDescent="0.2">
      <c r="A172" s="240" t="s">
        <v>117</v>
      </c>
      <c r="B172" s="240">
        <v>2206240826</v>
      </c>
      <c r="C172" s="240" t="s">
        <v>1616</v>
      </c>
      <c r="D172" s="240" t="s">
        <v>1525</v>
      </c>
      <c r="E172" s="240" t="s">
        <v>1618</v>
      </c>
      <c r="F172" s="517" t="s">
        <v>838</v>
      </c>
      <c r="G172" s="518">
        <v>39000</v>
      </c>
      <c r="H172" s="519">
        <v>44760</v>
      </c>
      <c r="I172" s="240" t="s">
        <v>79</v>
      </c>
      <c r="J172" s="240" t="s">
        <v>336</v>
      </c>
    </row>
    <row r="173" spans="1:10" s="92" customFormat="1" x14ac:dyDescent="0.2">
      <c r="A173" s="240" t="s">
        <v>117</v>
      </c>
      <c r="B173" s="240">
        <v>2206240828</v>
      </c>
      <c r="C173" s="240" t="s">
        <v>1619</v>
      </c>
      <c r="D173" s="240" t="s">
        <v>1525</v>
      </c>
      <c r="E173" s="240" t="s">
        <v>1620</v>
      </c>
      <c r="F173" s="517" t="s">
        <v>838</v>
      </c>
      <c r="G173" s="518">
        <v>39000</v>
      </c>
      <c r="H173" s="519">
        <v>44760</v>
      </c>
      <c r="I173" s="240" t="s">
        <v>79</v>
      </c>
      <c r="J173" s="240" t="s">
        <v>336</v>
      </c>
    </row>
    <row r="174" spans="1:10" s="92" customFormat="1" x14ac:dyDescent="0.2">
      <c r="A174" s="240" t="s">
        <v>117</v>
      </c>
      <c r="B174" s="240">
        <v>2206240830</v>
      </c>
      <c r="C174" s="240" t="s">
        <v>1621</v>
      </c>
      <c r="D174" s="240" t="s">
        <v>1525</v>
      </c>
      <c r="E174" s="240" t="s">
        <v>1622</v>
      </c>
      <c r="F174" s="517" t="s">
        <v>838</v>
      </c>
      <c r="G174" s="518">
        <v>39000</v>
      </c>
      <c r="H174" s="519">
        <v>44760</v>
      </c>
      <c r="I174" s="240" t="s">
        <v>79</v>
      </c>
      <c r="J174" s="240" t="s">
        <v>336</v>
      </c>
    </row>
    <row r="175" spans="1:10" s="92" customFormat="1" x14ac:dyDescent="0.2">
      <c r="A175" s="240" t="s">
        <v>117</v>
      </c>
      <c r="B175" s="240">
        <v>2206240835</v>
      </c>
      <c r="C175" s="240" t="s">
        <v>1623</v>
      </c>
      <c r="D175" s="240" t="s">
        <v>1525</v>
      </c>
      <c r="E175" s="240" t="s">
        <v>1624</v>
      </c>
      <c r="F175" s="517" t="s">
        <v>838</v>
      </c>
      <c r="G175" s="518">
        <v>39000</v>
      </c>
      <c r="H175" s="519">
        <v>44760</v>
      </c>
      <c r="I175" s="240" t="s">
        <v>79</v>
      </c>
      <c r="J175" s="240" t="s">
        <v>336</v>
      </c>
    </row>
    <row r="176" spans="1:10" s="92" customFormat="1" x14ac:dyDescent="0.2">
      <c r="A176" s="240" t="s">
        <v>117</v>
      </c>
      <c r="B176" s="240">
        <v>2206290948</v>
      </c>
      <c r="C176" s="240" t="s">
        <v>1625</v>
      </c>
      <c r="D176" s="240" t="s">
        <v>1626</v>
      </c>
      <c r="E176" s="240" t="s">
        <v>1627</v>
      </c>
      <c r="F176" s="517" t="s">
        <v>271</v>
      </c>
      <c r="G176" s="518">
        <v>12000</v>
      </c>
      <c r="H176" s="519">
        <v>44760</v>
      </c>
      <c r="I176" s="240" t="s">
        <v>79</v>
      </c>
      <c r="J176" s="240" t="s">
        <v>336</v>
      </c>
    </row>
    <row r="177" spans="1:10" s="92" customFormat="1" x14ac:dyDescent="0.2">
      <c r="A177" s="529" t="s">
        <v>132</v>
      </c>
      <c r="B177" s="529" t="s">
        <v>140</v>
      </c>
      <c r="C177" s="529" t="s">
        <v>1680</v>
      </c>
      <c r="D177" s="529" t="s">
        <v>270</v>
      </c>
      <c r="E177" s="529" t="s">
        <v>270</v>
      </c>
      <c r="F177" s="530" t="s">
        <v>271</v>
      </c>
      <c r="G177" s="531">
        <v>4004099.8789252513</v>
      </c>
      <c r="H177" s="528">
        <v>44767</v>
      </c>
      <c r="I177" s="529" t="s">
        <v>79</v>
      </c>
      <c r="J177" s="529" t="s">
        <v>272</v>
      </c>
    </row>
    <row r="178" spans="1:10" s="92" customFormat="1" x14ac:dyDescent="0.2">
      <c r="A178" s="529" t="s">
        <v>117</v>
      </c>
      <c r="B178" s="529">
        <v>2207041044</v>
      </c>
      <c r="C178" s="529" t="s">
        <v>333</v>
      </c>
      <c r="D178" s="529" t="s">
        <v>1655</v>
      </c>
      <c r="E178" s="529" t="s">
        <v>1656</v>
      </c>
      <c r="F178" s="530" t="s">
        <v>271</v>
      </c>
      <c r="G178" s="531">
        <v>29250</v>
      </c>
      <c r="H178" s="528">
        <v>44767</v>
      </c>
      <c r="I178" s="529" t="s">
        <v>79</v>
      </c>
      <c r="J178" s="529" t="s">
        <v>336</v>
      </c>
    </row>
    <row r="179" spans="1:10" s="92" customFormat="1" x14ac:dyDescent="0.2">
      <c r="A179" s="529" t="s">
        <v>117</v>
      </c>
      <c r="B179" s="529">
        <v>2207041039</v>
      </c>
      <c r="C179" s="529" t="s">
        <v>1668</v>
      </c>
      <c r="D179" s="529" t="s">
        <v>1657</v>
      </c>
      <c r="E179" s="529" t="s">
        <v>1658</v>
      </c>
      <c r="F179" s="530" t="s">
        <v>271</v>
      </c>
      <c r="G179" s="531">
        <v>29250</v>
      </c>
      <c r="H179" s="528">
        <v>44767</v>
      </c>
      <c r="I179" s="529" t="s">
        <v>79</v>
      </c>
      <c r="J179" s="529" t="s">
        <v>336</v>
      </c>
    </row>
    <row r="180" spans="1:10" s="92" customFormat="1" x14ac:dyDescent="0.2">
      <c r="A180" s="529" t="s">
        <v>117</v>
      </c>
      <c r="B180" s="529">
        <v>2207041051</v>
      </c>
      <c r="C180" s="529" t="s">
        <v>1659</v>
      </c>
      <c r="D180" s="529" t="s">
        <v>1660</v>
      </c>
      <c r="E180" s="529" t="s">
        <v>1661</v>
      </c>
      <c r="F180" s="530" t="s">
        <v>271</v>
      </c>
      <c r="G180" s="531">
        <v>29250</v>
      </c>
      <c r="H180" s="528">
        <v>44767</v>
      </c>
      <c r="I180" s="529" t="s">
        <v>79</v>
      </c>
      <c r="J180" s="529" t="s">
        <v>336</v>
      </c>
    </row>
    <row r="181" spans="1:10" s="92" customFormat="1" x14ac:dyDescent="0.2">
      <c r="A181" s="529" t="s">
        <v>117</v>
      </c>
      <c r="B181" s="529">
        <v>2207041054</v>
      </c>
      <c r="C181" s="529" t="s">
        <v>1662</v>
      </c>
      <c r="D181" s="529" t="s">
        <v>1663</v>
      </c>
      <c r="E181" s="529" t="s">
        <v>1664</v>
      </c>
      <c r="F181" s="530" t="s">
        <v>271</v>
      </c>
      <c r="G181" s="531">
        <v>29250</v>
      </c>
      <c r="H181" s="528">
        <v>44767</v>
      </c>
      <c r="I181" s="529" t="s">
        <v>79</v>
      </c>
      <c r="J181" s="529" t="s">
        <v>336</v>
      </c>
    </row>
    <row r="182" spans="1:10" s="92" customFormat="1" x14ac:dyDescent="0.2">
      <c r="A182" s="529" t="s">
        <v>117</v>
      </c>
      <c r="B182" s="529">
        <v>2207041054</v>
      </c>
      <c r="C182" s="529" t="s">
        <v>1665</v>
      </c>
      <c r="D182" s="529" t="s">
        <v>1666</v>
      </c>
      <c r="E182" s="529" t="s">
        <v>1667</v>
      </c>
      <c r="F182" s="530" t="s">
        <v>271</v>
      </c>
      <c r="G182" s="531">
        <v>29250</v>
      </c>
      <c r="H182" s="528">
        <v>44767</v>
      </c>
      <c r="I182" s="529" t="s">
        <v>79</v>
      </c>
      <c r="J182" s="529" t="s">
        <v>336</v>
      </c>
    </row>
    <row r="183" spans="1:10" s="92" customFormat="1" x14ac:dyDescent="0.2">
      <c r="A183" s="529" t="s">
        <v>117</v>
      </c>
      <c r="B183" s="529">
        <v>2207041054</v>
      </c>
      <c r="C183" s="529" t="s">
        <v>1665</v>
      </c>
      <c r="D183" s="529" t="s">
        <v>1666</v>
      </c>
      <c r="E183" s="529" t="s">
        <v>1667</v>
      </c>
      <c r="F183" s="530" t="s">
        <v>271</v>
      </c>
      <c r="G183" s="531">
        <v>29250</v>
      </c>
      <c r="H183" s="528">
        <v>44767</v>
      </c>
      <c r="I183" s="529" t="s">
        <v>79</v>
      </c>
      <c r="J183" s="529" t="s">
        <v>336</v>
      </c>
    </row>
    <row r="184" spans="1:10" s="92" customFormat="1" x14ac:dyDescent="0.2">
      <c r="A184" s="529" t="s">
        <v>117</v>
      </c>
      <c r="B184" s="529">
        <v>2206301036</v>
      </c>
      <c r="C184" s="529" t="s">
        <v>1653</v>
      </c>
      <c r="D184" s="529" t="s">
        <v>1044</v>
      </c>
      <c r="E184" s="529" t="s">
        <v>1654</v>
      </c>
      <c r="F184" s="530" t="s">
        <v>838</v>
      </c>
      <c r="G184" s="531">
        <v>110317.69</v>
      </c>
      <c r="H184" s="528">
        <v>44767</v>
      </c>
      <c r="I184" s="529" t="s">
        <v>79</v>
      </c>
      <c r="J184" s="529" t="s">
        <v>336</v>
      </c>
    </row>
    <row r="185" spans="1:10" s="92" customFormat="1" x14ac:dyDescent="0.2">
      <c r="A185" s="529" t="s">
        <v>117</v>
      </c>
      <c r="B185" s="529">
        <v>396152</v>
      </c>
      <c r="C185" s="529" t="s">
        <v>1650</v>
      </c>
      <c r="D185" s="529" t="s">
        <v>1651</v>
      </c>
      <c r="E185" s="529" t="s">
        <v>1652</v>
      </c>
      <c r="F185" s="530" t="s">
        <v>350</v>
      </c>
      <c r="G185" s="531">
        <v>25000</v>
      </c>
      <c r="H185" s="528">
        <v>44767</v>
      </c>
      <c r="I185" s="529" t="s">
        <v>79</v>
      </c>
      <c r="J185" s="529" t="s">
        <v>336</v>
      </c>
    </row>
    <row r="186" spans="1:10" s="92" customFormat="1" x14ac:dyDescent="0.2">
      <c r="A186" s="507" t="s">
        <v>132</v>
      </c>
      <c r="B186" s="507" t="s">
        <v>140</v>
      </c>
      <c r="C186" s="507" t="s">
        <v>1680</v>
      </c>
      <c r="D186" s="507" t="s">
        <v>270</v>
      </c>
      <c r="E186" s="507" t="s">
        <v>270</v>
      </c>
      <c r="F186" s="508" t="s">
        <v>271</v>
      </c>
      <c r="G186" s="509">
        <v>1805029.6915499999</v>
      </c>
      <c r="H186" s="510">
        <v>44775</v>
      </c>
      <c r="I186" s="507" t="s">
        <v>79</v>
      </c>
      <c r="J186" s="507" t="s">
        <v>272</v>
      </c>
    </row>
    <row r="187" spans="1:10" s="92" customFormat="1" x14ac:dyDescent="0.2">
      <c r="A187" s="507" t="s">
        <v>574</v>
      </c>
      <c r="B187" s="507">
        <v>2207201259</v>
      </c>
      <c r="C187" s="507" t="s">
        <v>1691</v>
      </c>
      <c r="D187" s="507" t="s">
        <v>1525</v>
      </c>
      <c r="E187" s="507" t="s">
        <v>1692</v>
      </c>
      <c r="F187" s="508" t="s">
        <v>838</v>
      </c>
      <c r="G187" s="509">
        <v>39000</v>
      </c>
      <c r="H187" s="510">
        <v>44775</v>
      </c>
      <c r="I187" s="507" t="s">
        <v>79</v>
      </c>
      <c r="J187" s="507" t="s">
        <v>336</v>
      </c>
    </row>
    <row r="188" spans="1:10" s="92" customFormat="1" x14ac:dyDescent="0.2">
      <c r="A188" s="507" t="s">
        <v>574</v>
      </c>
      <c r="B188" s="507">
        <v>2207201302</v>
      </c>
      <c r="C188" s="507" t="s">
        <v>1693</v>
      </c>
      <c r="D188" s="507" t="s">
        <v>1525</v>
      </c>
      <c r="E188" s="507" t="s">
        <v>1694</v>
      </c>
      <c r="F188" s="508" t="s">
        <v>838</v>
      </c>
      <c r="G188" s="509">
        <v>39000</v>
      </c>
      <c r="H188" s="510">
        <v>44775</v>
      </c>
      <c r="I188" s="507" t="s">
        <v>79</v>
      </c>
      <c r="J188" s="507" t="s">
        <v>336</v>
      </c>
    </row>
    <row r="189" spans="1:10" s="92" customFormat="1" x14ac:dyDescent="0.2">
      <c r="A189" s="507" t="s">
        <v>574</v>
      </c>
      <c r="B189" s="507">
        <v>2207201304</v>
      </c>
      <c r="C189" s="507" t="s">
        <v>1695</v>
      </c>
      <c r="D189" s="507" t="s">
        <v>1525</v>
      </c>
      <c r="E189" s="507" t="s">
        <v>1696</v>
      </c>
      <c r="F189" s="508" t="s">
        <v>838</v>
      </c>
      <c r="G189" s="509">
        <v>39000</v>
      </c>
      <c r="H189" s="510">
        <v>44775</v>
      </c>
      <c r="I189" s="507" t="s">
        <v>79</v>
      </c>
      <c r="J189" s="507" t="s">
        <v>336</v>
      </c>
    </row>
    <row r="190" spans="1:10" s="92" customFormat="1" x14ac:dyDescent="0.2">
      <c r="A190" s="507" t="s">
        <v>574</v>
      </c>
      <c r="B190" s="507">
        <v>2207201306</v>
      </c>
      <c r="C190" s="507" t="s">
        <v>1697</v>
      </c>
      <c r="D190" s="507" t="s">
        <v>1525</v>
      </c>
      <c r="E190" s="507" t="s">
        <v>1698</v>
      </c>
      <c r="F190" s="508" t="s">
        <v>838</v>
      </c>
      <c r="G190" s="509">
        <v>39000</v>
      </c>
      <c r="H190" s="510">
        <v>44775</v>
      </c>
      <c r="I190" s="507" t="s">
        <v>79</v>
      </c>
      <c r="J190" s="507" t="s">
        <v>336</v>
      </c>
    </row>
    <row r="191" spans="1:10" s="92" customFormat="1" x14ac:dyDescent="0.2">
      <c r="A191" s="507" t="s">
        <v>574</v>
      </c>
      <c r="B191" s="507">
        <v>2207201307</v>
      </c>
      <c r="C191" s="507" t="s">
        <v>1699</v>
      </c>
      <c r="D191" s="507" t="s">
        <v>1525</v>
      </c>
      <c r="E191" s="507" t="s">
        <v>1700</v>
      </c>
      <c r="F191" s="508" t="s">
        <v>838</v>
      </c>
      <c r="G191" s="509">
        <v>39000</v>
      </c>
      <c r="H191" s="510">
        <v>44775</v>
      </c>
      <c r="I191" s="507" t="s">
        <v>79</v>
      </c>
      <c r="J191" s="507" t="s">
        <v>336</v>
      </c>
    </row>
    <row r="192" spans="1:10" s="92" customFormat="1" x14ac:dyDescent="0.2">
      <c r="A192" s="507" t="s">
        <v>574</v>
      </c>
      <c r="B192" s="507">
        <v>2207280938</v>
      </c>
      <c r="C192" s="507" t="s">
        <v>1703</v>
      </c>
      <c r="D192" s="507" t="s">
        <v>385</v>
      </c>
      <c r="E192" s="507" t="s">
        <v>1702</v>
      </c>
      <c r="F192" s="508" t="s">
        <v>838</v>
      </c>
      <c r="G192" s="509">
        <v>37180</v>
      </c>
      <c r="H192" s="510">
        <v>44775</v>
      </c>
      <c r="I192" s="507" t="s">
        <v>79</v>
      </c>
      <c r="J192" s="507" t="s">
        <v>336</v>
      </c>
    </row>
    <row r="193" spans="1:10" s="92" customFormat="1" x14ac:dyDescent="0.2">
      <c r="A193" s="489" t="s">
        <v>132</v>
      </c>
      <c r="B193" s="489" t="s">
        <v>140</v>
      </c>
      <c r="C193" s="489" t="s">
        <v>1723</v>
      </c>
      <c r="D193" s="489" t="s">
        <v>270</v>
      </c>
      <c r="E193" s="489" t="s">
        <v>270</v>
      </c>
      <c r="F193" s="490" t="s">
        <v>271</v>
      </c>
      <c r="G193" s="491">
        <v>1423939.1304050002</v>
      </c>
      <c r="H193" s="484">
        <v>44781</v>
      </c>
      <c r="I193" s="481" t="s">
        <v>80</v>
      </c>
      <c r="J193" s="489" t="s">
        <v>272</v>
      </c>
    </row>
    <row r="194" spans="1:10" s="92" customFormat="1" x14ac:dyDescent="0.2">
      <c r="A194" s="489" t="s">
        <v>132</v>
      </c>
      <c r="B194" s="489" t="s">
        <v>132</v>
      </c>
      <c r="C194" s="489" t="s">
        <v>1732</v>
      </c>
      <c r="D194" s="489" t="s">
        <v>270</v>
      </c>
      <c r="E194" s="489" t="s">
        <v>270</v>
      </c>
      <c r="F194" s="490" t="s">
        <v>271</v>
      </c>
      <c r="G194" s="491">
        <v>644924</v>
      </c>
      <c r="H194" s="484">
        <v>44781</v>
      </c>
      <c r="I194" s="481" t="s">
        <v>80</v>
      </c>
      <c r="J194" s="489" t="s">
        <v>272</v>
      </c>
    </row>
    <row r="195" spans="1:10" s="92" customFormat="1" x14ac:dyDescent="0.2">
      <c r="A195" s="489" t="s">
        <v>132</v>
      </c>
      <c r="B195" s="489" t="s">
        <v>132</v>
      </c>
      <c r="C195" s="489" t="s">
        <v>1008</v>
      </c>
      <c r="D195" s="489" t="s">
        <v>270</v>
      </c>
      <c r="E195" s="489" t="s">
        <v>270</v>
      </c>
      <c r="F195" s="490" t="s">
        <v>271</v>
      </c>
      <c r="G195" s="491">
        <v>6105</v>
      </c>
      <c r="H195" s="484">
        <v>44781</v>
      </c>
      <c r="I195" s="481" t="s">
        <v>80</v>
      </c>
      <c r="J195" s="489" t="s">
        <v>272</v>
      </c>
    </row>
    <row r="196" spans="1:10" s="92" customFormat="1" x14ac:dyDescent="0.2">
      <c r="A196" s="489" t="s">
        <v>117</v>
      </c>
      <c r="B196" s="489" t="s">
        <v>1748</v>
      </c>
      <c r="C196" s="489" t="s">
        <v>1749</v>
      </c>
      <c r="D196" s="489" t="s">
        <v>1651</v>
      </c>
      <c r="E196" s="489" t="s">
        <v>1652</v>
      </c>
      <c r="F196" s="490" t="s">
        <v>271</v>
      </c>
      <c r="G196" s="491">
        <v>140000</v>
      </c>
      <c r="H196" s="484">
        <v>44781</v>
      </c>
      <c r="I196" s="481" t="s">
        <v>80</v>
      </c>
      <c r="J196" s="489" t="s">
        <v>336</v>
      </c>
    </row>
    <row r="197" spans="1:10" s="92" customFormat="1" x14ac:dyDescent="0.2">
      <c r="A197" s="489" t="s">
        <v>117</v>
      </c>
      <c r="B197" s="489">
        <v>2207070919</v>
      </c>
      <c r="C197" s="489" t="s">
        <v>1778</v>
      </c>
      <c r="D197" s="489" t="s">
        <v>1044</v>
      </c>
      <c r="E197" s="489" t="s">
        <v>1779</v>
      </c>
      <c r="F197" s="490" t="s">
        <v>838</v>
      </c>
      <c r="G197" s="491">
        <v>109523.31</v>
      </c>
      <c r="H197" s="484">
        <v>44781</v>
      </c>
      <c r="I197" s="481" t="s">
        <v>80</v>
      </c>
      <c r="J197" s="489" t="s">
        <v>336</v>
      </c>
    </row>
    <row r="198" spans="1:10" s="92" customFormat="1" x14ac:dyDescent="0.2">
      <c r="A198" s="489" t="s">
        <v>117</v>
      </c>
      <c r="B198" s="489" t="s">
        <v>1782</v>
      </c>
      <c r="C198" s="489" t="s">
        <v>333</v>
      </c>
      <c r="D198" s="489" t="s">
        <v>1780</v>
      </c>
      <c r="E198" s="489" t="s">
        <v>1781</v>
      </c>
      <c r="F198" s="490" t="s">
        <v>271</v>
      </c>
      <c r="G198" s="491">
        <v>29250</v>
      </c>
      <c r="H198" s="484">
        <v>44781</v>
      </c>
      <c r="I198" s="481" t="s">
        <v>80</v>
      </c>
      <c r="J198" s="489" t="s">
        <v>336</v>
      </c>
    </row>
    <row r="199" spans="1:10" s="92" customFormat="1" x14ac:dyDescent="0.2">
      <c r="A199" s="489" t="s">
        <v>117</v>
      </c>
      <c r="B199" s="489" t="s">
        <v>598</v>
      </c>
      <c r="C199" s="489" t="s">
        <v>1783</v>
      </c>
      <c r="D199" s="489" t="s">
        <v>1784</v>
      </c>
      <c r="E199" s="489" t="s">
        <v>1785</v>
      </c>
      <c r="F199" s="490" t="s">
        <v>1786</v>
      </c>
      <c r="G199" s="491">
        <v>25000</v>
      </c>
      <c r="H199" s="484">
        <v>44781</v>
      </c>
      <c r="I199" s="481" t="s">
        <v>80</v>
      </c>
      <c r="J199" s="489" t="s">
        <v>336</v>
      </c>
    </row>
    <row r="200" spans="1:10" s="92" customFormat="1" x14ac:dyDescent="0.2">
      <c r="A200" s="489" t="s">
        <v>117</v>
      </c>
      <c r="B200" s="489" t="s">
        <v>598</v>
      </c>
      <c r="C200" s="489" t="s">
        <v>1787</v>
      </c>
      <c r="D200" s="489" t="s">
        <v>1788</v>
      </c>
      <c r="E200" s="489" t="s">
        <v>1789</v>
      </c>
      <c r="F200" s="490" t="s">
        <v>350</v>
      </c>
      <c r="G200" s="491">
        <v>208000</v>
      </c>
      <c r="H200" s="484">
        <v>44781</v>
      </c>
      <c r="I200" s="481" t="s">
        <v>80</v>
      </c>
      <c r="J200" s="489" t="s">
        <v>336</v>
      </c>
    </row>
    <row r="201" spans="1:10" s="92" customFormat="1" x14ac:dyDescent="0.2">
      <c r="A201" s="489" t="s">
        <v>117</v>
      </c>
      <c r="B201" s="489">
        <v>2207190831</v>
      </c>
      <c r="C201" s="489" t="s">
        <v>1790</v>
      </c>
      <c r="D201" s="489" t="s">
        <v>1791</v>
      </c>
      <c r="E201" s="489" t="s">
        <v>1792</v>
      </c>
      <c r="F201" s="490" t="s">
        <v>350</v>
      </c>
      <c r="G201" s="491">
        <v>250000</v>
      </c>
      <c r="H201" s="484">
        <v>44781</v>
      </c>
      <c r="I201" s="481" t="s">
        <v>80</v>
      </c>
      <c r="J201" s="489" t="s">
        <v>336</v>
      </c>
    </row>
    <row r="202" spans="1:10" x14ac:dyDescent="0.2">
      <c r="A202" s="560" t="s">
        <v>117</v>
      </c>
      <c r="B202" s="560">
        <v>2207260925</v>
      </c>
      <c r="C202" s="560" t="s">
        <v>1816</v>
      </c>
      <c r="D202" s="560" t="s">
        <v>1793</v>
      </c>
      <c r="E202" s="560" t="s">
        <v>1794</v>
      </c>
      <c r="F202" s="561" t="s">
        <v>838</v>
      </c>
      <c r="G202" s="562">
        <v>105018.75</v>
      </c>
      <c r="H202" s="499">
        <v>44781</v>
      </c>
      <c r="I202" s="475" t="s">
        <v>80</v>
      </c>
      <c r="J202" s="560" t="s">
        <v>336</v>
      </c>
    </row>
    <row r="203" spans="1:10" x14ac:dyDescent="0.2">
      <c r="A203" s="186" t="s">
        <v>117</v>
      </c>
      <c r="B203" s="186" t="s">
        <v>1334</v>
      </c>
      <c r="C203" s="186" t="s">
        <v>1818</v>
      </c>
      <c r="D203" s="186" t="s">
        <v>1252</v>
      </c>
      <c r="E203" s="186" t="s">
        <v>270</v>
      </c>
      <c r="F203" s="448" t="s">
        <v>271</v>
      </c>
      <c r="G203" s="113">
        <v>1240842</v>
      </c>
      <c r="H203" s="602">
        <v>44783</v>
      </c>
      <c r="I203" s="186" t="s">
        <v>80</v>
      </c>
      <c r="J203" s="354" t="s">
        <v>336</v>
      </c>
    </row>
    <row r="204" spans="1:10" x14ac:dyDescent="0.2">
      <c r="A204" s="186" t="s">
        <v>117</v>
      </c>
      <c r="B204" s="186">
        <v>2208101142</v>
      </c>
      <c r="C204" s="186" t="s">
        <v>1841</v>
      </c>
      <c r="D204" s="186" t="s">
        <v>1825</v>
      </c>
      <c r="E204" s="186" t="s">
        <v>1826</v>
      </c>
      <c r="F204" s="448" t="s">
        <v>271</v>
      </c>
      <c r="G204" s="113">
        <v>15000</v>
      </c>
      <c r="H204" s="602">
        <v>44783</v>
      </c>
      <c r="I204" s="186" t="s">
        <v>80</v>
      </c>
      <c r="J204" s="354" t="s">
        <v>336</v>
      </c>
    </row>
    <row r="205" spans="1:10" x14ac:dyDescent="0.2">
      <c r="A205" s="186" t="s">
        <v>117</v>
      </c>
      <c r="B205" s="186">
        <v>2207140651</v>
      </c>
      <c r="C205" s="186" t="s">
        <v>333</v>
      </c>
      <c r="D205" s="186" t="s">
        <v>1832</v>
      </c>
      <c r="E205" s="186" t="s">
        <v>1833</v>
      </c>
      <c r="F205" s="448" t="s">
        <v>271</v>
      </c>
      <c r="G205" s="113">
        <v>29250</v>
      </c>
      <c r="H205" s="602">
        <v>44783</v>
      </c>
      <c r="I205" s="186" t="s">
        <v>80</v>
      </c>
      <c r="J205" s="354" t="s">
        <v>336</v>
      </c>
    </row>
    <row r="206" spans="1:10" x14ac:dyDescent="0.2">
      <c r="A206" s="186" t="s">
        <v>117</v>
      </c>
      <c r="B206" s="186">
        <v>2207181121</v>
      </c>
      <c r="C206" s="186" t="s">
        <v>1836</v>
      </c>
      <c r="D206" s="186" t="s">
        <v>1835</v>
      </c>
      <c r="E206" s="186" t="s">
        <v>1834</v>
      </c>
      <c r="F206" s="448" t="s">
        <v>1786</v>
      </c>
      <c r="G206" s="113">
        <v>20000</v>
      </c>
      <c r="H206" s="602">
        <v>44783</v>
      </c>
      <c r="I206" s="186" t="s">
        <v>80</v>
      </c>
      <c r="J206" s="354" t="s">
        <v>336</v>
      </c>
    </row>
    <row r="207" spans="1:10" x14ac:dyDescent="0.2">
      <c r="A207" s="186" t="s">
        <v>117</v>
      </c>
      <c r="B207" s="186">
        <v>2207271136</v>
      </c>
      <c r="C207" s="186" t="s">
        <v>333</v>
      </c>
      <c r="D207" s="186" t="s">
        <v>1837</v>
      </c>
      <c r="E207" s="186" t="s">
        <v>1838</v>
      </c>
      <c r="F207" s="448" t="s">
        <v>271</v>
      </c>
      <c r="G207" s="113">
        <v>29250</v>
      </c>
      <c r="H207" s="602">
        <v>44783</v>
      </c>
      <c r="I207" s="186" t="s">
        <v>80</v>
      </c>
      <c r="J207" s="354" t="s">
        <v>336</v>
      </c>
    </row>
    <row r="208" spans="1:10" x14ac:dyDescent="0.2">
      <c r="A208" s="186" t="s">
        <v>117</v>
      </c>
      <c r="B208" s="186">
        <v>22072711349</v>
      </c>
      <c r="C208" s="186" t="s">
        <v>333</v>
      </c>
      <c r="D208" s="186" t="s">
        <v>1837</v>
      </c>
      <c r="E208" s="186" t="s">
        <v>1839</v>
      </c>
      <c r="F208" s="448" t="s">
        <v>271</v>
      </c>
      <c r="G208" s="113">
        <v>29250</v>
      </c>
      <c r="H208" s="602">
        <v>44783</v>
      </c>
      <c r="I208" s="186" t="s">
        <v>80</v>
      </c>
      <c r="J208" s="354" t="s">
        <v>336</v>
      </c>
    </row>
    <row r="209" spans="1:10" x14ac:dyDescent="0.2">
      <c r="A209" s="186"/>
      <c r="B209" s="186"/>
      <c r="C209" s="186"/>
      <c r="D209" s="186"/>
      <c r="E209" s="186"/>
      <c r="F209" s="448"/>
      <c r="G209" s="113"/>
      <c r="H209" s="186"/>
      <c r="I209" s="186"/>
      <c r="J209" s="354"/>
    </row>
    <row r="210" spans="1:10" x14ac:dyDescent="0.2">
      <c r="A210" s="186"/>
      <c r="B210" s="186"/>
      <c r="C210" s="186"/>
      <c r="D210" s="186"/>
      <c r="E210" s="186"/>
      <c r="F210" s="448"/>
      <c r="G210" s="113"/>
      <c r="H210" s="186"/>
      <c r="I210" s="186"/>
      <c r="J210" s="354"/>
    </row>
    <row r="211" spans="1:10" x14ac:dyDescent="0.2">
      <c r="A211" s="186"/>
      <c r="B211" s="186"/>
      <c r="C211" s="186"/>
      <c r="D211" s="186"/>
      <c r="E211" s="186"/>
      <c r="F211" s="448"/>
      <c r="G211" s="113"/>
      <c r="H211" s="186"/>
      <c r="I211" s="186"/>
      <c r="J211" s="354"/>
    </row>
    <row r="212" spans="1:10" x14ac:dyDescent="0.2">
      <c r="A212" s="186"/>
      <c r="B212" s="186"/>
      <c r="C212" s="186"/>
      <c r="D212" s="186"/>
      <c r="E212" s="186"/>
      <c r="F212" s="448"/>
      <c r="G212" s="113"/>
      <c r="H212" s="186"/>
      <c r="I212" s="186"/>
      <c r="J212" s="354"/>
    </row>
    <row r="213" spans="1:10" x14ac:dyDescent="0.2">
      <c r="A213" s="186"/>
      <c r="B213" s="186"/>
      <c r="C213" s="186"/>
      <c r="D213" s="186"/>
      <c r="E213" s="186"/>
      <c r="F213" s="448"/>
      <c r="G213" s="113"/>
      <c r="H213" s="186"/>
      <c r="I213" s="186"/>
      <c r="J213" s="354"/>
    </row>
    <row r="214" spans="1:10" x14ac:dyDescent="0.2">
      <c r="A214" s="186"/>
      <c r="B214" s="186"/>
      <c r="C214" s="186"/>
      <c r="D214" s="186"/>
      <c r="E214" s="186"/>
      <c r="F214" s="448"/>
      <c r="G214" s="113"/>
      <c r="H214" s="186"/>
      <c r="I214" s="186"/>
      <c r="J214" s="354"/>
    </row>
    <row r="215" spans="1:10" x14ac:dyDescent="0.2">
      <c r="A215" s="186"/>
      <c r="B215" s="186"/>
      <c r="C215" s="186"/>
      <c r="D215" s="186"/>
      <c r="E215" s="186"/>
      <c r="F215" s="448"/>
      <c r="G215" s="113"/>
      <c r="H215" s="186"/>
      <c r="I215" s="186"/>
      <c r="J215" s="354"/>
    </row>
    <row r="216" spans="1:10" x14ac:dyDescent="0.2">
      <c r="A216" s="186"/>
      <c r="B216" s="186"/>
      <c r="C216" s="186"/>
      <c r="D216" s="186"/>
      <c r="E216" s="186"/>
      <c r="F216" s="448"/>
      <c r="G216" s="113"/>
      <c r="H216" s="186"/>
      <c r="I216" s="186"/>
      <c r="J216" s="354"/>
    </row>
    <row r="217" spans="1:10" x14ac:dyDescent="0.2">
      <c r="A217" s="186"/>
      <c r="B217" s="186"/>
      <c r="C217" s="186"/>
      <c r="D217" s="186"/>
      <c r="E217" s="186"/>
      <c r="F217" s="448"/>
      <c r="G217" s="113"/>
      <c r="H217" s="186"/>
      <c r="I217" s="186"/>
      <c r="J217" s="354"/>
    </row>
    <row r="218" spans="1:10" x14ac:dyDescent="0.2">
      <c r="A218" s="186"/>
      <c r="B218" s="186"/>
      <c r="C218" s="186"/>
      <c r="D218" s="186"/>
      <c r="E218" s="186"/>
      <c r="F218" s="448"/>
      <c r="G218" s="113"/>
      <c r="H218" s="186"/>
      <c r="I218" s="186"/>
      <c r="J218" s="354"/>
    </row>
    <row r="219" spans="1:10" x14ac:dyDescent="0.2">
      <c r="A219" s="186"/>
      <c r="B219" s="186"/>
      <c r="C219" s="186"/>
      <c r="D219" s="186"/>
      <c r="E219" s="186"/>
      <c r="F219" s="448"/>
      <c r="G219" s="113"/>
      <c r="H219" s="186"/>
      <c r="I219" s="186"/>
      <c r="J219" s="354"/>
    </row>
    <row r="220" spans="1:10" x14ac:dyDescent="0.2">
      <c r="A220" s="186"/>
      <c r="B220" s="186"/>
      <c r="C220" s="186"/>
      <c r="D220" s="186"/>
      <c r="E220" s="186"/>
      <c r="F220" s="448"/>
      <c r="G220" s="113"/>
      <c r="H220" s="186"/>
      <c r="I220" s="186"/>
      <c r="J220" s="354"/>
    </row>
    <row r="221" spans="1:10" x14ac:dyDescent="0.2">
      <c r="A221" s="186"/>
      <c r="B221" s="186"/>
      <c r="C221" s="186"/>
      <c r="D221" s="186"/>
      <c r="E221" s="186"/>
      <c r="F221" s="448"/>
      <c r="G221" s="113"/>
      <c r="H221" s="186"/>
      <c r="I221" s="186"/>
      <c r="J221" s="354"/>
    </row>
    <row r="222" spans="1:10" x14ac:dyDescent="0.2">
      <c r="A222" s="186"/>
      <c r="B222" s="186"/>
      <c r="C222" s="186"/>
      <c r="D222" s="186"/>
      <c r="E222" s="186"/>
      <c r="F222" s="448"/>
      <c r="G222" s="113"/>
      <c r="H222" s="186"/>
      <c r="I222" s="186"/>
      <c r="J222" s="354"/>
    </row>
    <row r="223" spans="1:10" x14ac:dyDescent="0.2">
      <c r="A223" s="186"/>
      <c r="B223" s="186"/>
      <c r="C223" s="186"/>
      <c r="D223" s="186"/>
      <c r="E223" s="186"/>
      <c r="F223" s="448"/>
      <c r="G223" s="113"/>
      <c r="H223" s="186"/>
      <c r="I223" s="186"/>
      <c r="J223" s="354"/>
    </row>
    <row r="224" spans="1:10" x14ac:dyDescent="0.2">
      <c r="A224" s="186"/>
      <c r="B224" s="186"/>
      <c r="C224" s="186"/>
      <c r="D224" s="186"/>
      <c r="E224" s="186"/>
      <c r="F224" s="448"/>
      <c r="G224" s="113"/>
      <c r="H224" s="186"/>
      <c r="I224" s="186"/>
      <c r="J224" s="354"/>
    </row>
    <row r="225" spans="1:10" x14ac:dyDescent="0.2">
      <c r="A225" s="186"/>
      <c r="B225" s="186"/>
      <c r="C225" s="186"/>
      <c r="D225" s="186"/>
      <c r="E225" s="186"/>
      <c r="F225" s="448"/>
      <c r="G225" s="113"/>
      <c r="H225" s="186"/>
      <c r="I225" s="186"/>
      <c r="J225" s="354"/>
    </row>
    <row r="226" spans="1:10" x14ac:dyDescent="0.2">
      <c r="A226" s="186"/>
      <c r="B226" s="186"/>
      <c r="C226" s="186"/>
      <c r="D226" s="186"/>
      <c r="E226" s="186"/>
      <c r="F226" s="448"/>
      <c r="G226" s="113"/>
      <c r="H226" s="186"/>
      <c r="I226" s="186"/>
      <c r="J226" s="354"/>
    </row>
    <row r="227" spans="1:10" x14ac:dyDescent="0.2">
      <c r="A227" s="186"/>
      <c r="B227" s="186"/>
      <c r="C227" s="186"/>
      <c r="D227" s="186"/>
      <c r="E227" s="186"/>
      <c r="F227" s="448"/>
      <c r="G227" s="113"/>
      <c r="H227" s="186"/>
      <c r="I227" s="186"/>
      <c r="J227" s="354"/>
    </row>
    <row r="228" spans="1:10" x14ac:dyDescent="0.2">
      <c r="A228" s="186"/>
      <c r="B228" s="186"/>
      <c r="C228" s="186"/>
      <c r="D228" s="186"/>
      <c r="E228" s="186"/>
      <c r="F228" s="448"/>
      <c r="G228" s="113"/>
      <c r="H228" s="186"/>
      <c r="I228" s="186"/>
      <c r="J228" s="354"/>
    </row>
    <row r="229" spans="1:10" x14ac:dyDescent="0.2">
      <c r="A229" s="186"/>
      <c r="B229" s="186"/>
      <c r="C229" s="186"/>
      <c r="D229" s="186"/>
      <c r="E229" s="186"/>
      <c r="F229" s="448"/>
      <c r="G229" s="113"/>
      <c r="H229" s="186"/>
      <c r="I229" s="186"/>
      <c r="J229" s="354"/>
    </row>
    <row r="230" spans="1:10" x14ac:dyDescent="0.2">
      <c r="A230" s="186"/>
      <c r="B230" s="186"/>
      <c r="C230" s="186"/>
      <c r="D230" s="186"/>
      <c r="E230" s="186"/>
      <c r="F230" s="448"/>
      <c r="G230" s="113"/>
      <c r="H230" s="186"/>
      <c r="I230" s="186"/>
      <c r="J230" s="354"/>
    </row>
    <row r="231" spans="1:10" x14ac:dyDescent="0.2">
      <c r="A231" s="186"/>
      <c r="B231" s="186"/>
      <c r="C231" s="186"/>
      <c r="D231" s="186"/>
      <c r="E231" s="186"/>
      <c r="F231" s="448"/>
      <c r="G231" s="113"/>
      <c r="H231" s="186"/>
      <c r="I231" s="186"/>
      <c r="J231" s="354"/>
    </row>
    <row r="232" spans="1:10" x14ac:dyDescent="0.2">
      <c r="A232" s="186"/>
      <c r="B232" s="186"/>
      <c r="C232" s="186"/>
      <c r="D232" s="186"/>
      <c r="E232" s="186"/>
      <c r="F232" s="448"/>
      <c r="G232" s="113"/>
      <c r="H232" s="186"/>
      <c r="I232" s="186"/>
      <c r="J232" s="354"/>
    </row>
    <row r="233" spans="1:10" x14ac:dyDescent="0.2">
      <c r="A233" s="186"/>
      <c r="B233" s="186"/>
      <c r="C233" s="186"/>
      <c r="D233" s="186"/>
      <c r="E233" s="186"/>
      <c r="F233" s="448"/>
      <c r="G233" s="113"/>
      <c r="H233" s="186"/>
      <c r="I233" s="186"/>
      <c r="J233" s="354"/>
    </row>
    <row r="234" spans="1:10" x14ac:dyDescent="0.2">
      <c r="A234" s="186"/>
      <c r="B234" s="186"/>
      <c r="C234" s="186"/>
      <c r="D234" s="186"/>
      <c r="E234" s="186"/>
      <c r="F234" s="448"/>
      <c r="G234" s="113"/>
      <c r="H234" s="186"/>
      <c r="I234" s="186"/>
      <c r="J234" s="354"/>
    </row>
    <row r="235" spans="1:10" x14ac:dyDescent="0.2">
      <c r="A235" s="186"/>
      <c r="B235" s="186"/>
      <c r="C235" s="186"/>
      <c r="D235" s="186"/>
      <c r="E235" s="186"/>
      <c r="F235" s="448"/>
      <c r="G235" s="113"/>
      <c r="H235" s="186"/>
      <c r="I235" s="186"/>
      <c r="J235" s="354"/>
    </row>
    <row r="236" spans="1:10" x14ac:dyDescent="0.2">
      <c r="A236" s="186"/>
      <c r="B236" s="186"/>
      <c r="C236" s="186"/>
      <c r="D236" s="186"/>
      <c r="E236" s="186"/>
      <c r="F236" s="448"/>
      <c r="G236" s="113"/>
      <c r="H236" s="186"/>
      <c r="I236" s="186"/>
      <c r="J236" s="354"/>
    </row>
    <row r="237" spans="1:10" x14ac:dyDescent="0.2">
      <c r="A237" s="186"/>
      <c r="B237" s="186"/>
      <c r="C237" s="186"/>
      <c r="D237" s="186"/>
      <c r="E237" s="186"/>
      <c r="F237" s="448"/>
      <c r="G237" s="113"/>
      <c r="H237" s="186"/>
      <c r="I237" s="186"/>
      <c r="J237" s="354"/>
    </row>
    <row r="238" spans="1:10" x14ac:dyDescent="0.2">
      <c r="A238" s="186"/>
      <c r="B238" s="186"/>
      <c r="C238" s="186"/>
      <c r="D238" s="186"/>
      <c r="E238" s="186"/>
      <c r="F238" s="448"/>
      <c r="G238" s="113"/>
      <c r="H238" s="186"/>
      <c r="I238" s="186"/>
      <c r="J238" s="354"/>
    </row>
    <row r="239" spans="1:10" x14ac:dyDescent="0.2">
      <c r="A239" s="186"/>
      <c r="B239" s="186"/>
      <c r="C239" s="186"/>
      <c r="D239" s="186"/>
      <c r="E239" s="186"/>
      <c r="F239" s="448"/>
      <c r="G239" s="113"/>
      <c r="H239" s="186"/>
      <c r="I239" s="186"/>
      <c r="J239" s="354"/>
    </row>
    <row r="240" spans="1:10" x14ac:dyDescent="0.2">
      <c r="A240" s="186"/>
      <c r="B240" s="186"/>
      <c r="C240" s="186"/>
      <c r="D240" s="186"/>
      <c r="E240" s="186"/>
      <c r="F240" s="448"/>
      <c r="G240" s="113"/>
      <c r="H240" s="186"/>
      <c r="I240" s="186"/>
      <c r="J240" s="354"/>
    </row>
    <row r="241" spans="1:10" x14ac:dyDescent="0.2">
      <c r="A241" s="186"/>
      <c r="B241" s="186"/>
      <c r="C241" s="186"/>
      <c r="D241" s="186"/>
      <c r="E241" s="186"/>
      <c r="F241" s="448"/>
      <c r="G241" s="113"/>
      <c r="H241" s="186"/>
      <c r="I241" s="186"/>
      <c r="J241" s="354"/>
    </row>
    <row r="242" spans="1:10" x14ac:dyDescent="0.2">
      <c r="A242" s="186"/>
      <c r="B242" s="186"/>
      <c r="C242" s="186"/>
      <c r="D242" s="186"/>
      <c r="E242" s="186"/>
      <c r="F242" s="448"/>
      <c r="G242" s="113"/>
      <c r="H242" s="186"/>
      <c r="I242" s="186"/>
      <c r="J242" s="354"/>
    </row>
    <row r="243" spans="1:10" x14ac:dyDescent="0.2">
      <c r="A243" s="186"/>
      <c r="B243" s="186"/>
      <c r="C243" s="186"/>
      <c r="D243" s="186"/>
      <c r="E243" s="186"/>
      <c r="F243" s="448"/>
      <c r="G243" s="113"/>
      <c r="H243" s="186"/>
      <c r="I243" s="186"/>
      <c r="J243" s="354"/>
    </row>
    <row r="244" spans="1:10" x14ac:dyDescent="0.2">
      <c r="A244" s="186"/>
      <c r="B244" s="186"/>
      <c r="C244" s="186"/>
      <c r="D244" s="186"/>
      <c r="E244" s="186"/>
      <c r="F244" s="448"/>
      <c r="G244" s="113"/>
      <c r="H244" s="186"/>
      <c r="I244" s="186"/>
      <c r="J244" s="354"/>
    </row>
    <row r="245" spans="1:10" x14ac:dyDescent="0.2">
      <c r="A245" s="186"/>
      <c r="B245" s="186"/>
      <c r="C245" s="186"/>
      <c r="D245" s="186"/>
      <c r="E245" s="186"/>
      <c r="F245" s="448"/>
      <c r="G245" s="113"/>
      <c r="H245" s="186"/>
      <c r="I245" s="186"/>
      <c r="J245" s="354"/>
    </row>
    <row r="246" spans="1:10" x14ac:dyDescent="0.2">
      <c r="A246" s="186"/>
      <c r="B246" s="186"/>
      <c r="C246" s="186"/>
      <c r="D246" s="186"/>
      <c r="E246" s="186"/>
      <c r="F246" s="448"/>
      <c r="G246" s="113"/>
      <c r="H246" s="186"/>
      <c r="I246" s="186"/>
      <c r="J246" s="354"/>
    </row>
    <row r="247" spans="1:10" x14ac:dyDescent="0.2">
      <c r="A247" s="186"/>
      <c r="B247" s="186"/>
      <c r="C247" s="186"/>
      <c r="D247" s="186"/>
      <c r="E247" s="186"/>
      <c r="F247" s="448"/>
      <c r="G247" s="113"/>
      <c r="H247" s="186"/>
      <c r="I247" s="186"/>
      <c r="J247" s="354"/>
    </row>
    <row r="248" spans="1:10" x14ac:dyDescent="0.2">
      <c r="A248" s="186"/>
      <c r="B248" s="186"/>
      <c r="C248" s="186"/>
      <c r="D248" s="186"/>
      <c r="E248" s="186"/>
      <c r="F248" s="448"/>
      <c r="G248" s="113"/>
      <c r="H248" s="186"/>
      <c r="I248" s="186"/>
      <c r="J248" s="354"/>
    </row>
    <row r="249" spans="1:10" x14ac:dyDescent="0.2">
      <c r="A249" s="186"/>
      <c r="B249" s="186"/>
      <c r="C249" s="186"/>
      <c r="D249" s="186"/>
      <c r="E249" s="186"/>
      <c r="F249" s="448"/>
      <c r="G249" s="113"/>
      <c r="H249" s="186"/>
      <c r="I249" s="186"/>
      <c r="J249" s="354"/>
    </row>
    <row r="250" spans="1:10" x14ac:dyDescent="0.2">
      <c r="A250" s="186"/>
      <c r="B250" s="186"/>
      <c r="C250" s="186"/>
      <c r="D250" s="186"/>
      <c r="E250" s="186"/>
      <c r="F250" s="448"/>
      <c r="G250" s="113"/>
      <c r="H250" s="186"/>
      <c r="I250" s="186"/>
      <c r="J250" s="354"/>
    </row>
    <row r="251" spans="1:10" x14ac:dyDescent="0.2">
      <c r="A251" s="186"/>
      <c r="B251" s="186"/>
      <c r="C251" s="186"/>
      <c r="D251" s="186"/>
      <c r="E251" s="186"/>
      <c r="F251" s="448"/>
      <c r="G251" s="113"/>
      <c r="H251" s="186"/>
      <c r="I251" s="186"/>
      <c r="J251" s="354"/>
    </row>
    <row r="252" spans="1:10" x14ac:dyDescent="0.2">
      <c r="A252" s="186"/>
      <c r="B252" s="186"/>
      <c r="C252" s="186"/>
      <c r="D252" s="186"/>
      <c r="E252" s="186"/>
      <c r="F252" s="448"/>
      <c r="G252" s="113"/>
      <c r="H252" s="186"/>
      <c r="I252" s="186"/>
      <c r="J252" s="354"/>
    </row>
    <row r="253" spans="1:10" x14ac:dyDescent="0.2">
      <c r="A253" s="186"/>
      <c r="B253" s="186"/>
      <c r="C253" s="186"/>
      <c r="D253" s="186"/>
      <c r="E253" s="186"/>
      <c r="F253" s="448"/>
      <c r="G253" s="113"/>
      <c r="H253" s="186"/>
      <c r="I253" s="186"/>
      <c r="J253" s="354"/>
    </row>
    <row r="254" spans="1:10" x14ac:dyDescent="0.2">
      <c r="A254" s="186"/>
      <c r="B254" s="186"/>
      <c r="C254" s="186"/>
      <c r="D254" s="186"/>
      <c r="E254" s="186"/>
      <c r="F254" s="448"/>
      <c r="G254" s="113"/>
      <c r="H254" s="186"/>
      <c r="I254" s="186"/>
      <c r="J254" s="354"/>
    </row>
    <row r="255" spans="1:10" x14ac:dyDescent="0.2">
      <c r="A255" s="186"/>
      <c r="B255" s="186"/>
      <c r="C255" s="186"/>
      <c r="D255" s="186"/>
      <c r="E255" s="186"/>
      <c r="F255" s="448"/>
      <c r="G255" s="113"/>
      <c r="H255" s="186"/>
      <c r="I255" s="186"/>
      <c r="J255" s="354"/>
    </row>
    <row r="256" spans="1:10" x14ac:dyDescent="0.2">
      <c r="A256" s="186"/>
      <c r="B256" s="186"/>
      <c r="C256" s="186"/>
      <c r="D256" s="186"/>
      <c r="E256" s="186"/>
      <c r="F256" s="448"/>
      <c r="G256" s="113"/>
      <c r="H256" s="186"/>
      <c r="I256" s="186"/>
      <c r="J256" s="354"/>
    </row>
    <row r="257" spans="1:10" x14ac:dyDescent="0.2">
      <c r="A257" s="186"/>
      <c r="B257" s="186"/>
      <c r="C257" s="186"/>
      <c r="D257" s="186"/>
      <c r="E257" s="186"/>
      <c r="F257" s="448"/>
      <c r="G257" s="113"/>
      <c r="H257" s="186"/>
      <c r="I257" s="186"/>
      <c r="J257" s="354"/>
    </row>
    <row r="258" spans="1:10" x14ac:dyDescent="0.2">
      <c r="A258" s="186"/>
      <c r="B258" s="186"/>
      <c r="C258" s="186"/>
      <c r="D258" s="186"/>
      <c r="E258" s="186"/>
      <c r="F258" s="448"/>
      <c r="G258" s="113"/>
      <c r="H258" s="186"/>
      <c r="I258" s="186"/>
      <c r="J258" s="354"/>
    </row>
    <row r="259" spans="1:10" x14ac:dyDescent="0.2">
      <c r="A259" s="186"/>
      <c r="B259" s="186"/>
      <c r="C259" s="186"/>
      <c r="D259" s="186"/>
      <c r="E259" s="186"/>
      <c r="F259" s="448"/>
      <c r="G259" s="113"/>
      <c r="H259" s="186"/>
      <c r="I259" s="186"/>
      <c r="J259" s="354"/>
    </row>
    <row r="260" spans="1:10" x14ac:dyDescent="0.2">
      <c r="A260" s="186"/>
      <c r="B260" s="186"/>
      <c r="C260" s="186"/>
      <c r="D260" s="186"/>
      <c r="E260" s="186"/>
      <c r="F260" s="448"/>
      <c r="G260" s="113"/>
      <c r="H260" s="186"/>
      <c r="I260" s="186"/>
      <c r="J260" s="354"/>
    </row>
    <row r="261" spans="1:10" x14ac:dyDescent="0.2">
      <c r="A261" s="186"/>
      <c r="B261" s="186"/>
      <c r="C261" s="186"/>
      <c r="D261" s="186"/>
      <c r="E261" s="186"/>
      <c r="F261" s="448"/>
      <c r="G261" s="113"/>
      <c r="H261" s="186"/>
      <c r="I261" s="186"/>
      <c r="J261" s="354"/>
    </row>
    <row r="262" spans="1:10" x14ac:dyDescent="0.2">
      <c r="A262" s="186"/>
      <c r="B262" s="186"/>
      <c r="C262" s="186"/>
      <c r="D262" s="186"/>
      <c r="E262" s="186"/>
      <c r="F262" s="448"/>
      <c r="G262" s="113"/>
      <c r="H262" s="186"/>
      <c r="I262" s="186"/>
      <c r="J262" s="354"/>
    </row>
    <row r="263" spans="1:10" x14ac:dyDescent="0.2">
      <c r="A263" s="186"/>
      <c r="B263" s="186"/>
      <c r="C263" s="186"/>
      <c r="D263" s="186"/>
      <c r="E263" s="186"/>
      <c r="F263" s="448"/>
      <c r="G263" s="113"/>
      <c r="H263" s="186"/>
      <c r="I263" s="186"/>
      <c r="J263" s="354"/>
    </row>
    <row r="264" spans="1:10" x14ac:dyDescent="0.2">
      <c r="A264" s="186"/>
      <c r="B264" s="186"/>
      <c r="C264" s="186"/>
      <c r="D264" s="186"/>
      <c r="E264" s="186"/>
      <c r="F264" s="448"/>
      <c r="G264" s="113"/>
      <c r="H264" s="186"/>
      <c r="I264" s="186"/>
      <c r="J264" s="354"/>
    </row>
    <row r="265" spans="1:10" x14ac:dyDescent="0.2">
      <c r="A265" s="186"/>
      <c r="B265" s="186"/>
      <c r="C265" s="186"/>
      <c r="D265" s="186"/>
      <c r="E265" s="186"/>
      <c r="F265" s="448"/>
      <c r="G265" s="113"/>
      <c r="H265" s="186"/>
      <c r="I265" s="186"/>
      <c r="J265" s="354"/>
    </row>
    <row r="266" spans="1:10" x14ac:dyDescent="0.2">
      <c r="A266" s="186"/>
      <c r="B266" s="186"/>
      <c r="C266" s="186"/>
      <c r="D266" s="186"/>
      <c r="E266" s="186"/>
      <c r="F266" s="448"/>
      <c r="G266" s="113"/>
      <c r="H266" s="186"/>
      <c r="I266" s="186"/>
      <c r="J266" s="354"/>
    </row>
    <row r="267" spans="1:10" x14ac:dyDescent="0.2">
      <c r="A267" s="186"/>
      <c r="B267" s="186"/>
      <c r="C267" s="186"/>
      <c r="D267" s="186"/>
      <c r="E267" s="186"/>
      <c r="F267" s="448"/>
      <c r="G267" s="113"/>
      <c r="H267" s="186"/>
      <c r="I267" s="186"/>
      <c r="J267" s="354"/>
    </row>
    <row r="268" spans="1:10" x14ac:dyDescent="0.2">
      <c r="A268" s="186"/>
      <c r="B268" s="186"/>
      <c r="C268" s="186"/>
      <c r="D268" s="186"/>
      <c r="E268" s="186"/>
      <c r="F268" s="448"/>
      <c r="G268" s="113"/>
      <c r="H268" s="186"/>
      <c r="I268" s="186"/>
      <c r="J268" s="354"/>
    </row>
    <row r="269" spans="1:10" x14ac:dyDescent="0.2">
      <c r="A269" s="186"/>
      <c r="B269" s="186"/>
      <c r="C269" s="186"/>
      <c r="D269" s="186"/>
      <c r="E269" s="186"/>
      <c r="F269" s="448"/>
      <c r="G269" s="113"/>
      <c r="H269" s="186"/>
      <c r="I269" s="186"/>
      <c r="J269" s="354"/>
    </row>
    <row r="270" spans="1:10" x14ac:dyDescent="0.2">
      <c r="A270" s="186"/>
      <c r="B270" s="186"/>
      <c r="C270" s="186"/>
      <c r="D270" s="186"/>
      <c r="E270" s="186"/>
      <c r="F270" s="448"/>
      <c r="G270" s="113"/>
      <c r="H270" s="186"/>
      <c r="I270" s="186"/>
      <c r="J270" s="354"/>
    </row>
    <row r="271" spans="1:10" x14ac:dyDescent="0.2">
      <c r="A271" s="186"/>
      <c r="B271" s="186"/>
      <c r="C271" s="186"/>
      <c r="D271" s="186"/>
      <c r="E271" s="186"/>
      <c r="F271" s="448"/>
      <c r="G271" s="113"/>
      <c r="H271" s="186"/>
      <c r="I271" s="186"/>
      <c r="J271" s="354"/>
    </row>
    <row r="272" spans="1:10" x14ac:dyDescent="0.2">
      <c r="A272" s="186"/>
      <c r="B272" s="186"/>
      <c r="C272" s="186"/>
      <c r="D272" s="186"/>
      <c r="E272" s="186"/>
      <c r="F272" s="448"/>
      <c r="G272" s="113"/>
      <c r="H272" s="186"/>
      <c r="I272" s="186"/>
      <c r="J272" s="354"/>
    </row>
    <row r="273" spans="1:10" x14ac:dyDescent="0.2">
      <c r="A273" s="186"/>
      <c r="B273" s="186"/>
      <c r="C273" s="186"/>
      <c r="D273" s="186"/>
      <c r="E273" s="186"/>
      <c r="F273" s="448"/>
      <c r="G273" s="113"/>
      <c r="H273" s="186"/>
      <c r="I273" s="186"/>
      <c r="J273" s="354"/>
    </row>
    <row r="274" spans="1:10" x14ac:dyDescent="0.2">
      <c r="A274" s="186"/>
      <c r="B274" s="186"/>
      <c r="C274" s="186"/>
      <c r="D274" s="186"/>
      <c r="E274" s="186"/>
      <c r="F274" s="448"/>
      <c r="G274" s="113"/>
      <c r="H274" s="186"/>
      <c r="I274" s="186"/>
      <c r="J274" s="354"/>
    </row>
    <row r="275" spans="1:10" x14ac:dyDescent="0.2">
      <c r="A275" s="186"/>
      <c r="B275" s="186"/>
      <c r="C275" s="186"/>
      <c r="D275" s="186"/>
      <c r="E275" s="186"/>
      <c r="F275" s="448"/>
      <c r="G275" s="113"/>
      <c r="H275" s="186"/>
      <c r="I275" s="186"/>
      <c r="J275" s="354"/>
    </row>
    <row r="276" spans="1:10" x14ac:dyDescent="0.2">
      <c r="A276" s="186"/>
      <c r="B276" s="186"/>
      <c r="C276" s="186"/>
      <c r="D276" s="186"/>
      <c r="E276" s="186"/>
      <c r="F276" s="448"/>
      <c r="G276" s="113"/>
      <c r="H276" s="186"/>
      <c r="I276" s="186"/>
      <c r="J276" s="354"/>
    </row>
    <row r="277" spans="1:10" x14ac:dyDescent="0.2">
      <c r="A277" s="186"/>
      <c r="B277" s="186"/>
      <c r="C277" s="186"/>
      <c r="D277" s="186"/>
      <c r="E277" s="186"/>
      <c r="F277" s="448"/>
      <c r="G277" s="113"/>
      <c r="H277" s="186"/>
      <c r="I277" s="186"/>
      <c r="J277" s="354"/>
    </row>
    <row r="278" spans="1:10" x14ac:dyDescent="0.2">
      <c r="A278" s="186"/>
      <c r="B278" s="186"/>
      <c r="C278" s="186"/>
      <c r="D278" s="186"/>
      <c r="E278" s="186"/>
      <c r="F278" s="448"/>
      <c r="G278" s="113"/>
      <c r="H278" s="186"/>
      <c r="I278" s="186"/>
      <c r="J278" s="354"/>
    </row>
    <row r="279" spans="1:10" x14ac:dyDescent="0.2">
      <c r="A279" s="186"/>
      <c r="B279" s="186"/>
      <c r="C279" s="186"/>
      <c r="D279" s="186"/>
      <c r="E279" s="186"/>
      <c r="F279" s="448"/>
      <c r="G279" s="113"/>
      <c r="H279" s="186"/>
      <c r="I279" s="186"/>
      <c r="J279" s="354"/>
    </row>
    <row r="280" spans="1:10" x14ac:dyDescent="0.2">
      <c r="A280" s="186"/>
      <c r="B280" s="186"/>
      <c r="C280" s="186"/>
      <c r="D280" s="186"/>
      <c r="E280" s="186"/>
      <c r="F280" s="448"/>
      <c r="G280" s="113"/>
      <c r="H280" s="186"/>
      <c r="I280" s="186"/>
      <c r="J280" s="354"/>
    </row>
    <row r="281" spans="1:10" x14ac:dyDescent="0.2">
      <c r="A281" s="186"/>
      <c r="B281" s="186"/>
      <c r="C281" s="186"/>
      <c r="D281" s="186"/>
      <c r="E281" s="186"/>
      <c r="F281" s="448"/>
      <c r="G281" s="113"/>
      <c r="H281" s="186"/>
      <c r="I281" s="186"/>
      <c r="J281" s="354"/>
    </row>
    <row r="282" spans="1:10" x14ac:dyDescent="0.2">
      <c r="A282" s="186"/>
      <c r="B282" s="186"/>
      <c r="C282" s="186"/>
      <c r="D282" s="186"/>
      <c r="E282" s="186"/>
      <c r="F282" s="448"/>
      <c r="G282" s="113"/>
      <c r="H282" s="186"/>
      <c r="I282" s="186"/>
      <c r="J282" s="354"/>
    </row>
    <row r="283" spans="1:10" x14ac:dyDescent="0.2">
      <c r="A283" s="186"/>
      <c r="B283" s="186"/>
      <c r="C283" s="186"/>
      <c r="D283" s="186"/>
      <c r="E283" s="186"/>
      <c r="F283" s="448"/>
      <c r="G283" s="113"/>
      <c r="H283" s="186"/>
      <c r="I283" s="186"/>
      <c r="J283" s="354"/>
    </row>
    <row r="284" spans="1:10" x14ac:dyDescent="0.2">
      <c r="A284" s="186"/>
      <c r="B284" s="186"/>
      <c r="C284" s="186"/>
      <c r="D284" s="186"/>
      <c r="E284" s="186"/>
      <c r="F284" s="448"/>
      <c r="G284" s="113"/>
      <c r="H284" s="186"/>
      <c r="I284" s="186"/>
      <c r="J284" s="354"/>
    </row>
    <row r="285" spans="1:10" x14ac:dyDescent="0.2">
      <c r="A285" s="186"/>
      <c r="B285" s="186"/>
      <c r="C285" s="186"/>
      <c r="D285" s="186"/>
      <c r="E285" s="186"/>
      <c r="F285" s="448"/>
      <c r="G285" s="113"/>
      <c r="H285" s="186"/>
      <c r="I285" s="186"/>
      <c r="J285" s="354"/>
    </row>
    <row r="286" spans="1:10" x14ac:dyDescent="0.2">
      <c r="A286" s="186"/>
      <c r="B286" s="186"/>
      <c r="C286" s="186"/>
      <c r="D286" s="186"/>
      <c r="E286" s="186"/>
      <c r="F286" s="448"/>
      <c r="G286" s="113"/>
      <c r="H286" s="186"/>
      <c r="I286" s="186"/>
      <c r="J286" s="354"/>
    </row>
    <row r="287" spans="1:10" x14ac:dyDescent="0.2">
      <c r="A287" s="186"/>
      <c r="B287" s="186"/>
      <c r="C287" s="186"/>
      <c r="D287" s="186"/>
      <c r="E287" s="186"/>
      <c r="F287" s="448"/>
      <c r="G287" s="113"/>
      <c r="H287" s="186"/>
      <c r="I287" s="186"/>
      <c r="J287" s="354"/>
    </row>
    <row r="288" spans="1:10" x14ac:dyDescent="0.2">
      <c r="A288" s="186"/>
      <c r="B288" s="186"/>
      <c r="C288" s="186"/>
      <c r="D288" s="186"/>
      <c r="E288" s="186"/>
      <c r="F288" s="448"/>
      <c r="G288" s="113"/>
      <c r="H288" s="186"/>
      <c r="I288" s="186"/>
      <c r="J288" s="354"/>
    </row>
    <row r="289" spans="1:10" x14ac:dyDescent="0.2">
      <c r="A289" s="186"/>
      <c r="B289" s="186"/>
      <c r="C289" s="186"/>
      <c r="D289" s="186"/>
      <c r="E289" s="186"/>
      <c r="F289" s="448"/>
      <c r="G289" s="113"/>
      <c r="H289" s="186"/>
      <c r="I289" s="186"/>
      <c r="J289" s="354"/>
    </row>
    <row r="290" spans="1:10" x14ac:dyDescent="0.2">
      <c r="A290" s="186"/>
      <c r="B290" s="186"/>
      <c r="C290" s="186"/>
      <c r="D290" s="186"/>
      <c r="E290" s="186"/>
      <c r="F290" s="448"/>
      <c r="G290" s="113"/>
      <c r="H290" s="186"/>
      <c r="I290" s="186"/>
      <c r="J290" s="354"/>
    </row>
    <row r="291" spans="1:10" x14ac:dyDescent="0.2">
      <c r="A291" s="186"/>
      <c r="B291" s="186"/>
      <c r="C291" s="186"/>
      <c r="D291" s="186"/>
      <c r="E291" s="186"/>
      <c r="F291" s="448"/>
      <c r="G291" s="113"/>
      <c r="H291" s="186"/>
      <c r="I291" s="186"/>
      <c r="J291" s="354"/>
    </row>
    <row r="292" spans="1:10" x14ac:dyDescent="0.2">
      <c r="A292" s="186"/>
      <c r="B292" s="186"/>
      <c r="C292" s="186"/>
      <c r="D292" s="186"/>
      <c r="E292" s="186"/>
      <c r="F292" s="448"/>
      <c r="G292" s="113"/>
      <c r="H292" s="186"/>
      <c r="I292" s="186"/>
      <c r="J292" s="354"/>
    </row>
    <row r="293" spans="1:10" x14ac:dyDescent="0.2">
      <c r="A293" s="186"/>
      <c r="B293" s="186"/>
      <c r="C293" s="186"/>
      <c r="D293" s="186"/>
      <c r="E293" s="186"/>
      <c r="F293" s="448"/>
      <c r="G293" s="113"/>
      <c r="H293" s="186"/>
      <c r="I293" s="186"/>
      <c r="J293" s="354"/>
    </row>
    <row r="294" spans="1:10" x14ac:dyDescent="0.2">
      <c r="A294" s="186"/>
      <c r="B294" s="186"/>
      <c r="C294" s="186"/>
      <c r="D294" s="186"/>
      <c r="E294" s="186"/>
      <c r="F294" s="448"/>
      <c r="G294" s="113"/>
      <c r="H294" s="186"/>
      <c r="I294" s="186"/>
      <c r="J294" s="354"/>
    </row>
    <row r="295" spans="1:10" x14ac:dyDescent="0.2">
      <c r="A295" s="186"/>
      <c r="B295" s="186"/>
      <c r="C295" s="186"/>
      <c r="D295" s="186"/>
      <c r="E295" s="186"/>
      <c r="F295" s="448"/>
      <c r="G295" s="113"/>
      <c r="H295" s="186"/>
      <c r="I295" s="186"/>
      <c r="J295" s="354"/>
    </row>
    <row r="296" spans="1:10" x14ac:dyDescent="0.2">
      <c r="A296" s="186"/>
      <c r="B296" s="186"/>
      <c r="C296" s="186"/>
      <c r="D296" s="186"/>
      <c r="E296" s="186"/>
      <c r="F296" s="448"/>
      <c r="G296" s="113"/>
      <c r="H296" s="186"/>
      <c r="I296" s="186"/>
      <c r="J296" s="354"/>
    </row>
    <row r="297" spans="1:10" x14ac:dyDescent="0.2">
      <c r="A297" s="186"/>
      <c r="B297" s="186"/>
      <c r="C297" s="186"/>
      <c r="D297" s="186"/>
      <c r="E297" s="186"/>
      <c r="F297" s="448"/>
      <c r="G297" s="113"/>
      <c r="H297" s="186"/>
      <c r="I297" s="186"/>
      <c r="J297" s="354"/>
    </row>
    <row r="298" spans="1:10" x14ac:dyDescent="0.2">
      <c r="A298" s="186"/>
      <c r="B298" s="186"/>
      <c r="C298" s="186"/>
      <c r="D298" s="186"/>
      <c r="E298" s="186"/>
      <c r="F298" s="448"/>
      <c r="G298" s="113"/>
      <c r="H298" s="186"/>
      <c r="I298" s="186"/>
      <c r="J298" s="354"/>
    </row>
    <row r="299" spans="1:10" x14ac:dyDescent="0.2">
      <c r="A299" s="186"/>
      <c r="B299" s="186"/>
      <c r="C299" s="186"/>
      <c r="D299" s="186"/>
      <c r="E299" s="186"/>
      <c r="F299" s="448"/>
      <c r="G299" s="113"/>
      <c r="H299" s="186"/>
      <c r="I299" s="186"/>
      <c r="J299" s="354"/>
    </row>
    <row r="300" spans="1:10" x14ac:dyDescent="0.2">
      <c r="A300" s="186"/>
      <c r="B300" s="186"/>
      <c r="C300" s="186"/>
      <c r="D300" s="186"/>
      <c r="E300" s="186"/>
      <c r="F300" s="448"/>
      <c r="G300" s="113"/>
      <c r="H300" s="186"/>
      <c r="I300" s="186"/>
      <c r="J300" s="354"/>
    </row>
    <row r="301" spans="1:10" x14ac:dyDescent="0.2">
      <c r="A301" s="186"/>
      <c r="B301" s="186"/>
      <c r="C301" s="186"/>
      <c r="D301" s="186"/>
      <c r="E301" s="186"/>
      <c r="F301" s="448"/>
      <c r="G301" s="113"/>
      <c r="H301" s="186"/>
      <c r="I301" s="186"/>
      <c r="J301" s="354"/>
    </row>
    <row r="302" spans="1:10" x14ac:dyDescent="0.2">
      <c r="A302" s="186"/>
      <c r="B302" s="186"/>
      <c r="C302" s="186"/>
      <c r="D302" s="186"/>
      <c r="E302" s="186"/>
      <c r="F302" s="448"/>
      <c r="G302" s="113"/>
      <c r="H302" s="186"/>
      <c r="I302" s="186"/>
      <c r="J302" s="354"/>
    </row>
    <row r="303" spans="1:10" x14ac:dyDescent="0.2">
      <c r="A303" s="186"/>
      <c r="B303" s="186"/>
      <c r="C303" s="186"/>
      <c r="D303" s="186"/>
      <c r="E303" s="186"/>
      <c r="F303" s="448"/>
      <c r="G303" s="113"/>
      <c r="H303" s="186"/>
      <c r="I303" s="186"/>
      <c r="J303" s="354"/>
    </row>
    <row r="304" spans="1:10" x14ac:dyDescent="0.2">
      <c r="A304" s="186"/>
      <c r="B304" s="186"/>
      <c r="C304" s="186"/>
      <c r="D304" s="186"/>
      <c r="E304" s="186"/>
      <c r="F304" s="448"/>
      <c r="G304" s="113"/>
      <c r="H304" s="186"/>
      <c r="I304" s="186"/>
      <c r="J304" s="354"/>
    </row>
    <row r="305" spans="1:10" x14ac:dyDescent="0.2">
      <c r="A305" s="186"/>
      <c r="B305" s="186"/>
      <c r="C305" s="186"/>
      <c r="D305" s="186"/>
      <c r="E305" s="186"/>
      <c r="F305" s="448"/>
      <c r="G305" s="113"/>
      <c r="H305" s="186"/>
      <c r="I305" s="186"/>
      <c r="J305" s="354"/>
    </row>
    <row r="306" spans="1:10" x14ac:dyDescent="0.2">
      <c r="A306" s="186"/>
      <c r="B306" s="186"/>
      <c r="C306" s="186"/>
      <c r="D306" s="186"/>
      <c r="E306" s="186"/>
      <c r="F306" s="448"/>
      <c r="G306" s="113"/>
      <c r="H306" s="186"/>
      <c r="I306" s="186"/>
      <c r="J306" s="354"/>
    </row>
    <row r="307" spans="1:10" x14ac:dyDescent="0.2">
      <c r="A307" s="186"/>
      <c r="B307" s="186"/>
      <c r="C307" s="186"/>
      <c r="D307" s="186"/>
      <c r="E307" s="186"/>
      <c r="F307" s="448"/>
      <c r="G307" s="113"/>
      <c r="H307" s="186"/>
      <c r="I307" s="186"/>
      <c r="J307" s="354"/>
    </row>
    <row r="308" spans="1:10" x14ac:dyDescent="0.2">
      <c r="A308" s="186"/>
      <c r="B308" s="186"/>
      <c r="C308" s="186"/>
      <c r="D308" s="186"/>
      <c r="E308" s="186"/>
      <c r="F308" s="448"/>
      <c r="G308" s="113"/>
      <c r="H308" s="186"/>
      <c r="I308" s="186"/>
      <c r="J308" s="354"/>
    </row>
    <row r="309" spans="1:10" x14ac:dyDescent="0.2">
      <c r="A309" s="186"/>
      <c r="B309" s="186"/>
      <c r="C309" s="186"/>
      <c r="D309" s="186"/>
      <c r="E309" s="186"/>
      <c r="F309" s="448"/>
      <c r="G309" s="113"/>
      <c r="H309" s="186"/>
      <c r="I309" s="186"/>
      <c r="J309" s="354"/>
    </row>
    <row r="310" spans="1:10" x14ac:dyDescent="0.2">
      <c r="A310" s="186"/>
      <c r="B310" s="186"/>
      <c r="C310" s="186"/>
      <c r="D310" s="186"/>
      <c r="E310" s="186"/>
      <c r="F310" s="448"/>
      <c r="G310" s="113"/>
      <c r="H310" s="186"/>
      <c r="I310" s="186"/>
      <c r="J310" s="354"/>
    </row>
    <row r="311" spans="1:10" x14ac:dyDescent="0.2">
      <c r="A311" s="186"/>
      <c r="B311" s="186"/>
      <c r="C311" s="186"/>
      <c r="D311" s="186"/>
      <c r="E311" s="186"/>
      <c r="F311" s="448"/>
      <c r="G311" s="113"/>
      <c r="H311" s="186"/>
      <c r="I311" s="186"/>
      <c r="J311" s="354"/>
    </row>
    <row r="312" spans="1:10" x14ac:dyDescent="0.2">
      <c r="A312" s="186"/>
      <c r="B312" s="186"/>
      <c r="C312" s="186"/>
      <c r="D312" s="186"/>
      <c r="E312" s="186"/>
      <c r="F312" s="448"/>
      <c r="G312" s="113"/>
      <c r="H312" s="186"/>
      <c r="I312" s="186"/>
      <c r="J312" s="354"/>
    </row>
    <row r="313" spans="1:10" x14ac:dyDescent="0.2">
      <c r="A313" s="186"/>
      <c r="B313" s="186"/>
      <c r="C313" s="186"/>
      <c r="D313" s="186"/>
      <c r="E313" s="186"/>
      <c r="F313" s="448"/>
      <c r="G313" s="113"/>
      <c r="H313" s="186"/>
      <c r="I313" s="186"/>
      <c r="J313" s="354"/>
    </row>
    <row r="314" spans="1:10" x14ac:dyDescent="0.2">
      <c r="A314" s="186"/>
      <c r="B314" s="186"/>
      <c r="C314" s="186"/>
      <c r="D314" s="186"/>
      <c r="E314" s="186"/>
      <c r="F314" s="448"/>
      <c r="G314" s="113"/>
      <c r="H314" s="186"/>
      <c r="I314" s="186"/>
      <c r="J314" s="354"/>
    </row>
    <row r="315" spans="1:10" x14ac:dyDescent="0.2">
      <c r="A315" s="186"/>
      <c r="B315" s="186"/>
      <c r="C315" s="186"/>
      <c r="D315" s="186"/>
      <c r="E315" s="186"/>
      <c r="F315" s="448"/>
      <c r="G315" s="113"/>
      <c r="H315" s="186"/>
      <c r="I315" s="186"/>
      <c r="J315" s="354"/>
    </row>
    <row r="316" spans="1:10" x14ac:dyDescent="0.2">
      <c r="A316" s="186"/>
      <c r="B316" s="186"/>
      <c r="C316" s="186"/>
      <c r="D316" s="186"/>
      <c r="E316" s="186"/>
      <c r="F316" s="448"/>
      <c r="G316" s="113"/>
      <c r="H316" s="186"/>
      <c r="I316" s="186"/>
      <c r="J316" s="354"/>
    </row>
    <row r="317" spans="1:10" x14ac:dyDescent="0.2">
      <c r="A317" s="186"/>
      <c r="B317" s="186"/>
      <c r="C317" s="186"/>
      <c r="D317" s="186"/>
      <c r="E317" s="186"/>
      <c r="F317" s="448"/>
      <c r="G317" s="113"/>
      <c r="H317" s="186"/>
      <c r="I317" s="186"/>
      <c r="J317" s="354"/>
    </row>
    <row r="318" spans="1:10" x14ac:dyDescent="0.2">
      <c r="A318" s="186"/>
      <c r="B318" s="186"/>
      <c r="C318" s="186"/>
      <c r="D318" s="186"/>
      <c r="E318" s="186"/>
      <c r="F318" s="448"/>
      <c r="G318" s="113"/>
      <c r="H318" s="186"/>
      <c r="I318" s="186"/>
      <c r="J318" s="354"/>
    </row>
    <row r="319" spans="1:10" x14ac:dyDescent="0.2">
      <c r="A319" s="186"/>
      <c r="B319" s="186"/>
      <c r="C319" s="186"/>
      <c r="D319" s="186"/>
      <c r="E319" s="186"/>
      <c r="F319" s="448"/>
      <c r="G319" s="113"/>
      <c r="H319" s="186"/>
      <c r="I319" s="186"/>
      <c r="J319" s="354"/>
    </row>
    <row r="320" spans="1:10" x14ac:dyDescent="0.2">
      <c r="A320" s="186"/>
      <c r="B320" s="186"/>
      <c r="C320" s="186"/>
      <c r="D320" s="186"/>
      <c r="E320" s="186"/>
      <c r="F320" s="448"/>
      <c r="G320" s="113"/>
      <c r="H320" s="186"/>
      <c r="I320" s="186"/>
      <c r="J320" s="354"/>
    </row>
    <row r="321" spans="1:10" x14ac:dyDescent="0.2">
      <c r="A321" s="186"/>
      <c r="B321" s="186"/>
      <c r="C321" s="186"/>
      <c r="D321" s="186"/>
      <c r="E321" s="186"/>
      <c r="F321" s="448"/>
      <c r="G321" s="113"/>
      <c r="H321" s="186"/>
      <c r="I321" s="186"/>
      <c r="J321" s="354"/>
    </row>
    <row r="322" spans="1:10" x14ac:dyDescent="0.2">
      <c r="A322" s="186"/>
      <c r="B322" s="186"/>
      <c r="C322" s="186"/>
      <c r="D322" s="186"/>
      <c r="E322" s="186"/>
      <c r="F322" s="448"/>
      <c r="G322" s="113"/>
      <c r="H322" s="186"/>
      <c r="I322" s="186"/>
      <c r="J322" s="354"/>
    </row>
    <row r="323" spans="1:10" x14ac:dyDescent="0.2">
      <c r="A323" s="186"/>
      <c r="B323" s="186"/>
      <c r="C323" s="186"/>
      <c r="D323" s="186"/>
      <c r="E323" s="186"/>
      <c r="F323" s="448"/>
      <c r="G323" s="113"/>
      <c r="H323" s="186"/>
      <c r="I323" s="186"/>
      <c r="J323" s="354"/>
    </row>
    <row r="324" spans="1:10" x14ac:dyDescent="0.2">
      <c r="A324" s="186"/>
      <c r="B324" s="186"/>
      <c r="C324" s="186"/>
      <c r="D324" s="186"/>
      <c r="E324" s="186"/>
      <c r="F324" s="448"/>
      <c r="G324" s="113"/>
      <c r="H324" s="186"/>
      <c r="I324" s="186"/>
      <c r="J324" s="354"/>
    </row>
    <row r="325" spans="1:10" x14ac:dyDescent="0.2">
      <c r="A325" s="186"/>
      <c r="B325" s="186"/>
      <c r="C325" s="186"/>
      <c r="D325" s="186"/>
      <c r="E325" s="186"/>
      <c r="F325" s="448"/>
      <c r="G325" s="113"/>
      <c r="H325" s="186"/>
      <c r="I325" s="186"/>
      <c r="J325" s="354"/>
    </row>
    <row r="326" spans="1:10" x14ac:dyDescent="0.2">
      <c r="A326" s="186"/>
      <c r="B326" s="186"/>
      <c r="C326" s="186"/>
      <c r="D326" s="186"/>
      <c r="E326" s="186"/>
      <c r="F326" s="448"/>
      <c r="G326" s="113"/>
      <c r="H326" s="186"/>
      <c r="I326" s="186"/>
      <c r="J326" s="354"/>
    </row>
    <row r="327" spans="1:10" x14ac:dyDescent="0.2">
      <c r="A327" s="186"/>
      <c r="B327" s="186"/>
      <c r="C327" s="186"/>
      <c r="D327" s="186"/>
      <c r="E327" s="186"/>
      <c r="F327" s="448"/>
      <c r="G327" s="113"/>
      <c r="H327" s="186"/>
      <c r="I327" s="186"/>
      <c r="J327" s="354"/>
    </row>
    <row r="328" spans="1:10" x14ac:dyDescent="0.2">
      <c r="A328" s="186"/>
      <c r="B328" s="186"/>
      <c r="C328" s="186"/>
      <c r="D328" s="186"/>
      <c r="E328" s="186"/>
      <c r="F328" s="448"/>
      <c r="G328" s="113"/>
      <c r="H328" s="186"/>
      <c r="I328" s="186"/>
      <c r="J328" s="354"/>
    </row>
    <row r="329" spans="1:10" x14ac:dyDescent="0.2">
      <c r="A329" s="186"/>
      <c r="B329" s="186"/>
      <c r="C329" s="186"/>
      <c r="D329" s="186"/>
      <c r="E329" s="186"/>
      <c r="F329" s="448"/>
      <c r="G329" s="113"/>
      <c r="H329" s="186"/>
      <c r="I329" s="186"/>
      <c r="J329" s="354"/>
    </row>
    <row r="330" spans="1:10" x14ac:dyDescent="0.2">
      <c r="A330" s="186"/>
      <c r="B330" s="186"/>
      <c r="C330" s="186"/>
      <c r="D330" s="186"/>
      <c r="E330" s="186"/>
      <c r="F330" s="448"/>
      <c r="G330" s="113"/>
      <c r="H330" s="186"/>
      <c r="I330" s="186"/>
      <c r="J330" s="354"/>
    </row>
    <row r="331" spans="1:10" x14ac:dyDescent="0.2">
      <c r="A331" s="186"/>
      <c r="B331" s="186"/>
      <c r="C331" s="186"/>
      <c r="D331" s="186"/>
      <c r="E331" s="186"/>
      <c r="F331" s="448"/>
      <c r="G331" s="113"/>
      <c r="H331" s="186"/>
      <c r="I331" s="186"/>
      <c r="J331" s="354"/>
    </row>
    <row r="332" spans="1:10" x14ac:dyDescent="0.2">
      <c r="A332" s="186"/>
      <c r="B332" s="186"/>
      <c r="C332" s="186"/>
      <c r="D332" s="186"/>
      <c r="E332" s="186"/>
      <c r="F332" s="448"/>
      <c r="G332" s="113"/>
      <c r="H332" s="186"/>
      <c r="I332" s="186"/>
      <c r="J332" s="354"/>
    </row>
    <row r="333" spans="1:10" x14ac:dyDescent="0.2">
      <c r="A333" s="186"/>
      <c r="B333" s="186"/>
      <c r="C333" s="186"/>
      <c r="D333" s="186"/>
      <c r="E333" s="186"/>
      <c r="F333" s="448"/>
      <c r="G333" s="113"/>
      <c r="H333" s="186"/>
      <c r="I333" s="186"/>
      <c r="J333" s="354"/>
    </row>
    <row r="334" spans="1:10" x14ac:dyDescent="0.2">
      <c r="A334" s="186"/>
      <c r="B334" s="186"/>
      <c r="C334" s="186"/>
      <c r="D334" s="186"/>
      <c r="E334" s="186"/>
      <c r="F334" s="448"/>
      <c r="G334" s="113"/>
      <c r="H334" s="186"/>
      <c r="I334" s="186"/>
      <c r="J334" s="354"/>
    </row>
    <row r="335" spans="1:10" x14ac:dyDescent="0.2">
      <c r="A335" s="186"/>
      <c r="B335" s="186"/>
      <c r="C335" s="186"/>
      <c r="D335" s="186"/>
      <c r="E335" s="186"/>
      <c r="F335" s="448"/>
      <c r="G335" s="113"/>
      <c r="H335" s="186"/>
      <c r="I335" s="186"/>
      <c r="J335" s="354"/>
    </row>
    <row r="336" spans="1:10" x14ac:dyDescent="0.2">
      <c r="A336" s="186"/>
      <c r="B336" s="186"/>
      <c r="C336" s="186"/>
      <c r="D336" s="186"/>
      <c r="E336" s="186"/>
      <c r="F336" s="448"/>
      <c r="G336" s="113"/>
      <c r="H336" s="186"/>
      <c r="I336" s="186"/>
      <c r="J336" s="354"/>
    </row>
    <row r="337" spans="1:10" x14ac:dyDescent="0.2">
      <c r="A337" s="186"/>
      <c r="B337" s="186"/>
      <c r="C337" s="186"/>
      <c r="D337" s="186"/>
      <c r="E337" s="186"/>
      <c r="F337" s="448"/>
      <c r="G337" s="113"/>
      <c r="H337" s="186"/>
      <c r="I337" s="186"/>
      <c r="J337" s="354"/>
    </row>
    <row r="338" spans="1:10" x14ac:dyDescent="0.2">
      <c r="A338" s="186"/>
      <c r="B338" s="186"/>
      <c r="C338" s="186"/>
      <c r="D338" s="186"/>
      <c r="E338" s="186"/>
      <c r="F338" s="448"/>
      <c r="G338" s="113"/>
      <c r="H338" s="186"/>
      <c r="I338" s="186"/>
      <c r="J338" s="354"/>
    </row>
    <row r="339" spans="1:10" x14ac:dyDescent="0.2">
      <c r="A339" s="186"/>
      <c r="B339" s="186"/>
      <c r="C339" s="186"/>
      <c r="D339" s="186"/>
      <c r="E339" s="186"/>
      <c r="F339" s="448"/>
      <c r="G339" s="113"/>
      <c r="H339" s="186"/>
      <c r="I339" s="186"/>
      <c r="J339" s="354"/>
    </row>
    <row r="340" spans="1:10" x14ac:dyDescent="0.2">
      <c r="A340" s="186"/>
      <c r="B340" s="186"/>
      <c r="C340" s="186"/>
      <c r="D340" s="186"/>
      <c r="E340" s="186"/>
      <c r="F340" s="448"/>
      <c r="G340" s="113"/>
      <c r="H340" s="186"/>
      <c r="I340" s="186"/>
      <c r="J340" s="354"/>
    </row>
    <row r="341" spans="1:10" x14ac:dyDescent="0.2">
      <c r="A341" s="186"/>
      <c r="B341" s="186"/>
      <c r="C341" s="186"/>
      <c r="D341" s="186"/>
      <c r="E341" s="186"/>
      <c r="F341" s="448"/>
      <c r="G341" s="113"/>
      <c r="H341" s="186"/>
      <c r="I341" s="186"/>
      <c r="J341" s="354"/>
    </row>
    <row r="342" spans="1:10" x14ac:dyDescent="0.2">
      <c r="A342" s="186"/>
      <c r="B342" s="186"/>
      <c r="C342" s="186"/>
      <c r="D342" s="186"/>
      <c r="E342" s="186"/>
      <c r="F342" s="448"/>
      <c r="G342" s="113"/>
      <c r="H342" s="186"/>
      <c r="I342" s="186"/>
      <c r="J342" s="354"/>
    </row>
    <row r="343" spans="1:10" x14ac:dyDescent="0.2">
      <c r="A343" s="186"/>
      <c r="B343" s="186"/>
      <c r="C343" s="186"/>
      <c r="D343" s="186"/>
      <c r="E343" s="186"/>
      <c r="F343" s="448"/>
      <c r="G343" s="113"/>
      <c r="H343" s="186"/>
      <c r="I343" s="186"/>
      <c r="J343" s="354"/>
    </row>
    <row r="344" spans="1:10" x14ac:dyDescent="0.2">
      <c r="A344" s="186"/>
      <c r="B344" s="186"/>
      <c r="C344" s="186"/>
      <c r="D344" s="186"/>
      <c r="E344" s="186"/>
      <c r="F344" s="448"/>
      <c r="G344" s="113"/>
      <c r="H344" s="186"/>
      <c r="I344" s="186"/>
      <c r="J344" s="354"/>
    </row>
    <row r="345" spans="1:10" x14ac:dyDescent="0.2">
      <c r="A345" s="186"/>
      <c r="B345" s="186"/>
      <c r="C345" s="186"/>
      <c r="D345" s="186"/>
      <c r="E345" s="186"/>
      <c r="F345" s="448"/>
      <c r="G345" s="113"/>
      <c r="H345" s="186"/>
      <c r="I345" s="186"/>
      <c r="J345" s="354"/>
    </row>
    <row r="346" spans="1:10" x14ac:dyDescent="0.2">
      <c r="A346" s="186"/>
      <c r="B346" s="186"/>
      <c r="C346" s="186"/>
      <c r="D346" s="186"/>
      <c r="E346" s="186"/>
      <c r="F346" s="448"/>
      <c r="G346" s="113"/>
      <c r="H346" s="186"/>
      <c r="I346" s="186"/>
      <c r="J346" s="354"/>
    </row>
    <row r="347" spans="1:10" x14ac:dyDescent="0.2">
      <c r="A347" s="186"/>
      <c r="B347" s="186"/>
      <c r="C347" s="186"/>
      <c r="D347" s="186"/>
      <c r="E347" s="186"/>
      <c r="F347" s="448"/>
      <c r="G347" s="113"/>
      <c r="H347" s="186"/>
      <c r="I347" s="186"/>
      <c r="J347" s="354"/>
    </row>
    <row r="348" spans="1:10" x14ac:dyDescent="0.2">
      <c r="A348" s="186"/>
      <c r="B348" s="186"/>
      <c r="C348" s="186"/>
      <c r="D348" s="186"/>
      <c r="E348" s="186"/>
      <c r="F348" s="448"/>
      <c r="G348" s="113"/>
      <c r="H348" s="186"/>
      <c r="I348" s="186"/>
      <c r="J348" s="354"/>
    </row>
    <row r="349" spans="1:10" x14ac:dyDescent="0.2">
      <c r="A349" s="186"/>
      <c r="B349" s="186"/>
      <c r="C349" s="186"/>
      <c r="D349" s="186"/>
      <c r="E349" s="186"/>
      <c r="F349" s="448"/>
      <c r="G349" s="113"/>
      <c r="H349" s="186"/>
      <c r="I349" s="186"/>
      <c r="J349" s="354"/>
    </row>
    <row r="350" spans="1:10" x14ac:dyDescent="0.2">
      <c r="A350" s="186"/>
      <c r="B350" s="186"/>
      <c r="C350" s="186"/>
      <c r="D350" s="186"/>
      <c r="E350" s="186"/>
      <c r="F350" s="448"/>
      <c r="G350" s="113"/>
      <c r="H350" s="186"/>
      <c r="I350" s="186"/>
      <c r="J350" s="354"/>
    </row>
    <row r="351" spans="1:10" x14ac:dyDescent="0.2">
      <c r="A351" s="186"/>
      <c r="B351" s="186"/>
      <c r="C351" s="186"/>
      <c r="D351" s="186"/>
      <c r="E351" s="186"/>
      <c r="F351" s="448"/>
      <c r="G351" s="113"/>
      <c r="H351" s="186"/>
      <c r="I351" s="186"/>
      <c r="J351" s="354"/>
    </row>
    <row r="352" spans="1:10" x14ac:dyDescent="0.2">
      <c r="A352" s="186"/>
      <c r="B352" s="186"/>
      <c r="C352" s="186"/>
      <c r="D352" s="186"/>
      <c r="E352" s="186"/>
      <c r="F352" s="448"/>
      <c r="G352" s="113"/>
      <c r="H352" s="186"/>
      <c r="I352" s="186"/>
      <c r="J352" s="354"/>
    </row>
    <row r="353" spans="1:10" x14ac:dyDescent="0.2">
      <c r="A353" s="186"/>
      <c r="B353" s="186"/>
      <c r="C353" s="186"/>
      <c r="D353" s="186"/>
      <c r="E353" s="186"/>
      <c r="F353" s="448"/>
      <c r="G353" s="113"/>
      <c r="H353" s="186"/>
      <c r="I353" s="186"/>
      <c r="J353" s="354"/>
    </row>
    <row r="354" spans="1:10" x14ac:dyDescent="0.2">
      <c r="A354" s="186"/>
      <c r="B354" s="186"/>
      <c r="C354" s="186"/>
      <c r="D354" s="186"/>
      <c r="E354" s="186"/>
      <c r="F354" s="448"/>
      <c r="G354" s="113"/>
      <c r="H354" s="186"/>
      <c r="I354" s="186"/>
      <c r="J354" s="354"/>
    </row>
    <row r="355" spans="1:10" x14ac:dyDescent="0.2">
      <c r="A355" s="186"/>
      <c r="B355" s="186"/>
      <c r="C355" s="186"/>
      <c r="D355" s="186"/>
      <c r="E355" s="186"/>
      <c r="F355" s="448"/>
      <c r="G355" s="113"/>
      <c r="H355" s="186"/>
      <c r="I355" s="186"/>
      <c r="J355" s="354"/>
    </row>
    <row r="356" spans="1:10" x14ac:dyDescent="0.2">
      <c r="A356" s="186"/>
      <c r="B356" s="186"/>
      <c r="C356" s="186"/>
      <c r="D356" s="186"/>
      <c r="E356" s="186"/>
      <c r="F356" s="448"/>
      <c r="G356" s="113"/>
      <c r="H356" s="186"/>
      <c r="I356" s="186"/>
      <c r="J356" s="354"/>
    </row>
    <row r="357" spans="1:10" x14ac:dyDescent="0.2">
      <c r="A357" s="186"/>
      <c r="B357" s="186"/>
      <c r="C357" s="186"/>
      <c r="D357" s="186"/>
      <c r="E357" s="186"/>
      <c r="F357" s="448"/>
      <c r="G357" s="113"/>
      <c r="H357" s="186"/>
      <c r="I357" s="186"/>
      <c r="J357" s="354"/>
    </row>
    <row r="358" spans="1:10" x14ac:dyDescent="0.2">
      <c r="A358" s="186"/>
      <c r="B358" s="186"/>
      <c r="C358" s="186"/>
      <c r="D358" s="186"/>
      <c r="E358" s="186"/>
      <c r="F358" s="448"/>
      <c r="G358" s="113"/>
      <c r="H358" s="186"/>
      <c r="I358" s="186"/>
      <c r="J358" s="354"/>
    </row>
    <row r="359" spans="1:10" x14ac:dyDescent="0.2">
      <c r="A359" s="186"/>
      <c r="B359" s="186"/>
      <c r="C359" s="186"/>
      <c r="D359" s="186"/>
      <c r="E359" s="186"/>
      <c r="F359" s="448"/>
      <c r="G359" s="113"/>
      <c r="H359" s="186"/>
      <c r="I359" s="186"/>
      <c r="J359" s="354"/>
    </row>
    <row r="360" spans="1:10" x14ac:dyDescent="0.2">
      <c r="A360" s="186"/>
      <c r="B360" s="186"/>
      <c r="C360" s="186"/>
      <c r="D360" s="186"/>
      <c r="E360" s="186"/>
      <c r="F360" s="448"/>
      <c r="G360" s="113"/>
      <c r="H360" s="186"/>
      <c r="I360" s="186"/>
      <c r="J360" s="354"/>
    </row>
    <row r="361" spans="1:10" x14ac:dyDescent="0.2">
      <c r="A361" s="186"/>
      <c r="B361" s="186"/>
      <c r="C361" s="186"/>
      <c r="D361" s="186"/>
      <c r="E361" s="186"/>
      <c r="F361" s="448"/>
      <c r="G361" s="113"/>
      <c r="H361" s="186"/>
      <c r="I361" s="186"/>
      <c r="J361" s="354"/>
    </row>
    <row r="362" spans="1:10" x14ac:dyDescent="0.2">
      <c r="A362" s="186"/>
      <c r="B362" s="186"/>
      <c r="C362" s="186"/>
      <c r="D362" s="186"/>
      <c r="E362" s="186"/>
      <c r="F362" s="448"/>
      <c r="G362" s="113"/>
      <c r="H362" s="186"/>
      <c r="I362" s="186"/>
      <c r="J362" s="354"/>
    </row>
    <row r="363" spans="1:10" x14ac:dyDescent="0.2">
      <c r="A363" s="186"/>
      <c r="B363" s="186"/>
      <c r="C363" s="186"/>
      <c r="D363" s="186"/>
      <c r="E363" s="186"/>
      <c r="F363" s="448"/>
      <c r="G363" s="113"/>
      <c r="H363" s="186"/>
      <c r="I363" s="186"/>
      <c r="J363" s="354"/>
    </row>
    <row r="364" spans="1:10" x14ac:dyDescent="0.2">
      <c r="A364" s="186"/>
      <c r="B364" s="186"/>
      <c r="C364" s="186"/>
      <c r="D364" s="186"/>
      <c r="E364" s="186"/>
      <c r="F364" s="448"/>
      <c r="G364" s="113"/>
      <c r="H364" s="186"/>
      <c r="I364" s="186"/>
      <c r="J364" s="354"/>
    </row>
    <row r="365" spans="1:10" x14ac:dyDescent="0.2">
      <c r="A365" s="186"/>
      <c r="B365" s="186"/>
      <c r="C365" s="186"/>
      <c r="D365" s="186"/>
      <c r="E365" s="186"/>
      <c r="F365" s="448"/>
      <c r="G365" s="113"/>
      <c r="H365" s="186"/>
      <c r="I365" s="186"/>
      <c r="J365" s="354"/>
    </row>
    <row r="366" spans="1:10" x14ac:dyDescent="0.2">
      <c r="A366" s="186"/>
      <c r="B366" s="186"/>
      <c r="C366" s="186"/>
      <c r="D366" s="186"/>
      <c r="E366" s="186"/>
      <c r="F366" s="448"/>
      <c r="G366" s="113"/>
      <c r="H366" s="186"/>
      <c r="I366" s="186"/>
      <c r="J366" s="354"/>
    </row>
    <row r="367" spans="1:10" x14ac:dyDescent="0.2">
      <c r="A367" s="186"/>
      <c r="B367" s="186"/>
      <c r="C367" s="186"/>
      <c r="D367" s="186"/>
      <c r="E367" s="186"/>
      <c r="F367" s="448"/>
      <c r="G367" s="113"/>
      <c r="H367" s="186"/>
      <c r="I367" s="186"/>
      <c r="J367" s="354"/>
    </row>
    <row r="368" spans="1:10" x14ac:dyDescent="0.2">
      <c r="A368" s="186"/>
      <c r="B368" s="186"/>
      <c r="C368" s="186"/>
      <c r="D368" s="186"/>
      <c r="E368" s="186"/>
      <c r="F368" s="448"/>
      <c r="G368" s="113"/>
      <c r="H368" s="186"/>
      <c r="I368" s="186"/>
      <c r="J368" s="354"/>
    </row>
    <row r="369" spans="1:10" x14ac:dyDescent="0.2">
      <c r="A369" s="186"/>
      <c r="B369" s="186"/>
      <c r="C369" s="186"/>
      <c r="D369" s="186"/>
      <c r="E369" s="186"/>
      <c r="F369" s="448"/>
      <c r="G369" s="113"/>
      <c r="H369" s="186"/>
      <c r="I369" s="186"/>
      <c r="J369" s="354"/>
    </row>
    <row r="370" spans="1:10" x14ac:dyDescent="0.2">
      <c r="A370" s="186"/>
      <c r="B370" s="186"/>
      <c r="C370" s="186"/>
      <c r="D370" s="186"/>
      <c r="E370" s="186"/>
      <c r="F370" s="448"/>
      <c r="G370" s="113"/>
      <c r="H370" s="186"/>
      <c r="I370" s="186"/>
      <c r="J370" s="354"/>
    </row>
    <row r="371" spans="1:10" x14ac:dyDescent="0.2">
      <c r="A371" s="186"/>
      <c r="B371" s="186"/>
      <c r="C371" s="186"/>
      <c r="D371" s="186"/>
      <c r="E371" s="186"/>
      <c r="F371" s="448"/>
      <c r="G371" s="113"/>
      <c r="H371" s="186"/>
      <c r="I371" s="186"/>
      <c r="J371" s="354"/>
    </row>
    <row r="372" spans="1:10" x14ac:dyDescent="0.2">
      <c r="A372" s="186"/>
      <c r="B372" s="186"/>
      <c r="C372" s="186"/>
      <c r="D372" s="186"/>
      <c r="E372" s="186"/>
      <c r="F372" s="448"/>
      <c r="G372" s="113"/>
      <c r="H372" s="186"/>
      <c r="I372" s="186"/>
      <c r="J372" s="354"/>
    </row>
    <row r="373" spans="1:10" x14ac:dyDescent="0.2">
      <c r="A373" s="186"/>
      <c r="B373" s="186"/>
      <c r="C373" s="186"/>
      <c r="D373" s="186"/>
      <c r="E373" s="186"/>
      <c r="F373" s="448"/>
      <c r="G373" s="113"/>
      <c r="H373" s="186"/>
      <c r="I373" s="186"/>
      <c r="J373" s="354"/>
    </row>
    <row r="374" spans="1:10" x14ac:dyDescent="0.2">
      <c r="A374" s="186"/>
      <c r="B374" s="186"/>
      <c r="C374" s="186"/>
      <c r="D374" s="186"/>
      <c r="E374" s="186"/>
      <c r="F374" s="448"/>
      <c r="G374" s="113"/>
      <c r="H374" s="186"/>
      <c r="I374" s="186"/>
      <c r="J374" s="354"/>
    </row>
    <row r="375" spans="1:10" x14ac:dyDescent="0.2">
      <c r="A375" s="186"/>
      <c r="B375" s="186"/>
      <c r="C375" s="186"/>
      <c r="D375" s="186"/>
      <c r="E375" s="186"/>
      <c r="F375" s="448"/>
      <c r="G375" s="113"/>
      <c r="H375" s="186"/>
      <c r="I375" s="186"/>
      <c r="J375" s="354"/>
    </row>
    <row r="376" spans="1:10" x14ac:dyDescent="0.2">
      <c r="A376" s="186"/>
      <c r="B376" s="186"/>
      <c r="C376" s="186"/>
      <c r="D376" s="186"/>
      <c r="E376" s="186"/>
      <c r="F376" s="448"/>
      <c r="G376" s="113"/>
      <c r="H376" s="186"/>
      <c r="I376" s="186"/>
      <c r="J376" s="354"/>
    </row>
    <row r="377" spans="1:10" x14ac:dyDescent="0.2">
      <c r="A377" s="186"/>
      <c r="B377" s="186"/>
      <c r="C377" s="186"/>
      <c r="D377" s="186"/>
      <c r="E377" s="186"/>
      <c r="F377" s="448"/>
      <c r="G377" s="113"/>
      <c r="H377" s="186"/>
      <c r="I377" s="186"/>
      <c r="J377" s="354"/>
    </row>
    <row r="378" spans="1:10" x14ac:dyDescent="0.2">
      <c r="A378" s="186"/>
      <c r="B378" s="186"/>
      <c r="C378" s="186"/>
      <c r="D378" s="186"/>
      <c r="E378" s="186"/>
      <c r="F378" s="448"/>
      <c r="G378" s="113"/>
      <c r="H378" s="186"/>
      <c r="I378" s="186"/>
      <c r="J378" s="354"/>
    </row>
    <row r="379" spans="1:10" x14ac:dyDescent="0.2">
      <c r="A379" s="186"/>
      <c r="B379" s="186"/>
      <c r="C379" s="186"/>
      <c r="D379" s="186"/>
      <c r="E379" s="186"/>
      <c r="F379" s="448"/>
      <c r="G379" s="113"/>
      <c r="H379" s="186"/>
      <c r="I379" s="186"/>
      <c r="J379" s="354"/>
    </row>
    <row r="380" spans="1:10" x14ac:dyDescent="0.2">
      <c r="A380" s="186"/>
      <c r="B380" s="186"/>
      <c r="C380" s="186"/>
      <c r="D380" s="186"/>
      <c r="E380" s="186"/>
      <c r="F380" s="448"/>
      <c r="G380" s="113"/>
      <c r="H380" s="186"/>
      <c r="I380" s="186"/>
      <c r="J380" s="354"/>
    </row>
    <row r="381" spans="1:10" x14ac:dyDescent="0.2">
      <c r="A381" s="186"/>
      <c r="B381" s="186"/>
      <c r="C381" s="186"/>
      <c r="D381" s="186"/>
      <c r="E381" s="186"/>
      <c r="F381" s="448"/>
      <c r="G381" s="113"/>
      <c r="H381" s="186"/>
      <c r="I381" s="186"/>
      <c r="J381" s="354"/>
    </row>
    <row r="382" spans="1:10" x14ac:dyDescent="0.2">
      <c r="A382" s="186"/>
      <c r="B382" s="186"/>
      <c r="C382" s="186"/>
      <c r="D382" s="186"/>
      <c r="E382" s="186"/>
      <c r="F382" s="448"/>
      <c r="G382" s="113"/>
      <c r="H382" s="186"/>
      <c r="I382" s="186"/>
      <c r="J382" s="354"/>
    </row>
    <row r="383" spans="1:10" x14ac:dyDescent="0.2">
      <c r="A383" s="186"/>
      <c r="B383" s="186"/>
      <c r="C383" s="186"/>
      <c r="D383" s="186"/>
      <c r="E383" s="186"/>
      <c r="F383" s="448"/>
      <c r="G383" s="113"/>
      <c r="H383" s="186"/>
      <c r="I383" s="186"/>
      <c r="J383" s="354"/>
    </row>
    <row r="384" spans="1:10" x14ac:dyDescent="0.2">
      <c r="A384" s="186"/>
      <c r="B384" s="186"/>
      <c r="C384" s="186"/>
      <c r="D384" s="186"/>
      <c r="E384" s="186"/>
      <c r="F384" s="448"/>
      <c r="G384" s="113"/>
      <c r="H384" s="186"/>
      <c r="I384" s="186"/>
      <c r="J384" s="354"/>
    </row>
    <row r="385" spans="1:10" x14ac:dyDescent="0.2">
      <c r="A385" s="186"/>
      <c r="B385" s="186"/>
      <c r="C385" s="186"/>
      <c r="D385" s="186"/>
      <c r="E385" s="186"/>
      <c r="F385" s="448"/>
      <c r="G385" s="113"/>
      <c r="H385" s="186"/>
      <c r="I385" s="186"/>
      <c r="J385" s="354"/>
    </row>
    <row r="386" spans="1:10" x14ac:dyDescent="0.2">
      <c r="A386" s="186"/>
      <c r="B386" s="186"/>
      <c r="C386" s="186"/>
      <c r="D386" s="186"/>
      <c r="E386" s="186"/>
      <c r="F386" s="448"/>
      <c r="G386" s="113"/>
      <c r="H386" s="186"/>
      <c r="I386" s="186"/>
      <c r="J386" s="354"/>
    </row>
    <row r="387" spans="1:10" x14ac:dyDescent="0.2">
      <c r="A387" s="186"/>
      <c r="B387" s="186"/>
      <c r="C387" s="186"/>
      <c r="D387" s="186"/>
      <c r="E387" s="186"/>
      <c r="F387" s="448"/>
      <c r="G387" s="113"/>
      <c r="H387" s="186"/>
      <c r="I387" s="186"/>
      <c r="J387" s="354"/>
    </row>
    <row r="388" spans="1:10" x14ac:dyDescent="0.2">
      <c r="A388" s="186"/>
      <c r="B388" s="186"/>
      <c r="C388" s="186"/>
      <c r="D388" s="186"/>
      <c r="E388" s="186"/>
      <c r="F388" s="448"/>
      <c r="G388" s="113"/>
      <c r="H388" s="186"/>
      <c r="I388" s="186"/>
      <c r="J388" s="354"/>
    </row>
    <row r="389" spans="1:10" x14ac:dyDescent="0.2">
      <c r="A389" s="186"/>
      <c r="B389" s="186"/>
      <c r="C389" s="186"/>
      <c r="D389" s="186"/>
      <c r="E389" s="186"/>
      <c r="F389" s="448"/>
      <c r="G389" s="113"/>
      <c r="H389" s="186"/>
      <c r="I389" s="186"/>
      <c r="J389" s="354"/>
    </row>
    <row r="390" spans="1:10" x14ac:dyDescent="0.2">
      <c r="A390" s="186"/>
      <c r="B390" s="186"/>
      <c r="C390" s="186"/>
      <c r="D390" s="186"/>
      <c r="E390" s="186"/>
      <c r="F390" s="448"/>
      <c r="G390" s="113"/>
      <c r="H390" s="186"/>
      <c r="I390" s="186"/>
      <c r="J390" s="354"/>
    </row>
    <row r="391" spans="1:10" x14ac:dyDescent="0.2">
      <c r="A391" s="186"/>
      <c r="B391" s="186"/>
      <c r="C391" s="186"/>
      <c r="D391" s="186"/>
      <c r="E391" s="186"/>
      <c r="F391" s="448"/>
      <c r="G391" s="113"/>
      <c r="H391" s="186"/>
      <c r="I391" s="186"/>
      <c r="J391" s="354"/>
    </row>
    <row r="392" spans="1:10" x14ac:dyDescent="0.2">
      <c r="A392" s="186"/>
      <c r="B392" s="186"/>
      <c r="C392" s="186"/>
      <c r="D392" s="186"/>
      <c r="E392" s="186"/>
      <c r="F392" s="448"/>
      <c r="G392" s="113"/>
      <c r="H392" s="186"/>
      <c r="I392" s="186"/>
      <c r="J392" s="354"/>
    </row>
    <row r="393" spans="1:10" x14ac:dyDescent="0.2">
      <c r="A393" s="186"/>
      <c r="B393" s="186"/>
      <c r="C393" s="186"/>
      <c r="D393" s="186"/>
      <c r="E393" s="186"/>
      <c r="F393" s="448"/>
      <c r="G393" s="113"/>
      <c r="H393" s="186"/>
      <c r="I393" s="186"/>
      <c r="J393" s="354"/>
    </row>
    <row r="394" spans="1:10" x14ac:dyDescent="0.2">
      <c r="A394" s="186"/>
      <c r="B394" s="186"/>
      <c r="C394" s="186"/>
      <c r="D394" s="186"/>
      <c r="E394" s="186"/>
      <c r="F394" s="448"/>
      <c r="G394" s="113"/>
      <c r="H394" s="186"/>
      <c r="I394" s="186"/>
      <c r="J394" s="354"/>
    </row>
    <row r="395" spans="1:10" x14ac:dyDescent="0.2">
      <c r="A395" s="186"/>
      <c r="B395" s="186"/>
      <c r="C395" s="186"/>
      <c r="D395" s="186"/>
      <c r="E395" s="186"/>
      <c r="F395" s="448"/>
      <c r="G395" s="113"/>
      <c r="H395" s="186"/>
      <c r="I395" s="186"/>
      <c r="J395" s="354"/>
    </row>
    <row r="396" spans="1:10" x14ac:dyDescent="0.2">
      <c r="A396" s="186"/>
      <c r="B396" s="186"/>
      <c r="C396" s="186"/>
      <c r="D396" s="186"/>
      <c r="E396" s="186"/>
      <c r="F396" s="448"/>
      <c r="G396" s="113"/>
      <c r="H396" s="186"/>
      <c r="I396" s="186"/>
      <c r="J396" s="354"/>
    </row>
    <row r="397" spans="1:10" x14ac:dyDescent="0.2">
      <c r="A397" s="186"/>
      <c r="B397" s="186"/>
      <c r="C397" s="186"/>
      <c r="D397" s="186"/>
      <c r="E397" s="186"/>
      <c r="F397" s="448"/>
      <c r="G397" s="113"/>
      <c r="H397" s="186"/>
      <c r="I397" s="186"/>
      <c r="J397" s="354"/>
    </row>
    <row r="398" spans="1:10" x14ac:dyDescent="0.2">
      <c r="A398" s="186"/>
      <c r="B398" s="186"/>
      <c r="C398" s="186"/>
      <c r="D398" s="186"/>
      <c r="E398" s="186"/>
      <c r="F398" s="448"/>
      <c r="G398" s="113"/>
      <c r="H398" s="186"/>
      <c r="I398" s="186"/>
      <c r="J398" s="354"/>
    </row>
    <row r="399" spans="1:10" x14ac:dyDescent="0.2">
      <c r="A399" s="186"/>
      <c r="B399" s="186"/>
      <c r="C399" s="186"/>
      <c r="D399" s="186"/>
      <c r="E399" s="186"/>
      <c r="F399" s="448"/>
      <c r="G399" s="113"/>
      <c r="H399" s="186"/>
      <c r="I399" s="186"/>
      <c r="J399" s="354"/>
    </row>
    <row r="400" spans="1:10" x14ac:dyDescent="0.2">
      <c r="A400" s="186"/>
      <c r="B400" s="186"/>
      <c r="C400" s="186"/>
      <c r="D400" s="186"/>
      <c r="E400" s="186"/>
      <c r="F400" s="448"/>
      <c r="G400" s="113"/>
      <c r="H400" s="186"/>
      <c r="I400" s="186"/>
      <c r="J400" s="354"/>
    </row>
    <row r="401" spans="1:10" x14ac:dyDescent="0.2">
      <c r="A401" s="186"/>
      <c r="B401" s="186"/>
      <c r="C401" s="186"/>
      <c r="D401" s="186"/>
      <c r="E401" s="186"/>
      <c r="F401" s="448"/>
      <c r="G401" s="113"/>
      <c r="H401" s="186"/>
      <c r="I401" s="186"/>
      <c r="J401" s="354"/>
    </row>
    <row r="402" spans="1:10" x14ac:dyDescent="0.2">
      <c r="A402" s="186"/>
      <c r="B402" s="186"/>
      <c r="C402" s="186"/>
      <c r="D402" s="186"/>
      <c r="E402" s="186"/>
      <c r="F402" s="448"/>
      <c r="G402" s="113"/>
      <c r="H402" s="186"/>
      <c r="I402" s="186"/>
      <c r="J402" s="354"/>
    </row>
    <row r="403" spans="1:10" x14ac:dyDescent="0.2">
      <c r="A403" s="186"/>
      <c r="B403" s="186"/>
      <c r="C403" s="186"/>
      <c r="D403" s="186"/>
      <c r="E403" s="186"/>
      <c r="F403" s="448"/>
      <c r="G403" s="113"/>
      <c r="H403" s="186"/>
      <c r="I403" s="186"/>
      <c r="J403" s="354"/>
    </row>
    <row r="404" spans="1:10" x14ac:dyDescent="0.2">
      <c r="A404" s="186"/>
      <c r="B404" s="186"/>
      <c r="C404" s="186"/>
      <c r="D404" s="186"/>
      <c r="E404" s="186"/>
      <c r="F404" s="448"/>
      <c r="G404" s="113"/>
      <c r="H404" s="186"/>
      <c r="I404" s="186"/>
      <c r="J404" s="354"/>
    </row>
    <row r="405" spans="1:10" x14ac:dyDescent="0.2">
      <c r="A405" s="186"/>
      <c r="B405" s="186"/>
      <c r="C405" s="186"/>
      <c r="D405" s="186"/>
      <c r="E405" s="186"/>
      <c r="F405" s="448"/>
      <c r="G405" s="113"/>
      <c r="H405" s="186"/>
      <c r="I405" s="186"/>
      <c r="J405" s="354"/>
    </row>
    <row r="406" spans="1:10" x14ac:dyDescent="0.2">
      <c r="A406" s="186"/>
      <c r="B406" s="186"/>
      <c r="C406" s="186"/>
      <c r="D406" s="186"/>
      <c r="E406" s="186"/>
      <c r="F406" s="448"/>
      <c r="G406" s="113"/>
      <c r="H406" s="186"/>
      <c r="I406" s="186"/>
      <c r="J406" s="354"/>
    </row>
    <row r="407" spans="1:10" x14ac:dyDescent="0.2">
      <c r="A407" s="186"/>
      <c r="B407" s="186"/>
      <c r="C407" s="186"/>
      <c r="D407" s="186"/>
      <c r="E407" s="186"/>
      <c r="F407" s="448"/>
      <c r="G407" s="113"/>
      <c r="H407" s="186"/>
      <c r="I407" s="186"/>
      <c r="J407" s="354"/>
    </row>
    <row r="408" spans="1:10" x14ac:dyDescent="0.2">
      <c r="A408" s="186"/>
      <c r="B408" s="186"/>
      <c r="C408" s="186"/>
      <c r="D408" s="186"/>
      <c r="E408" s="186"/>
      <c r="F408" s="448"/>
      <c r="G408" s="113"/>
      <c r="H408" s="186"/>
      <c r="I408" s="186"/>
      <c r="J408" s="354"/>
    </row>
    <row r="409" spans="1:10" x14ac:dyDescent="0.2">
      <c r="A409" s="186"/>
      <c r="B409" s="186"/>
      <c r="C409" s="186"/>
      <c r="D409" s="186"/>
      <c r="E409" s="186"/>
      <c r="F409" s="448"/>
      <c r="G409" s="113"/>
      <c r="H409" s="186"/>
      <c r="I409" s="186"/>
      <c r="J409" s="354"/>
    </row>
    <row r="410" spans="1:10" x14ac:dyDescent="0.2">
      <c r="A410" s="186"/>
      <c r="B410" s="186"/>
      <c r="C410" s="186"/>
      <c r="D410" s="186"/>
      <c r="E410" s="186"/>
      <c r="F410" s="448"/>
      <c r="G410" s="113"/>
      <c r="H410" s="186"/>
      <c r="I410" s="186"/>
      <c r="J410" s="354"/>
    </row>
    <row r="411" spans="1:10" x14ac:dyDescent="0.2">
      <c r="A411" s="186"/>
      <c r="B411" s="186"/>
      <c r="C411" s="186"/>
      <c r="D411" s="186"/>
      <c r="E411" s="186"/>
      <c r="F411" s="448"/>
      <c r="G411" s="113"/>
      <c r="H411" s="186"/>
      <c r="I411" s="186"/>
      <c r="J411" s="354"/>
    </row>
    <row r="412" spans="1:10" x14ac:dyDescent="0.2">
      <c r="A412" s="186"/>
      <c r="B412" s="186"/>
      <c r="C412" s="186"/>
      <c r="D412" s="186"/>
      <c r="E412" s="186"/>
      <c r="F412" s="448"/>
      <c r="G412" s="113"/>
      <c r="H412" s="186"/>
      <c r="I412" s="186"/>
      <c r="J412" s="354"/>
    </row>
    <row r="413" spans="1:10" x14ac:dyDescent="0.2">
      <c r="A413" s="186"/>
      <c r="B413" s="186"/>
      <c r="C413" s="186"/>
      <c r="D413" s="186"/>
      <c r="E413" s="186"/>
      <c r="F413" s="448"/>
      <c r="G413" s="113"/>
      <c r="H413" s="186"/>
      <c r="I413" s="186"/>
      <c r="J413" s="354"/>
    </row>
    <row r="414" spans="1:10" x14ac:dyDescent="0.2">
      <c r="A414" s="186"/>
      <c r="B414" s="186"/>
      <c r="C414" s="186"/>
      <c r="D414" s="186"/>
      <c r="E414" s="186"/>
      <c r="F414" s="448"/>
      <c r="G414" s="113"/>
      <c r="H414" s="186"/>
      <c r="I414" s="186"/>
      <c r="J414" s="354"/>
    </row>
    <row r="415" spans="1:10" x14ac:dyDescent="0.2">
      <c r="A415" s="186"/>
      <c r="B415" s="186"/>
      <c r="C415" s="186"/>
      <c r="D415" s="186"/>
      <c r="E415" s="186"/>
      <c r="F415" s="448"/>
      <c r="G415" s="113"/>
      <c r="H415" s="186"/>
      <c r="I415" s="186"/>
      <c r="J415" s="354"/>
    </row>
    <row r="416" spans="1:10" x14ac:dyDescent="0.2">
      <c r="A416" s="186"/>
      <c r="B416" s="186"/>
      <c r="C416" s="186"/>
      <c r="D416" s="186"/>
      <c r="E416" s="186"/>
      <c r="F416" s="448"/>
      <c r="G416" s="113"/>
      <c r="H416" s="186"/>
      <c r="I416" s="186"/>
      <c r="J416" s="354"/>
    </row>
    <row r="417" spans="1:10" x14ac:dyDescent="0.2">
      <c r="A417" s="186"/>
      <c r="B417" s="186"/>
      <c r="C417" s="186"/>
      <c r="D417" s="186"/>
      <c r="E417" s="186"/>
      <c r="F417" s="448"/>
      <c r="G417" s="113"/>
      <c r="H417" s="186"/>
      <c r="I417" s="186"/>
      <c r="J417" s="354"/>
    </row>
    <row r="418" spans="1:10" x14ac:dyDescent="0.2">
      <c r="A418" s="186"/>
      <c r="B418" s="186"/>
      <c r="C418" s="186"/>
      <c r="D418" s="186"/>
      <c r="E418" s="186"/>
      <c r="F418" s="448"/>
      <c r="G418" s="113"/>
      <c r="H418" s="186"/>
      <c r="I418" s="186"/>
      <c r="J418" s="354"/>
    </row>
    <row r="419" spans="1:10" x14ac:dyDescent="0.2">
      <c r="A419" s="186"/>
      <c r="B419" s="186"/>
      <c r="C419" s="186"/>
      <c r="D419" s="186"/>
      <c r="E419" s="186"/>
      <c r="F419" s="448"/>
      <c r="G419" s="113"/>
      <c r="H419" s="186"/>
      <c r="I419" s="186"/>
      <c r="J419" s="354"/>
    </row>
    <row r="420" spans="1:10" x14ac:dyDescent="0.2">
      <c r="A420" s="186"/>
      <c r="B420" s="186"/>
      <c r="C420" s="186"/>
      <c r="D420" s="186"/>
      <c r="E420" s="186"/>
      <c r="F420" s="448"/>
      <c r="G420" s="113"/>
      <c r="H420" s="186"/>
      <c r="I420" s="186"/>
      <c r="J420" s="354"/>
    </row>
    <row r="421" spans="1:10" x14ac:dyDescent="0.2">
      <c r="A421" s="186"/>
      <c r="B421" s="186"/>
      <c r="C421" s="186"/>
      <c r="D421" s="186"/>
      <c r="E421" s="186"/>
      <c r="F421" s="448"/>
      <c r="G421" s="113"/>
      <c r="H421" s="186"/>
      <c r="I421" s="186"/>
      <c r="J421" s="354"/>
    </row>
    <row r="422" spans="1:10" x14ac:dyDescent="0.2">
      <c r="A422" s="186"/>
      <c r="B422" s="186"/>
      <c r="C422" s="186"/>
      <c r="D422" s="186"/>
      <c r="E422" s="186"/>
      <c r="F422" s="448"/>
      <c r="G422" s="113"/>
      <c r="H422" s="186"/>
      <c r="I422" s="186"/>
      <c r="J422" s="354"/>
    </row>
    <row r="423" spans="1:10" x14ac:dyDescent="0.2">
      <c r="A423" s="186"/>
      <c r="B423" s="186"/>
      <c r="C423" s="186"/>
      <c r="D423" s="186"/>
      <c r="E423" s="186"/>
      <c r="F423" s="448"/>
      <c r="G423" s="113"/>
      <c r="H423" s="186"/>
      <c r="I423" s="186"/>
      <c r="J423" s="354"/>
    </row>
    <row r="424" spans="1:10" x14ac:dyDescent="0.2">
      <c r="A424" s="186"/>
      <c r="B424" s="186"/>
      <c r="C424" s="186"/>
      <c r="D424" s="186"/>
      <c r="E424" s="186"/>
      <c r="F424" s="448"/>
      <c r="G424" s="113"/>
      <c r="H424" s="186"/>
      <c r="I424" s="186"/>
      <c r="J424" s="354"/>
    </row>
    <row r="425" spans="1:10" x14ac:dyDescent="0.2">
      <c r="A425" s="186"/>
      <c r="B425" s="186"/>
      <c r="C425" s="186"/>
      <c r="D425" s="186"/>
      <c r="E425" s="186"/>
      <c r="F425" s="448"/>
      <c r="G425" s="113"/>
      <c r="H425" s="186"/>
      <c r="I425" s="186"/>
      <c r="J425" s="354"/>
    </row>
    <row r="426" spans="1:10" x14ac:dyDescent="0.2">
      <c r="A426" s="186"/>
      <c r="B426" s="186"/>
      <c r="C426" s="186"/>
      <c r="D426" s="186"/>
      <c r="E426" s="186"/>
      <c r="F426" s="448"/>
      <c r="G426" s="113"/>
      <c r="H426" s="186"/>
      <c r="I426" s="186"/>
      <c r="J426" s="354"/>
    </row>
    <row r="427" spans="1:10" x14ac:dyDescent="0.2">
      <c r="A427" s="186"/>
      <c r="B427" s="186"/>
      <c r="C427" s="186"/>
      <c r="D427" s="186"/>
      <c r="E427" s="186"/>
      <c r="F427" s="448"/>
      <c r="G427" s="113"/>
      <c r="H427" s="186"/>
      <c r="I427" s="186"/>
      <c r="J427" s="354"/>
    </row>
    <row r="428" spans="1:10" x14ac:dyDescent="0.2">
      <c r="A428" s="186"/>
      <c r="B428" s="186"/>
      <c r="C428" s="186"/>
      <c r="D428" s="186"/>
      <c r="E428" s="186"/>
      <c r="F428" s="448"/>
      <c r="G428" s="113"/>
      <c r="H428" s="186"/>
      <c r="I428" s="186"/>
      <c r="J428" s="354"/>
    </row>
    <row r="429" spans="1:10" x14ac:dyDescent="0.2">
      <c r="A429" s="186"/>
      <c r="B429" s="186"/>
      <c r="C429" s="186"/>
      <c r="D429" s="186"/>
      <c r="E429" s="186"/>
      <c r="F429" s="448"/>
      <c r="G429" s="113"/>
      <c r="H429" s="186"/>
      <c r="I429" s="186"/>
      <c r="J429" s="354"/>
    </row>
    <row r="430" spans="1:10" x14ac:dyDescent="0.2">
      <c r="A430" s="186"/>
      <c r="B430" s="186"/>
      <c r="C430" s="186"/>
      <c r="D430" s="186"/>
      <c r="E430" s="186"/>
      <c r="F430" s="448"/>
      <c r="G430" s="113"/>
      <c r="H430" s="186"/>
      <c r="I430" s="186"/>
      <c r="J430" s="354"/>
    </row>
    <row r="431" spans="1:10" x14ac:dyDescent="0.2">
      <c r="A431" s="186"/>
      <c r="B431" s="186"/>
      <c r="C431" s="186"/>
      <c r="D431" s="186"/>
      <c r="E431" s="186"/>
      <c r="F431" s="448"/>
      <c r="G431" s="113"/>
      <c r="H431" s="186"/>
      <c r="I431" s="186"/>
      <c r="J431" s="354"/>
    </row>
    <row r="432" spans="1:10" x14ac:dyDescent="0.2">
      <c r="A432" s="186"/>
      <c r="B432" s="186"/>
      <c r="C432" s="186"/>
      <c r="D432" s="186"/>
      <c r="E432" s="186"/>
      <c r="F432" s="448"/>
      <c r="G432" s="113"/>
      <c r="H432" s="186"/>
      <c r="I432" s="186"/>
      <c r="J432" s="354"/>
    </row>
    <row r="433" spans="1:10" x14ac:dyDescent="0.2">
      <c r="A433" s="186"/>
      <c r="B433" s="186"/>
      <c r="C433" s="186"/>
      <c r="D433" s="186"/>
      <c r="E433" s="186"/>
      <c r="F433" s="448"/>
      <c r="G433" s="113"/>
      <c r="H433" s="186"/>
      <c r="I433" s="186"/>
      <c r="J433" s="354"/>
    </row>
    <row r="434" spans="1:10" x14ac:dyDescent="0.2">
      <c r="A434" s="186"/>
      <c r="B434" s="186"/>
      <c r="C434" s="186"/>
      <c r="D434" s="186"/>
      <c r="E434" s="186"/>
      <c r="F434" s="448"/>
      <c r="G434" s="113"/>
      <c r="H434" s="186"/>
      <c r="I434" s="186"/>
      <c r="J434" s="354"/>
    </row>
    <row r="435" spans="1:10" x14ac:dyDescent="0.2">
      <c r="A435" s="186"/>
      <c r="B435" s="186"/>
      <c r="C435" s="186"/>
      <c r="D435" s="186"/>
      <c r="E435" s="186"/>
      <c r="F435" s="448"/>
      <c r="G435" s="113"/>
      <c r="H435" s="186"/>
      <c r="I435" s="186"/>
      <c r="J435" s="354"/>
    </row>
    <row r="436" spans="1:10" x14ac:dyDescent="0.2">
      <c r="A436" s="186"/>
      <c r="B436" s="186"/>
      <c r="C436" s="186"/>
      <c r="D436" s="186"/>
      <c r="E436" s="186"/>
      <c r="F436" s="448"/>
      <c r="G436" s="113"/>
      <c r="H436" s="186"/>
      <c r="I436" s="186"/>
      <c r="J436" s="354"/>
    </row>
    <row r="437" spans="1:10" x14ac:dyDescent="0.2">
      <c r="A437" s="186"/>
      <c r="B437" s="186"/>
      <c r="C437" s="186"/>
      <c r="D437" s="186"/>
      <c r="E437" s="186"/>
      <c r="F437" s="448"/>
      <c r="G437" s="113"/>
      <c r="H437" s="186"/>
      <c r="I437" s="186"/>
      <c r="J437" s="354"/>
    </row>
    <row r="438" spans="1:10" x14ac:dyDescent="0.2">
      <c r="A438" s="186"/>
      <c r="B438" s="186"/>
      <c r="C438" s="186"/>
      <c r="D438" s="186"/>
      <c r="E438" s="186"/>
      <c r="F438" s="448"/>
      <c r="G438" s="113"/>
      <c r="H438" s="186"/>
      <c r="I438" s="186"/>
      <c r="J438" s="354"/>
    </row>
    <row r="439" spans="1:10" x14ac:dyDescent="0.2">
      <c r="A439" s="186"/>
      <c r="B439" s="186"/>
      <c r="C439" s="186"/>
      <c r="D439" s="186"/>
      <c r="E439" s="186"/>
      <c r="F439" s="448"/>
      <c r="G439" s="113"/>
      <c r="H439" s="186"/>
      <c r="I439" s="186"/>
      <c r="J439" s="354"/>
    </row>
    <row r="440" spans="1:10" x14ac:dyDescent="0.2">
      <c r="A440" s="186"/>
      <c r="B440" s="186"/>
      <c r="C440" s="186"/>
      <c r="D440" s="186"/>
      <c r="E440" s="186"/>
      <c r="F440" s="448"/>
      <c r="G440" s="113"/>
      <c r="H440" s="186"/>
      <c r="I440" s="186"/>
      <c r="J440" s="354"/>
    </row>
    <row r="441" spans="1:10" x14ac:dyDescent="0.2">
      <c r="A441" s="186"/>
      <c r="B441" s="186"/>
      <c r="C441" s="186"/>
      <c r="D441" s="186"/>
      <c r="E441" s="186"/>
      <c r="F441" s="448"/>
      <c r="G441" s="113"/>
      <c r="H441" s="186"/>
      <c r="I441" s="186"/>
      <c r="J441" s="354"/>
    </row>
    <row r="442" spans="1:10" x14ac:dyDescent="0.2">
      <c r="A442" s="186"/>
      <c r="B442" s="186"/>
      <c r="C442" s="186"/>
      <c r="D442" s="186"/>
      <c r="E442" s="186"/>
      <c r="F442" s="448"/>
      <c r="G442" s="113"/>
      <c r="H442" s="186"/>
      <c r="I442" s="186"/>
      <c r="J442" s="354"/>
    </row>
    <row r="443" spans="1:10" x14ac:dyDescent="0.2">
      <c r="A443" s="186"/>
      <c r="B443" s="186"/>
      <c r="C443" s="186"/>
      <c r="D443" s="186"/>
      <c r="E443" s="186"/>
      <c r="F443" s="448"/>
      <c r="G443" s="113"/>
      <c r="H443" s="186"/>
      <c r="I443" s="186"/>
      <c r="J443" s="354"/>
    </row>
    <row r="444" spans="1:10" x14ac:dyDescent="0.2">
      <c r="A444" s="186"/>
      <c r="B444" s="186"/>
      <c r="C444" s="186"/>
      <c r="D444" s="186"/>
      <c r="E444" s="186"/>
      <c r="F444" s="448"/>
      <c r="G444" s="113"/>
      <c r="H444" s="186"/>
      <c r="I444" s="186"/>
      <c r="J444" s="354"/>
    </row>
    <row r="445" spans="1:10" x14ac:dyDescent="0.2">
      <c r="A445" s="186"/>
      <c r="B445" s="186"/>
      <c r="C445" s="186"/>
      <c r="D445" s="186"/>
      <c r="E445" s="186"/>
      <c r="F445" s="448"/>
      <c r="G445" s="113"/>
      <c r="H445" s="186"/>
      <c r="I445" s="186"/>
      <c r="J445" s="354"/>
    </row>
    <row r="446" spans="1:10" x14ac:dyDescent="0.2">
      <c r="A446" s="186"/>
      <c r="B446" s="186"/>
      <c r="C446" s="186"/>
      <c r="D446" s="186"/>
      <c r="E446" s="186"/>
      <c r="F446" s="448"/>
      <c r="G446" s="113"/>
      <c r="H446" s="186"/>
      <c r="I446" s="186"/>
      <c r="J446" s="354"/>
    </row>
    <row r="447" spans="1:10" x14ac:dyDescent="0.2">
      <c r="A447" s="186"/>
      <c r="B447" s="186"/>
      <c r="C447" s="186"/>
      <c r="D447" s="186"/>
      <c r="E447" s="186"/>
      <c r="F447" s="448"/>
      <c r="G447" s="113"/>
      <c r="H447" s="186"/>
      <c r="I447" s="186"/>
      <c r="J447" s="354"/>
    </row>
    <row r="448" spans="1:10" x14ac:dyDescent="0.2">
      <c r="A448" s="186"/>
      <c r="B448" s="186"/>
      <c r="C448" s="186"/>
      <c r="D448" s="186"/>
      <c r="E448" s="186"/>
      <c r="F448" s="448"/>
      <c r="G448" s="113"/>
      <c r="H448" s="186"/>
      <c r="I448" s="186"/>
      <c r="J448" s="354"/>
    </row>
    <row r="449" spans="1:10" x14ac:dyDescent="0.2">
      <c r="A449" s="186"/>
      <c r="B449" s="186"/>
      <c r="C449" s="186"/>
      <c r="D449" s="186"/>
      <c r="E449" s="186"/>
      <c r="F449" s="448"/>
      <c r="G449" s="113"/>
      <c r="H449" s="186"/>
      <c r="I449" s="186"/>
      <c r="J449" s="354"/>
    </row>
    <row r="450" spans="1:10" x14ac:dyDescent="0.2">
      <c r="A450" s="186"/>
      <c r="B450" s="186"/>
      <c r="C450" s="186"/>
      <c r="D450" s="186"/>
      <c r="E450" s="186"/>
      <c r="F450" s="448"/>
      <c r="G450" s="113"/>
      <c r="H450" s="186"/>
      <c r="I450" s="186"/>
      <c r="J450" s="354"/>
    </row>
    <row r="451" spans="1:10" x14ac:dyDescent="0.2">
      <c r="A451" s="186"/>
      <c r="B451" s="186"/>
      <c r="C451" s="186"/>
      <c r="D451" s="186"/>
      <c r="E451" s="186"/>
      <c r="F451" s="448"/>
      <c r="G451" s="113"/>
      <c r="H451" s="186"/>
      <c r="I451" s="186"/>
      <c r="J451" s="354"/>
    </row>
    <row r="452" spans="1:10" x14ac:dyDescent="0.2">
      <c r="A452" s="186"/>
      <c r="B452" s="186"/>
      <c r="C452" s="186"/>
      <c r="D452" s="186"/>
      <c r="E452" s="186"/>
      <c r="F452" s="448"/>
      <c r="G452" s="113"/>
      <c r="H452" s="186"/>
      <c r="I452" s="186"/>
      <c r="J452" s="354"/>
    </row>
    <row r="453" spans="1:10" x14ac:dyDescent="0.2">
      <c r="A453" s="186"/>
      <c r="B453" s="186"/>
      <c r="C453" s="186"/>
      <c r="D453" s="186"/>
      <c r="E453" s="186"/>
      <c r="F453" s="448"/>
      <c r="G453" s="113"/>
      <c r="H453" s="186"/>
      <c r="I453" s="186"/>
      <c r="J453" s="354"/>
    </row>
    <row r="454" spans="1:10" x14ac:dyDescent="0.2">
      <c r="A454" s="186"/>
      <c r="B454" s="186"/>
      <c r="C454" s="186"/>
      <c r="D454" s="186"/>
      <c r="E454" s="186"/>
      <c r="F454" s="448"/>
      <c r="G454" s="113"/>
      <c r="H454" s="186"/>
      <c r="I454" s="186"/>
      <c r="J454" s="354"/>
    </row>
    <row r="455" spans="1:10" x14ac:dyDescent="0.2">
      <c r="A455" s="186"/>
      <c r="B455" s="186"/>
      <c r="C455" s="186"/>
      <c r="D455" s="186"/>
      <c r="E455" s="186"/>
      <c r="F455" s="448"/>
      <c r="G455" s="113"/>
      <c r="H455" s="186"/>
      <c r="I455" s="186"/>
      <c r="J455" s="354"/>
    </row>
    <row r="456" spans="1:10" x14ac:dyDescent="0.2">
      <c r="A456" s="186"/>
      <c r="B456" s="186"/>
      <c r="C456" s="186"/>
      <c r="D456" s="186"/>
      <c r="E456" s="186"/>
      <c r="F456" s="448"/>
      <c r="G456" s="113"/>
      <c r="H456" s="186"/>
      <c r="I456" s="186"/>
      <c r="J456" s="354"/>
    </row>
    <row r="457" spans="1:10" x14ac:dyDescent="0.2">
      <c r="A457" s="186"/>
      <c r="B457" s="186"/>
      <c r="C457" s="186"/>
      <c r="D457" s="186"/>
      <c r="E457" s="186"/>
      <c r="F457" s="448"/>
      <c r="G457" s="113"/>
      <c r="H457" s="186"/>
      <c r="I457" s="186"/>
      <c r="J457" s="354"/>
    </row>
    <row r="458" spans="1:10" x14ac:dyDescent="0.2">
      <c r="A458" s="186"/>
      <c r="B458" s="186"/>
      <c r="C458" s="186"/>
      <c r="D458" s="186"/>
      <c r="E458" s="186"/>
      <c r="F458" s="448"/>
      <c r="G458" s="113"/>
      <c r="H458" s="186"/>
      <c r="I458" s="186"/>
      <c r="J458" s="354"/>
    </row>
    <row r="459" spans="1:10" x14ac:dyDescent="0.2">
      <c r="A459" s="186"/>
      <c r="B459" s="186"/>
      <c r="C459" s="186"/>
      <c r="D459" s="186"/>
      <c r="E459" s="186"/>
      <c r="F459" s="448"/>
      <c r="G459" s="113"/>
      <c r="H459" s="186"/>
      <c r="I459" s="186"/>
      <c r="J459" s="354"/>
    </row>
    <row r="460" spans="1:10" x14ac:dyDescent="0.2">
      <c r="A460" s="186"/>
      <c r="B460" s="186"/>
      <c r="C460" s="186"/>
      <c r="D460" s="186"/>
      <c r="E460" s="186"/>
      <c r="F460" s="448"/>
      <c r="G460" s="113"/>
      <c r="H460" s="186"/>
      <c r="I460" s="186"/>
      <c r="J460" s="354"/>
    </row>
    <row r="461" spans="1:10" x14ac:dyDescent="0.2">
      <c r="A461" s="186"/>
      <c r="B461" s="186"/>
      <c r="C461" s="186"/>
      <c r="D461" s="186"/>
      <c r="E461" s="186"/>
      <c r="F461" s="448"/>
      <c r="G461" s="113"/>
      <c r="H461" s="186"/>
      <c r="I461" s="186"/>
      <c r="J461" s="354"/>
    </row>
    <row r="462" spans="1:10" x14ac:dyDescent="0.2">
      <c r="A462" s="186"/>
      <c r="B462" s="186"/>
      <c r="C462" s="186"/>
      <c r="D462" s="186"/>
      <c r="E462" s="186"/>
      <c r="F462" s="448"/>
      <c r="G462" s="113"/>
      <c r="H462" s="186"/>
      <c r="I462" s="186"/>
      <c r="J462" s="354"/>
    </row>
    <row r="463" spans="1:10" x14ac:dyDescent="0.2">
      <c r="A463" s="186"/>
      <c r="B463" s="186"/>
      <c r="C463" s="186"/>
      <c r="D463" s="186"/>
      <c r="E463" s="186"/>
      <c r="F463" s="448"/>
      <c r="G463" s="113"/>
      <c r="H463" s="186"/>
      <c r="I463" s="186"/>
      <c r="J463" s="354"/>
    </row>
    <row r="464" spans="1:10" x14ac:dyDescent="0.2">
      <c r="A464" s="186"/>
      <c r="B464" s="186"/>
      <c r="C464" s="186"/>
      <c r="D464" s="186"/>
      <c r="E464" s="186"/>
      <c r="F464" s="448"/>
      <c r="G464" s="113"/>
      <c r="H464" s="186"/>
      <c r="I464" s="186"/>
      <c r="J464" s="354"/>
    </row>
    <row r="465" spans="1:10" x14ac:dyDescent="0.2">
      <c r="A465" s="186"/>
      <c r="B465" s="186"/>
      <c r="C465" s="186"/>
      <c r="D465" s="186"/>
      <c r="E465" s="186"/>
      <c r="F465" s="448"/>
      <c r="G465" s="113"/>
      <c r="H465" s="186"/>
      <c r="I465" s="186"/>
      <c r="J465" s="354"/>
    </row>
    <row r="466" spans="1:10" x14ac:dyDescent="0.2">
      <c r="A466" s="186"/>
      <c r="B466" s="186"/>
      <c r="C466" s="186"/>
      <c r="D466" s="186"/>
      <c r="E466" s="186"/>
      <c r="F466" s="448"/>
      <c r="G466" s="113"/>
      <c r="H466" s="186"/>
      <c r="I466" s="186"/>
      <c r="J466" s="354"/>
    </row>
    <row r="467" spans="1:10" x14ac:dyDescent="0.2">
      <c r="A467" s="186"/>
      <c r="B467" s="186"/>
      <c r="C467" s="186"/>
      <c r="D467" s="186"/>
      <c r="E467" s="186"/>
      <c r="F467" s="448"/>
      <c r="G467" s="113"/>
      <c r="H467" s="186"/>
      <c r="I467" s="186"/>
      <c r="J467" s="354"/>
    </row>
    <row r="468" spans="1:10" x14ac:dyDescent="0.2">
      <c r="A468" s="186"/>
      <c r="B468" s="186"/>
      <c r="C468" s="186"/>
      <c r="D468" s="186"/>
      <c r="E468" s="186"/>
      <c r="F468" s="448"/>
      <c r="G468" s="113"/>
      <c r="H468" s="186"/>
      <c r="I468" s="186"/>
      <c r="J468" s="354"/>
    </row>
    <row r="469" spans="1:10" x14ac:dyDescent="0.2">
      <c r="A469" s="186"/>
      <c r="B469" s="186"/>
      <c r="C469" s="186"/>
      <c r="D469" s="186"/>
      <c r="E469" s="186"/>
      <c r="F469" s="448"/>
      <c r="G469" s="113"/>
      <c r="H469" s="186"/>
      <c r="I469" s="186"/>
      <c r="J469" s="354"/>
    </row>
    <row r="470" spans="1:10" x14ac:dyDescent="0.2">
      <c r="A470" s="186"/>
      <c r="B470" s="186"/>
      <c r="C470" s="186"/>
      <c r="D470" s="186"/>
      <c r="E470" s="186"/>
      <c r="F470" s="448"/>
      <c r="G470" s="113"/>
      <c r="H470" s="186"/>
      <c r="I470" s="186"/>
      <c r="J470" s="354"/>
    </row>
    <row r="471" spans="1:10" x14ac:dyDescent="0.2">
      <c r="A471" s="186"/>
      <c r="B471" s="186"/>
      <c r="C471" s="186"/>
      <c r="D471" s="186"/>
      <c r="E471" s="186"/>
      <c r="F471" s="448"/>
      <c r="G471" s="113"/>
      <c r="H471" s="186"/>
      <c r="I471" s="186"/>
      <c r="J471" s="354"/>
    </row>
    <row r="472" spans="1:10" x14ac:dyDescent="0.2">
      <c r="A472" s="186"/>
      <c r="B472" s="186"/>
      <c r="C472" s="186"/>
      <c r="D472" s="186"/>
      <c r="E472" s="186"/>
      <c r="F472" s="448"/>
      <c r="G472" s="113"/>
      <c r="H472" s="186"/>
      <c r="I472" s="186"/>
      <c r="J472" s="354"/>
    </row>
    <row r="473" spans="1:10" x14ac:dyDescent="0.2">
      <c r="A473" s="186"/>
      <c r="B473" s="186"/>
      <c r="C473" s="186"/>
      <c r="D473" s="186"/>
      <c r="E473" s="186"/>
      <c r="F473" s="448"/>
      <c r="G473" s="113"/>
      <c r="H473" s="186"/>
      <c r="I473" s="186"/>
      <c r="J473" s="354"/>
    </row>
    <row r="474" spans="1:10" x14ac:dyDescent="0.2">
      <c r="A474" s="186"/>
      <c r="B474" s="186"/>
      <c r="C474" s="186"/>
      <c r="D474" s="186"/>
      <c r="E474" s="186"/>
      <c r="F474" s="448"/>
      <c r="G474" s="113"/>
      <c r="H474" s="186"/>
      <c r="I474" s="186"/>
      <c r="J474" s="354"/>
    </row>
    <row r="475" spans="1:10" x14ac:dyDescent="0.2">
      <c r="A475" s="186"/>
      <c r="B475" s="186"/>
      <c r="C475" s="186"/>
      <c r="D475" s="186"/>
      <c r="E475" s="186"/>
      <c r="F475" s="448"/>
      <c r="G475" s="113"/>
      <c r="H475" s="186"/>
      <c r="I475" s="186"/>
      <c r="J475" s="354"/>
    </row>
    <row r="476" spans="1:10" x14ac:dyDescent="0.2">
      <c r="A476" s="186"/>
      <c r="B476" s="186"/>
      <c r="C476" s="186"/>
      <c r="D476" s="186"/>
      <c r="E476" s="186"/>
      <c r="F476" s="448"/>
      <c r="G476" s="113"/>
      <c r="H476" s="186"/>
      <c r="I476" s="186"/>
      <c r="J476" s="354"/>
    </row>
    <row r="477" spans="1:10" x14ac:dyDescent="0.2">
      <c r="A477" s="186"/>
      <c r="B477" s="186"/>
      <c r="C477" s="186"/>
      <c r="D477" s="186"/>
      <c r="E477" s="186"/>
      <c r="F477" s="448"/>
      <c r="G477" s="113"/>
      <c r="H477" s="186"/>
      <c r="I477" s="186"/>
      <c r="J477" s="354"/>
    </row>
    <row r="478" spans="1:10" x14ac:dyDescent="0.2">
      <c r="A478" s="186"/>
      <c r="B478" s="186"/>
      <c r="C478" s="186"/>
      <c r="D478" s="186"/>
      <c r="E478" s="186"/>
      <c r="F478" s="448"/>
      <c r="G478" s="113"/>
      <c r="H478" s="186"/>
      <c r="I478" s="186"/>
      <c r="J478" s="354"/>
    </row>
    <row r="479" spans="1:10" x14ac:dyDescent="0.2">
      <c r="A479" s="186"/>
      <c r="B479" s="186"/>
      <c r="C479" s="186"/>
      <c r="D479" s="186"/>
      <c r="E479" s="186"/>
      <c r="F479" s="448"/>
      <c r="G479" s="113"/>
      <c r="H479" s="186"/>
      <c r="I479" s="186"/>
      <c r="J479" s="354"/>
    </row>
    <row r="480" spans="1:10" x14ac:dyDescent="0.2">
      <c r="A480" s="186"/>
      <c r="B480" s="186"/>
      <c r="C480" s="186"/>
      <c r="D480" s="186"/>
      <c r="E480" s="186"/>
      <c r="F480" s="448"/>
      <c r="G480" s="113"/>
      <c r="H480" s="186"/>
      <c r="I480" s="186"/>
      <c r="J480" s="354"/>
    </row>
    <row r="481" spans="1:10" x14ac:dyDescent="0.2">
      <c r="A481" s="186"/>
      <c r="B481" s="186"/>
      <c r="C481" s="186"/>
      <c r="D481" s="186"/>
      <c r="E481" s="186"/>
      <c r="F481" s="448"/>
      <c r="G481" s="113"/>
      <c r="H481" s="186"/>
      <c r="I481" s="186"/>
      <c r="J481" s="354"/>
    </row>
    <row r="482" spans="1:10" x14ac:dyDescent="0.2">
      <c r="A482" s="186"/>
      <c r="B482" s="186"/>
      <c r="C482" s="186"/>
      <c r="D482" s="186"/>
      <c r="E482" s="186"/>
      <c r="F482" s="448"/>
      <c r="G482" s="113"/>
      <c r="H482" s="186"/>
      <c r="I482" s="186"/>
      <c r="J482" s="354"/>
    </row>
    <row r="483" spans="1:10" x14ac:dyDescent="0.2">
      <c r="A483" s="186"/>
      <c r="B483" s="186"/>
      <c r="C483" s="186"/>
      <c r="D483" s="186"/>
      <c r="E483" s="186"/>
      <c r="F483" s="448"/>
      <c r="G483" s="113"/>
      <c r="H483" s="186"/>
      <c r="I483" s="186"/>
      <c r="J483" s="354"/>
    </row>
    <row r="484" spans="1:10" x14ac:dyDescent="0.2">
      <c r="A484" s="186"/>
      <c r="B484" s="186"/>
      <c r="C484" s="186"/>
      <c r="D484" s="186"/>
      <c r="E484" s="186"/>
      <c r="F484" s="448"/>
      <c r="G484" s="113"/>
      <c r="H484" s="186"/>
      <c r="I484" s="186"/>
      <c r="J484" s="354"/>
    </row>
    <row r="485" spans="1:10" x14ac:dyDescent="0.2">
      <c r="A485" s="186"/>
      <c r="B485" s="186"/>
      <c r="C485" s="186"/>
      <c r="D485" s="186"/>
      <c r="E485" s="186"/>
      <c r="F485" s="448"/>
      <c r="G485" s="113"/>
      <c r="H485" s="186"/>
      <c r="I485" s="186"/>
      <c r="J485" s="354"/>
    </row>
    <row r="486" spans="1:10" x14ac:dyDescent="0.2">
      <c r="A486" s="186"/>
      <c r="B486" s="186"/>
      <c r="C486" s="186"/>
      <c r="D486" s="186"/>
      <c r="E486" s="186"/>
      <c r="F486" s="448"/>
      <c r="G486" s="113"/>
      <c r="H486" s="186"/>
      <c r="I486" s="186"/>
      <c r="J486" s="354"/>
    </row>
    <row r="487" spans="1:10" x14ac:dyDescent="0.2">
      <c r="A487" s="186"/>
      <c r="B487" s="186"/>
      <c r="C487" s="186"/>
      <c r="D487" s="186"/>
      <c r="E487" s="186"/>
      <c r="F487" s="448"/>
      <c r="G487" s="113"/>
      <c r="H487" s="186"/>
      <c r="I487" s="186"/>
      <c r="J487" s="354"/>
    </row>
    <row r="488" spans="1:10" x14ac:dyDescent="0.2">
      <c r="A488" s="186"/>
      <c r="B488" s="186"/>
      <c r="C488" s="186"/>
      <c r="D488" s="186"/>
      <c r="E488" s="186"/>
      <c r="F488" s="448"/>
      <c r="G488" s="113"/>
      <c r="H488" s="186"/>
      <c r="I488" s="186"/>
      <c r="J488" s="354"/>
    </row>
    <row r="489" spans="1:10" x14ac:dyDescent="0.2">
      <c r="A489" s="186"/>
      <c r="B489" s="186"/>
      <c r="C489" s="186"/>
      <c r="D489" s="186"/>
      <c r="E489" s="186"/>
      <c r="F489" s="448"/>
      <c r="G489" s="113"/>
      <c r="H489" s="186"/>
      <c r="I489" s="186"/>
      <c r="J489" s="354"/>
    </row>
    <row r="490" spans="1:10" x14ac:dyDescent="0.2">
      <c r="A490" s="186"/>
      <c r="B490" s="186"/>
      <c r="C490" s="186"/>
      <c r="D490" s="186"/>
      <c r="E490" s="186"/>
      <c r="F490" s="448"/>
      <c r="G490" s="113"/>
      <c r="H490" s="186"/>
      <c r="I490" s="186"/>
      <c r="J490" s="354"/>
    </row>
    <row r="491" spans="1:10" x14ac:dyDescent="0.2">
      <c r="A491" s="186"/>
      <c r="B491" s="186"/>
      <c r="C491" s="186"/>
      <c r="D491" s="186"/>
      <c r="E491" s="186"/>
      <c r="F491" s="448"/>
      <c r="G491" s="113"/>
      <c r="H491" s="186"/>
      <c r="I491" s="186"/>
      <c r="J491" s="354"/>
    </row>
    <row r="492" spans="1:10" x14ac:dyDescent="0.2">
      <c r="A492" s="186"/>
      <c r="B492" s="186"/>
      <c r="C492" s="186"/>
      <c r="D492" s="186"/>
      <c r="E492" s="186"/>
      <c r="F492" s="448"/>
      <c r="G492" s="113"/>
      <c r="H492" s="186"/>
      <c r="I492" s="186"/>
      <c r="J492" s="354"/>
    </row>
    <row r="493" spans="1:10" x14ac:dyDescent="0.2">
      <c r="A493" s="186"/>
      <c r="B493" s="186"/>
      <c r="C493" s="186"/>
      <c r="D493" s="186"/>
      <c r="E493" s="186"/>
      <c r="F493" s="448"/>
      <c r="G493" s="113"/>
      <c r="H493" s="186"/>
      <c r="I493" s="186"/>
      <c r="J493" s="354"/>
    </row>
    <row r="494" spans="1:10" x14ac:dyDescent="0.2">
      <c r="A494" s="186"/>
      <c r="B494" s="186"/>
      <c r="C494" s="186"/>
      <c r="D494" s="186"/>
      <c r="E494" s="186"/>
      <c r="F494" s="448"/>
      <c r="G494" s="113"/>
      <c r="H494" s="186"/>
      <c r="I494" s="186"/>
      <c r="J494" s="354"/>
    </row>
    <row r="495" spans="1:10" x14ac:dyDescent="0.2">
      <c r="A495" s="186"/>
      <c r="B495" s="186"/>
      <c r="C495" s="186"/>
      <c r="D495" s="186"/>
      <c r="E495" s="186"/>
      <c r="F495" s="448"/>
      <c r="G495" s="113"/>
      <c r="H495" s="186"/>
      <c r="I495" s="186"/>
      <c r="J495" s="354"/>
    </row>
    <row r="496" spans="1:10" x14ac:dyDescent="0.2">
      <c r="A496" s="186"/>
      <c r="B496" s="186"/>
      <c r="C496" s="186"/>
      <c r="D496" s="186"/>
      <c r="E496" s="186"/>
      <c r="F496" s="448"/>
      <c r="G496" s="113"/>
      <c r="H496" s="186"/>
      <c r="I496" s="186"/>
      <c r="J496" s="354"/>
    </row>
    <row r="497" spans="1:10" x14ac:dyDescent="0.2">
      <c r="A497" s="186"/>
      <c r="B497" s="186"/>
      <c r="C497" s="186"/>
      <c r="D497" s="186"/>
      <c r="E497" s="186"/>
      <c r="F497" s="448"/>
      <c r="G497" s="113"/>
      <c r="H497" s="186"/>
      <c r="I497" s="186"/>
      <c r="J497" s="354"/>
    </row>
    <row r="498" spans="1:10" x14ac:dyDescent="0.2">
      <c r="A498" s="186"/>
      <c r="B498" s="186"/>
      <c r="C498" s="186"/>
      <c r="D498" s="186"/>
      <c r="E498" s="186"/>
      <c r="F498" s="448"/>
      <c r="G498" s="113"/>
      <c r="H498" s="186"/>
      <c r="I498" s="186"/>
      <c r="J498" s="354"/>
    </row>
    <row r="499" spans="1:10" x14ac:dyDescent="0.2">
      <c r="A499" s="186"/>
      <c r="B499" s="186"/>
      <c r="C499" s="186"/>
      <c r="D499" s="186"/>
      <c r="E499" s="186"/>
      <c r="F499" s="448"/>
      <c r="G499" s="113"/>
      <c r="H499" s="186"/>
      <c r="I499" s="186"/>
      <c r="J499" s="354"/>
    </row>
    <row r="500" spans="1:10" x14ac:dyDescent="0.2">
      <c r="A500" s="186"/>
      <c r="B500" s="186"/>
      <c r="C500" s="186"/>
      <c r="D500" s="186"/>
      <c r="E500" s="186"/>
      <c r="F500" s="448"/>
      <c r="G500" s="113"/>
      <c r="H500" s="186"/>
      <c r="I500" s="186"/>
      <c r="J500" s="354"/>
    </row>
    <row r="501" spans="1:10" x14ac:dyDescent="0.2">
      <c r="A501" s="186"/>
      <c r="B501" s="186"/>
      <c r="C501" s="186"/>
      <c r="D501" s="186"/>
      <c r="E501" s="186"/>
      <c r="F501" s="448"/>
      <c r="G501" s="113"/>
      <c r="H501" s="186"/>
      <c r="I501" s="186"/>
      <c r="J501" s="354"/>
    </row>
    <row r="502" spans="1:10" x14ac:dyDescent="0.2">
      <c r="A502" s="186"/>
      <c r="B502" s="186"/>
      <c r="C502" s="186"/>
      <c r="D502" s="186"/>
      <c r="E502" s="186"/>
      <c r="F502" s="448"/>
      <c r="G502" s="113"/>
      <c r="H502" s="186"/>
      <c r="I502" s="186"/>
      <c r="J502" s="354"/>
    </row>
    <row r="503" spans="1:10" x14ac:dyDescent="0.2">
      <c r="A503" s="186"/>
      <c r="B503" s="186"/>
      <c r="C503" s="186"/>
      <c r="D503" s="186"/>
      <c r="E503" s="186"/>
      <c r="F503" s="448"/>
      <c r="G503" s="113"/>
      <c r="H503" s="186"/>
      <c r="I503" s="186"/>
      <c r="J503" s="354"/>
    </row>
    <row r="504" spans="1:10" x14ac:dyDescent="0.2">
      <c r="A504" s="186"/>
      <c r="B504" s="186"/>
      <c r="C504" s="186"/>
      <c r="D504" s="186"/>
      <c r="E504" s="186"/>
      <c r="F504" s="448"/>
      <c r="G504" s="113"/>
      <c r="H504" s="186"/>
      <c r="I504" s="186"/>
      <c r="J504" s="354"/>
    </row>
    <row r="505" spans="1:10" x14ac:dyDescent="0.2">
      <c r="A505" s="186"/>
      <c r="B505" s="186"/>
      <c r="C505" s="186"/>
      <c r="D505" s="186"/>
      <c r="E505" s="186"/>
      <c r="F505" s="448"/>
      <c r="G505" s="113"/>
      <c r="H505" s="186"/>
      <c r="I505" s="186"/>
      <c r="J505" s="354"/>
    </row>
    <row r="506" spans="1:10" x14ac:dyDescent="0.2">
      <c r="A506" s="186"/>
      <c r="B506" s="186"/>
      <c r="C506" s="186"/>
      <c r="D506" s="186"/>
      <c r="E506" s="186"/>
      <c r="F506" s="448"/>
      <c r="G506" s="113"/>
      <c r="H506" s="186"/>
      <c r="I506" s="186"/>
      <c r="J506" s="354"/>
    </row>
    <row r="507" spans="1:10" x14ac:dyDescent="0.2">
      <c r="A507" s="186"/>
      <c r="B507" s="186"/>
      <c r="C507" s="186"/>
      <c r="D507" s="186"/>
      <c r="E507" s="186"/>
      <c r="F507" s="448"/>
      <c r="G507" s="113"/>
      <c r="H507" s="186"/>
      <c r="I507" s="186"/>
      <c r="J507" s="354"/>
    </row>
    <row r="508" spans="1:10" x14ac:dyDescent="0.2">
      <c r="A508" s="186"/>
      <c r="B508" s="186"/>
      <c r="C508" s="186"/>
      <c r="D508" s="186"/>
      <c r="E508" s="186"/>
      <c r="F508" s="448"/>
      <c r="G508" s="113"/>
      <c r="H508" s="186"/>
      <c r="I508" s="186"/>
      <c r="J508" s="354"/>
    </row>
    <row r="509" spans="1:10" x14ac:dyDescent="0.2">
      <c r="A509" s="186"/>
      <c r="B509" s="186"/>
      <c r="C509" s="186"/>
      <c r="D509" s="186"/>
      <c r="E509" s="186"/>
      <c r="F509" s="448"/>
      <c r="G509" s="113"/>
      <c r="H509" s="186"/>
      <c r="I509" s="186"/>
      <c r="J509" s="354"/>
    </row>
    <row r="510" spans="1:10" x14ac:dyDescent="0.2">
      <c r="A510" s="186"/>
      <c r="B510" s="186"/>
      <c r="C510" s="186"/>
      <c r="D510" s="186"/>
      <c r="E510" s="186"/>
      <c r="F510" s="448"/>
      <c r="G510" s="113"/>
      <c r="H510" s="186"/>
      <c r="I510" s="186"/>
      <c r="J510" s="354"/>
    </row>
    <row r="511" spans="1:10" x14ac:dyDescent="0.2">
      <c r="A511" s="186"/>
      <c r="B511" s="186"/>
      <c r="C511" s="186"/>
      <c r="D511" s="186"/>
      <c r="E511" s="186"/>
      <c r="F511" s="448"/>
      <c r="G511" s="113"/>
      <c r="H511" s="186"/>
      <c r="I511" s="186"/>
      <c r="J511" s="354"/>
    </row>
    <row r="512" spans="1:10" x14ac:dyDescent="0.2">
      <c r="A512" s="186"/>
      <c r="B512" s="186"/>
      <c r="C512" s="186"/>
      <c r="D512" s="186"/>
      <c r="E512" s="186"/>
      <c r="F512" s="448"/>
      <c r="G512" s="113"/>
      <c r="H512" s="186"/>
      <c r="I512" s="186"/>
      <c r="J512" s="354"/>
    </row>
    <row r="513" spans="1:10" x14ac:dyDescent="0.2">
      <c r="A513" s="186"/>
      <c r="B513" s="186"/>
      <c r="C513" s="186"/>
      <c r="D513" s="186"/>
      <c r="E513" s="186"/>
      <c r="F513" s="448"/>
      <c r="G513" s="113"/>
      <c r="H513" s="186"/>
      <c r="I513" s="186"/>
      <c r="J513" s="354"/>
    </row>
    <row r="514" spans="1:10" x14ac:dyDescent="0.2">
      <c r="A514" s="186"/>
      <c r="B514" s="186"/>
      <c r="C514" s="186"/>
      <c r="D514" s="186"/>
      <c r="E514" s="186"/>
      <c r="F514" s="448"/>
      <c r="G514" s="113"/>
      <c r="H514" s="186"/>
      <c r="I514" s="186"/>
      <c r="J514" s="354"/>
    </row>
    <row r="515" spans="1:10" x14ac:dyDescent="0.2">
      <c r="A515" s="186"/>
      <c r="B515" s="186"/>
      <c r="C515" s="186"/>
      <c r="D515" s="186"/>
      <c r="E515" s="186"/>
      <c r="F515" s="448"/>
      <c r="G515" s="113"/>
      <c r="H515" s="186"/>
      <c r="I515" s="186"/>
      <c r="J515" s="354"/>
    </row>
    <row r="516" spans="1:10" x14ac:dyDescent="0.2">
      <c r="A516" s="186"/>
      <c r="B516" s="186"/>
      <c r="C516" s="186"/>
      <c r="D516" s="186"/>
      <c r="E516" s="186"/>
      <c r="F516" s="448"/>
      <c r="G516" s="113"/>
      <c r="H516" s="186"/>
      <c r="I516" s="186"/>
      <c r="J516" s="354"/>
    </row>
    <row r="517" spans="1:10" x14ac:dyDescent="0.2">
      <c r="A517" s="186"/>
      <c r="B517" s="186"/>
      <c r="C517" s="186"/>
      <c r="D517" s="186"/>
      <c r="E517" s="186"/>
      <c r="F517" s="448"/>
      <c r="G517" s="113"/>
      <c r="H517" s="186"/>
      <c r="I517" s="186"/>
      <c r="J517" s="354"/>
    </row>
    <row r="518" spans="1:10" x14ac:dyDescent="0.2">
      <c r="A518" s="186"/>
      <c r="B518" s="186"/>
      <c r="C518" s="186"/>
      <c r="D518" s="186"/>
      <c r="E518" s="186"/>
      <c r="F518" s="448"/>
      <c r="G518" s="113"/>
      <c r="H518" s="186"/>
      <c r="I518" s="186"/>
      <c r="J518" s="354"/>
    </row>
    <row r="519" spans="1:10" x14ac:dyDescent="0.2">
      <c r="A519" s="186"/>
      <c r="B519" s="186"/>
      <c r="C519" s="186"/>
      <c r="D519" s="186"/>
      <c r="E519" s="186"/>
      <c r="F519" s="448"/>
      <c r="G519" s="113"/>
      <c r="H519" s="186"/>
      <c r="I519" s="186"/>
      <c r="J519" s="354"/>
    </row>
    <row r="520" spans="1:10" x14ac:dyDescent="0.2">
      <c r="A520" s="186"/>
      <c r="B520" s="186"/>
      <c r="C520" s="186"/>
      <c r="D520" s="186"/>
      <c r="E520" s="186"/>
      <c r="F520" s="448"/>
      <c r="G520" s="113"/>
      <c r="H520" s="186"/>
      <c r="I520" s="186"/>
      <c r="J520" s="354"/>
    </row>
  </sheetData>
  <sheetProtection algorithmName="SHA-512" hashValue="dtTNsiUOU2/9LaS3/SgexeyUoINSlKfrodatOlgR99nYz1/Z9+7WG47s5B37mv2DgDSwP9xtUu2U+alyomv8MQ==" saltValue="lJ93wrqvuN3a7BxWte1LYg==" spinCount="100000" sheet="1" formatCells="0" formatColumns="0" formatRows="0" autoFilter="0"/>
  <autoFilter ref="A21:M208"/>
  <sortState ref="A186:N192">
    <sortCondition descending="1" ref="G186:G192"/>
  </sortState>
  <customSheetViews>
    <customSheetView guid="{46CCC2A8-61C4-4F21-94BB-8249E3858509}" showAutoFilter="1" topLeftCell="A181">
      <selection activeCell="K199" sqref="K199"/>
      <pageMargins left="0.7" right="0.7" top="0.75" bottom="0.75" header="0.3" footer="0.3"/>
      <pageSetup orientation="portrait" r:id="rId1"/>
      <autoFilter ref="A21:M208"/>
    </customSheetView>
    <customSheetView guid="{6300BE0F-E9BB-486A-A23F-E07483971E77}" showAutoFilter="1" topLeftCell="A181">
      <selection activeCell="K199" sqref="K199"/>
      <pageMargins left="0.7" right="0.7" top="0.75" bottom="0.75" header="0.3" footer="0.3"/>
      <pageSetup orientation="portrait" r:id="rId2"/>
      <autoFilter ref="A21:M208"/>
    </customSheetView>
    <customSheetView guid="{5679BCAC-750A-4C6F-BB01-FA4AB01B4DBC}" showAutoFilter="1" topLeftCell="C178">
      <selection activeCell="E210" sqref="E210"/>
      <pageMargins left="0.7" right="0.7" top="0.75" bottom="0.75" header="0.3" footer="0.3"/>
      <pageSetup orientation="portrait" r:id="rId3"/>
      <autoFilter ref="A21:M208"/>
    </customSheetView>
    <customSheetView guid="{0FD2BC38-3FA8-44B4-8B18-C03888FDBC75}" showAutoFilter="1" topLeftCell="A189">
      <selection activeCell="B209" sqref="B209"/>
      <pageMargins left="0.7" right="0.7" top="0.75" bottom="0.75" header="0.3" footer="0.3"/>
      <pageSetup orientation="portrait" r:id="rId4"/>
      <autoFilter ref="A21:M208"/>
    </customSheetView>
    <customSheetView guid="{83B41E9C-4D4B-4E64-AF6A-A2F882784B95}" showAutoFilter="1" topLeftCell="A178">
      <selection activeCell="C214" sqref="C214"/>
      <pageMargins left="0.7" right="0.7" top="0.75" bottom="0.75" header="0.3" footer="0.3"/>
      <pageSetup orientation="portrait" r:id="rId5"/>
      <autoFilter ref="A21:M203"/>
    </customSheetView>
    <customSheetView guid="{CB6E70ED-C911-48BD-9403-D776A95649C9}" showAutoFilter="1" topLeftCell="A178">
      <selection activeCell="A209" sqref="A209"/>
      <pageMargins left="0.7" right="0.7" top="0.75" bottom="0.75" header="0.3" footer="0.3"/>
      <pageSetup orientation="portrait" r:id="rId6"/>
      <autoFilter ref="A21:M203"/>
    </customSheetView>
    <customSheetView guid="{5D06DB67-68E1-4144-8C06-A0F20F35659B}" showAutoFilter="1" topLeftCell="A187">
      <selection activeCell="D208" sqref="D208"/>
      <pageMargins left="0.7" right="0.7" top="0.75" bottom="0.75" header="0.3" footer="0.3"/>
      <pageSetup orientation="portrait" r:id="rId7"/>
      <autoFilter ref="A21:M202"/>
    </customSheetView>
    <customSheetView guid="{1378F465-E419-4093-882F-9820B4762B7E}" showAutoFilter="1" topLeftCell="A139">
      <selection activeCell="F180" sqref="F180"/>
      <pageMargins left="0.7" right="0.7" top="0.75" bottom="0.75" header="0.3" footer="0.3"/>
      <pageSetup orientation="portrait" r:id="rId8"/>
      <autoFilter ref="A21:M202"/>
    </customSheetView>
    <customSheetView guid="{5DED195A-DA8D-4C23-9D7A-0243418C8BE4}" showAutoFilter="1" topLeftCell="A160">
      <selection activeCell="G166" sqref="G166"/>
      <pageMargins left="0.7" right="0.7" top="0.75" bottom="0.75" header="0.3" footer="0.3"/>
      <pageSetup orientation="portrait" r:id="rId9"/>
      <autoFilter ref="A21:M202"/>
    </customSheetView>
    <customSheetView guid="{DAD5030A-F359-4F6C-B438-60019CE5C21D}" showAutoFilter="1" topLeftCell="A160">
      <selection activeCell="G166" sqref="G166"/>
      <pageMargins left="0.7" right="0.7" top="0.75" bottom="0.75" header="0.3" footer="0.3"/>
      <pageSetup orientation="portrait" r:id="rId10"/>
      <autoFilter ref="A21:M202"/>
    </customSheetView>
    <customSheetView guid="{66B7FA8E-99CF-43EC-8A79-C865D10BA4C0}" filter="1" showAutoFilter="1" topLeftCell="A158">
      <selection activeCell="F192" sqref="F192"/>
      <pageMargins left="0.7" right="0.7" top="0.75" bottom="0.75" header="0.3" footer="0.3"/>
      <pageSetup orientation="portrait" r:id="rId11"/>
      <autoFilter ref="A21:N185">
        <filterColumn colId="2">
          <filters>
            <filter val="1000 bbl tank"/>
            <filter val="1000 bbl tank  (30146)"/>
            <filter val="1000 bbl tank  (30151)"/>
            <filter val="1000 bbl tank  (30157)"/>
            <filter val="1000 bbl tank - 162"/>
            <filter val="1000 bbl tank - 224"/>
            <filter val="1000 bbl tank - 232"/>
            <filter val="1000 bbl tank - 233"/>
            <filter val="1000 bbl tank - 285"/>
            <filter val="1000 bbl tank - 291"/>
            <filter val="1000 bbl tank - 294"/>
            <filter val="1000 bbl tank - 299"/>
            <filter val="1000 bbl tank - 330"/>
            <filter val="1000 bbl tank - 331"/>
            <filter val="1000 bbl tank - 333"/>
            <filter val="1000 bbl tank - 335"/>
            <filter val="1000 bbl tank - 336"/>
            <filter val="1000 bbl tank - 337"/>
            <filter val="1000 bbl tank - 339"/>
            <filter val="1000 bbl tank - 340"/>
            <filter val="1000 bbl tank - 379"/>
            <filter val="1000 bbl tank - 380"/>
            <filter val="1000 bbl tank - 407"/>
            <filter val="1000 bbl tank - 409"/>
            <filter val="1000 bbl tank - 410"/>
            <filter val="1000 bbl tank - 61"/>
            <filter val="1000 bbl tank - internally coated"/>
            <filter val="1000 bbl tank (30159)"/>
            <filter val="2 - 1000 bbl tanks"/>
          </filters>
        </filterColumn>
      </autoFilter>
    </customSheetView>
    <customSheetView guid="{28F38C72-10A9-427F-BFBF-B226545CB488}" showAutoFilter="1" topLeftCell="A146">
      <selection activeCell="E162" sqref="E162"/>
      <pageMargins left="0.7" right="0.7" top="0.75" bottom="0.75" header="0.3" footer="0.3"/>
      <pageSetup orientation="portrait" r:id="rId12"/>
      <autoFilter ref="A21:N148"/>
    </customSheetView>
    <customSheetView guid="{D782DF0E-9D4A-4080-B65B-103035559967}" showAutoFilter="1" topLeftCell="A119">
      <selection activeCell="A155" sqref="A155"/>
      <pageMargins left="0.7" right="0.7" top="0.75" bottom="0.75" header="0.3" footer="0.3"/>
      <pageSetup orientation="portrait" r:id="rId13"/>
      <autoFilter ref="A21:N148"/>
    </customSheetView>
    <customSheetView guid="{A4BDE9E2-830E-4485-B6E1-708190EC31A4}" showAutoFilter="1" topLeftCell="A103">
      <selection activeCell="C117" sqref="C117"/>
      <pageMargins left="0.7" right="0.7" top="0.75" bottom="0.75" header="0.3" footer="0.3"/>
      <pageSetup orientation="portrait" r:id="rId14"/>
      <autoFilter ref="A21:N122"/>
    </customSheetView>
    <customSheetView guid="{C575216D-29FC-48BB-BD6A-1D81AE445EAC}" showAutoFilter="1" topLeftCell="A97">
      <selection activeCell="B115" sqref="B115"/>
      <pageMargins left="0.7" right="0.7" top="0.75" bottom="0.75" header="0.3" footer="0.3"/>
      <pageSetup orientation="portrait" r:id="rId15"/>
      <autoFilter ref="A19:M110"/>
    </customSheetView>
    <customSheetView guid="{2301D7D6-570C-4899-83E5-79B284247839}" showAutoFilter="1" topLeftCell="A84">
      <selection activeCell="C106" sqref="C106"/>
      <pageMargins left="0.7" right="0.7" top="0.75" bottom="0.75" header="0.3" footer="0.3"/>
      <pageSetup orientation="portrait" r:id="rId16"/>
      <autoFilter ref="A19:M107"/>
    </customSheetView>
    <customSheetView guid="{D6F50115-B703-4627-B205-DF80F7094FEB}" showAutoFilter="1" topLeftCell="A61">
      <selection activeCell="K68" sqref="K68"/>
      <pageMargins left="0.7" right="0.7" top="0.75" bottom="0.75" header="0.3" footer="0.3"/>
      <pageSetup orientation="portrait" r:id="rId17"/>
      <autoFilter ref="A19:M83"/>
    </customSheetView>
    <customSheetView guid="{AE07C99D-7772-4982-BEBB-16B5D6FA0794}" showAutoFilter="1" topLeftCell="A49">
      <selection activeCell="A77" sqref="A77"/>
      <pageMargins left="0.7" right="0.7" top="0.75" bottom="0.75" header="0.3" footer="0.3"/>
      <pageSetup orientation="portrait" r:id="rId18"/>
      <autoFilter ref="A19:M71"/>
    </customSheetView>
    <customSheetView guid="{B3BBEA5E-6D18-476E-B42D-04E1EF062EAE}" showAutoFilter="1" topLeftCell="A49">
      <selection activeCell="K52" sqref="K52"/>
      <pageMargins left="0.7" right="0.7" top="0.75" bottom="0.75" header="0.3" footer="0.3"/>
      <pageSetup orientation="portrait" r:id="rId19"/>
      <autoFilter ref="A19:M71"/>
    </customSheetView>
    <customSheetView guid="{D971BCE8-FC55-4AAF-A7EE-527ED6899A9F}" showAutoFilter="1" topLeftCell="A35">
      <selection activeCell="D41" sqref="D41"/>
      <pageMargins left="0.7" right="0.7" top="0.75" bottom="0.75" header="0.3" footer="0.3"/>
      <pageSetup orientation="portrait" r:id="rId20"/>
      <autoFilter ref="A19:M34"/>
    </customSheetView>
    <customSheetView guid="{2682D879-1CE1-4C49-A737-54F2881CBCB0}" showAutoFilter="1" topLeftCell="A19">
      <selection activeCell="C27" sqref="C27"/>
      <pageMargins left="0.7" right="0.7" top="0.75" bottom="0.75" header="0.3" footer="0.3"/>
      <pageSetup orientation="portrait" r:id="rId21"/>
      <autoFilter ref="A19:M24"/>
    </customSheetView>
    <customSheetView guid="{F5C35185-B159-45F8-A16A-B3C09B6C0ED0}" showAutoFilter="1" topLeftCell="A19">
      <selection activeCell="C27" sqref="C27"/>
      <pageMargins left="0.7" right="0.7" top="0.75" bottom="0.75" header="0.3" footer="0.3"/>
      <pageSetup orientation="portrait" r:id="rId22"/>
      <autoFilter ref="A19:M24"/>
    </customSheetView>
    <customSheetView guid="{7166F4E0-17F6-4182-B62C-63A4FBD008D2}" showAutoFilter="1">
      <selection activeCell="I243" sqref="A1:I243"/>
      <pageMargins left="0.7" right="0.7" top="0.75" bottom="0.75" header="0.3" footer="0.3"/>
      <pageSetup orientation="portrait" r:id="rId23"/>
      <autoFilter ref="A19:M243"/>
    </customSheetView>
    <customSheetView guid="{15B8AF7B-5FBC-414B-9C1F-05BCB1D32ADB}" showAutoFilter="1">
      <selection activeCell="C10" sqref="C10"/>
      <pageMargins left="0.7" right="0.7" top="0.75" bottom="0.75" header="0.3" footer="0.3"/>
      <pageSetup orientation="portrait" r:id="rId24"/>
      <autoFilter ref="A19:M187"/>
    </customSheetView>
    <customSheetView guid="{B1BFE9EC-7C23-48B0-ACDD-6786CE3E9C92}" scale="115" topLeftCell="A125">
      <selection activeCell="C136" sqref="C136"/>
      <pageMargins left="0.7" right="0.7" top="0.75" bottom="0.75" header="0.3" footer="0.3"/>
      <pageSetup orientation="portrait" r:id="rId25"/>
    </customSheetView>
    <customSheetView guid="{AC7FF016-5649-4C12-8931-311A1F3853BE}" scale="115" showAutoFilter="1">
      <selection activeCell="F11" sqref="F11"/>
      <pageMargins left="0.7" right="0.7" top="0.75" bottom="0.75" header="0.3" footer="0.3"/>
      <pageSetup orientation="portrait" r:id="rId26"/>
      <autoFilter ref="A22:I108"/>
    </customSheetView>
    <customSheetView guid="{8AFE82ED-39B8-4356-80FE-5267FF1B5979}" scale="115" showAutoFilter="1" topLeftCell="A171">
      <selection activeCell="B202" sqref="B202"/>
      <pageMargins left="0.7" right="0.7" top="0.75" bottom="0.75" header="0.3" footer="0.3"/>
      <pageSetup orientation="portrait" r:id="rId27"/>
      <autoFilter ref="A22:I197"/>
    </customSheetView>
    <customSheetView guid="{67F13924-A64E-4D5C-B630-AEA702C54E90}" scale="115" showAutoFilter="1" topLeftCell="A275">
      <selection activeCell="D301" sqref="D301"/>
      <pageMargins left="0.7" right="0.7" top="0.75" bottom="0.75" header="0.3" footer="0.3"/>
      <pageSetup orientation="portrait" r:id="rId28"/>
      <autoFilter ref="A22:M283"/>
    </customSheetView>
    <customSheetView guid="{39D26A3C-48BC-4AC3-B396-D187FB877F87}" scale="115" showAutoFilter="1" topLeftCell="A287">
      <selection activeCell="F316" sqref="F316:F323"/>
      <pageMargins left="0.7" right="0.7" top="0.75" bottom="0.75" header="0.3" footer="0.3"/>
      <pageSetup orientation="portrait" r:id="rId29"/>
      <autoFilter ref="A22:M323"/>
    </customSheetView>
    <customSheetView guid="{97FAA7D7-3C90-4C98-A145-2D66B25BDDDC}" scale="115" showAutoFilter="1" topLeftCell="A282">
      <selection activeCell="C291" sqref="C291"/>
      <pageMargins left="0.7" right="0.7" top="0.75" bottom="0.75" header="0.3" footer="0.3"/>
      <pageSetup orientation="portrait" r:id="rId30"/>
      <autoFilter ref="A21:M40"/>
    </customSheetView>
    <customSheetView guid="{2BED645F-D25A-4AB4-8A10-28429739BB11}" scale="115" showAutoFilter="1" topLeftCell="A109">
      <selection activeCell="B116" sqref="B116"/>
      <pageMargins left="0.7" right="0.7" top="0.75" bottom="0.75" header="0.3" footer="0.3"/>
      <pageSetup orientation="portrait" r:id="rId31"/>
      <autoFilter ref="A21:M114"/>
    </customSheetView>
    <customSheetView guid="{DFD65C73-0760-446F-8610-12F625D9A4D5}" showAutoFilter="1" topLeftCell="A272">
      <selection activeCell="D285" sqref="D285"/>
      <pageMargins left="0.7" right="0.7" top="0.75" bottom="0.75" header="0.3" footer="0.3"/>
      <pageSetup orientation="portrait" r:id="rId32"/>
      <autoFilter ref="A19:M280"/>
    </customSheetView>
    <customSheetView guid="{DC4CE8AE-6A19-45A2-84AF-CB0860BE007A}" showAutoFilter="1" topLeftCell="A276">
      <selection activeCell="B290" sqref="B290"/>
      <pageMargins left="0.7" right="0.7" top="0.75" bottom="0.75" header="0.3" footer="0.3"/>
      <pageSetup orientation="portrait" r:id="rId33"/>
      <autoFilter ref="A19:M295"/>
    </customSheetView>
    <customSheetView guid="{1D80CBB5-069A-412E-A566-C5B720F78854}" showAutoFilter="1" topLeftCell="A279">
      <selection activeCell="C299" sqref="C299"/>
      <pageMargins left="0.7" right="0.7" top="0.75" bottom="0.75" header="0.3" footer="0.3"/>
      <pageSetup orientation="portrait" r:id="rId34"/>
      <autoFilter ref="A19:M294"/>
    </customSheetView>
    <customSheetView guid="{1C6A4DCF-944B-4E98-8B15-8896A3B072B0}" showAutoFilter="1" topLeftCell="A297">
      <selection activeCell="B312" sqref="B312"/>
      <pageMargins left="0.7" right="0.7" top="0.75" bottom="0.75" header="0.3" footer="0.3"/>
      <pageSetup orientation="portrait" r:id="rId35"/>
      <autoFilter ref="A19:M307"/>
    </customSheetView>
    <customSheetView guid="{D958522E-10A0-4BA4-9955-3EB5F4C70362}" showAutoFilter="1" topLeftCell="A57">
      <selection activeCell="C95" sqref="C95"/>
      <pageMargins left="0.7" right="0.7" top="0.75" bottom="0.75" header="0.3" footer="0.3"/>
      <pageSetup orientation="portrait" r:id="rId36"/>
      <autoFilter ref="A19:M83"/>
    </customSheetView>
    <customSheetView guid="{3BB41223-AB36-4FE3-8823-D288420F8842}" showAutoFilter="1" topLeftCell="A11">
      <selection activeCell="L39" sqref="L39"/>
      <pageMargins left="0.7" right="0.7" top="0.75" bottom="0.75" header="0.3" footer="0.3"/>
      <pageSetup orientation="portrait" r:id="rId37"/>
      <autoFilter ref="A19:M104"/>
    </customSheetView>
    <customSheetView guid="{41F32FFD-755E-411C-9EBF-00C7F0C94089}" showAutoFilter="1" topLeftCell="A143">
      <selection activeCell="J176" sqref="J176"/>
      <pageMargins left="0.7" right="0.7" top="0.75" bottom="0.75" header="0.3" footer="0.3"/>
      <pageSetup orientation="portrait" r:id="rId38"/>
      <autoFilter ref="A21:N148"/>
    </customSheetView>
    <customSheetView guid="{3C8EF251-F6BA-45DC-9203-2AF616E66369}" showAutoFilter="1" topLeftCell="A162">
      <selection activeCell="C184" sqref="C184"/>
      <pageMargins left="0.7" right="0.7" top="0.75" bottom="0.75" header="0.3" footer="0.3"/>
      <pageSetup orientation="portrait" r:id="rId39"/>
      <autoFilter ref="A21:N185"/>
    </customSheetView>
    <customSheetView guid="{0609F2A9-A095-402C-B79E-06D415E59CAD}" filter="1" showAutoFilter="1" topLeftCell="A135">
      <selection activeCell="K161" sqref="K161"/>
      <pageMargins left="0.7" right="0.7" top="0.75" bottom="0.75" header="0.3" footer="0.3"/>
      <pageSetup orientation="portrait" r:id="rId40"/>
      <autoFilter ref="A21:N185">
        <filterColumn colId="2">
          <filters>
            <filter val="1000 bbl tank"/>
            <filter val="1000 bbl tank  (30146)"/>
            <filter val="1000 bbl tank  (30151)"/>
            <filter val="1000 bbl tank  (30157)"/>
            <filter val="1000 bbl tank - 162"/>
            <filter val="1000 bbl tank - 224"/>
            <filter val="1000 bbl tank - 232"/>
            <filter val="1000 bbl tank - 233"/>
            <filter val="1000 bbl tank - 285"/>
            <filter val="1000 bbl tank - 291"/>
            <filter val="1000 bbl tank - 294"/>
            <filter val="1000 bbl tank - 299"/>
            <filter val="1000 bbl tank - 330"/>
            <filter val="1000 bbl tank - 331"/>
            <filter val="1000 bbl tank - 333"/>
            <filter val="1000 bbl tank - 335"/>
            <filter val="1000 bbl tank - 336"/>
            <filter val="1000 bbl tank - 337"/>
            <filter val="1000 bbl tank - 339"/>
            <filter val="1000 bbl tank - 340"/>
            <filter val="1000 bbl tank - 379"/>
            <filter val="1000 bbl tank - 380"/>
            <filter val="1000 bbl tank - 407"/>
            <filter val="1000 bbl tank - 409"/>
            <filter val="1000 bbl tank - 410"/>
            <filter val="1000 bbl tank - 61"/>
            <filter val="1000 bbl tank - internally coated"/>
            <filter val="1000 bbl tank (30159)"/>
            <filter val="2 - 1000 bbl tanks"/>
          </filters>
        </filterColumn>
      </autoFilter>
    </customSheetView>
    <customSheetView guid="{82846491-0F0E-4B60-87A1-C01ED3FEC6A7}" showAutoFilter="1" topLeftCell="D166">
      <selection activeCell="O174" sqref="O174"/>
      <pageMargins left="0.7" right="0.7" top="0.75" bottom="0.75" header="0.3" footer="0.3"/>
      <pageSetup orientation="portrait" r:id="rId41"/>
      <autoFilter ref="A21:N192"/>
    </customSheetView>
    <customSheetView guid="{5CC7F24E-5745-4750-83B2-EAEB0DED38A1}" showAutoFilter="1" topLeftCell="A166">
      <selection activeCell="D204" sqref="D204"/>
      <pageMargins left="0.7" right="0.7" top="0.75" bottom="0.75" header="0.3" footer="0.3"/>
      <pageSetup orientation="portrait" r:id="rId42"/>
      <autoFilter ref="A21:M202"/>
    </customSheetView>
    <customSheetView guid="{11FB0069-AFDC-4803-9139-81358242151A}" showAutoFilter="1" topLeftCell="D166">
      <selection activeCell="O174" sqref="O174"/>
      <pageMargins left="0.7" right="0.7" top="0.75" bottom="0.75" header="0.3" footer="0.3"/>
      <pageSetup orientation="portrait" r:id="rId43"/>
      <autoFilter ref="A21:M202"/>
    </customSheetView>
    <customSheetView guid="{DCDEF08E-9A10-4266-8775-11A704869E1A}" showAutoFilter="1" topLeftCell="D166">
      <selection activeCell="O174" sqref="O174"/>
      <pageMargins left="0.7" right="0.7" top="0.75" bottom="0.75" header="0.3" footer="0.3"/>
      <pageSetup orientation="portrait" r:id="rId44"/>
      <autoFilter ref="A21:M196"/>
    </customSheetView>
    <customSheetView guid="{C1547F3C-C572-46BC-9435-4A6EF18185F5}" showAutoFilter="1" topLeftCell="D166">
      <selection activeCell="O174" sqref="O174"/>
      <pageMargins left="0.7" right="0.7" top="0.75" bottom="0.75" header="0.3" footer="0.3"/>
      <pageSetup orientation="portrait" r:id="rId45"/>
      <autoFilter ref="A21:M195"/>
    </customSheetView>
    <customSheetView guid="{02365CEF-9EE4-4700-80AF-E708C0E9172C}" showAutoFilter="1" topLeftCell="D166">
      <selection activeCell="O174" sqref="O174"/>
      <pageMargins left="0.7" right="0.7" top="0.75" bottom="0.75" header="0.3" footer="0.3"/>
      <pageSetup orientation="portrait" r:id="rId46"/>
      <autoFilter ref="A21:M195"/>
    </customSheetView>
    <customSheetView guid="{EB4290FA-6900-4BA3-9807-6777BDF95E77}" showAutoFilter="1" topLeftCell="A181">
      <selection activeCell="I197" sqref="I197"/>
      <pageMargins left="0.7" right="0.7" top="0.75" bottom="0.75" header="0.3" footer="0.3"/>
      <pageSetup orientation="portrait" r:id="rId47"/>
      <autoFilter ref="A21:M202"/>
    </customSheetView>
    <customSheetView guid="{C8535C45-B99F-4B6C-9D98-5EB04DC32957}" showAutoFilter="1" topLeftCell="A189">
      <selection activeCell="H214" sqref="H214"/>
      <pageMargins left="0.7" right="0.7" top="0.75" bottom="0.75" header="0.3" footer="0.3"/>
      <pageSetup orientation="portrait" r:id="rId48"/>
      <autoFilter ref="A21:M208"/>
    </customSheetView>
    <customSheetView guid="{3299CEC9-C1AA-4B4C-8A4F-7816F7DE2376}" showAutoFilter="1" topLeftCell="A189">
      <selection activeCell="B209" sqref="B209"/>
      <pageMargins left="0.7" right="0.7" top="0.75" bottom="0.75" header="0.3" footer="0.3"/>
      <pageSetup orientation="portrait" r:id="rId49"/>
      <autoFilter ref="A21:M208"/>
    </customSheetView>
    <customSheetView guid="{63B7F284-CA58-4B1B-ACC3-DD6946843A23}" filter="1" showAutoFilter="1" topLeftCell="A148">
      <selection activeCell="I148" sqref="I148"/>
      <pageMargins left="0.7" right="0.7" top="0.75" bottom="0.75" header="0.3" footer="0.3"/>
      <pageSetup orientation="portrait" r:id="rId50"/>
      <autoFilter ref="A21:M208">
        <filterColumn colId="3">
          <filters>
            <filter val="Stock 12779000"/>
            <filter val="Stock ST141003"/>
            <filter val="Stock ST210102"/>
          </filters>
        </filterColumn>
      </autoFilter>
    </customSheetView>
    <customSheetView guid="{13C8D82B-9300-447F-8856-608FBD6FA6A1}" showAutoFilter="1" topLeftCell="A189">
      <selection activeCell="B209" sqref="B209"/>
      <pageMargins left="0.7" right="0.7" top="0.75" bottom="0.75" header="0.3" footer="0.3"/>
      <pageSetup orientation="portrait" r:id="rId51"/>
      <autoFilter ref="A21:M208"/>
    </customSheetView>
    <customSheetView guid="{5EA6E6C0-0841-4F8A-8BCA-951E383BED28}" showAutoFilter="1" topLeftCell="C178">
      <selection activeCell="H215" sqref="H215"/>
      <pageMargins left="0.7" right="0.7" top="0.75" bottom="0.75" header="0.3" footer="0.3"/>
      <pageSetup orientation="portrait" r:id="rId52"/>
      <autoFilter ref="A21:M208"/>
    </customSheetView>
    <customSheetView guid="{091B35B7-6B09-4364-8B4D-11A7F8E6FBD2}" showAutoFilter="1" topLeftCell="A181">
      <selection activeCell="K199" sqref="K199"/>
      <pageMargins left="0.7" right="0.7" top="0.75" bottom="0.75" header="0.3" footer="0.3"/>
      <pageSetup orientation="portrait" r:id="rId53"/>
      <autoFilter ref="A21:M208"/>
    </customSheetView>
  </customSheetViews>
  <pageMargins left="0.7" right="0.7" top="0.75" bottom="0.75" header="0.3" footer="0.3"/>
  <pageSetup orientation="portrait" r:id="rId5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11"/>
  <sheetViews>
    <sheetView topLeftCell="A5" workbookViewId="0">
      <selection activeCell="H12" sqref="H12"/>
    </sheetView>
  </sheetViews>
  <sheetFormatPr defaultRowHeight="15" x14ac:dyDescent="0.25"/>
  <cols>
    <col min="1" max="1" width="14.5703125" customWidth="1"/>
    <col min="2" max="2" width="14.7109375" customWidth="1"/>
    <col min="3" max="3" width="56.7109375" customWidth="1"/>
    <col min="4" max="4" width="39" customWidth="1"/>
    <col min="5" max="5" width="13.28515625" customWidth="1"/>
    <col min="6" max="6" width="13" customWidth="1"/>
    <col min="7" max="7" width="15.7109375" customWidth="1"/>
  </cols>
  <sheetData>
    <row r="1" spans="1:7" s="102" customFormat="1" ht="11.25" x14ac:dyDescent="0.2">
      <c r="A1" s="108" t="s">
        <v>121</v>
      </c>
      <c r="B1" s="108" t="s">
        <v>122</v>
      </c>
      <c r="C1" s="108" t="s">
        <v>120</v>
      </c>
      <c r="D1" s="108" t="s">
        <v>124</v>
      </c>
      <c r="E1" s="108" t="s">
        <v>123</v>
      </c>
      <c r="F1" s="108" t="s">
        <v>5</v>
      </c>
      <c r="G1" s="108" t="s">
        <v>125</v>
      </c>
    </row>
    <row r="2" spans="1:7" ht="165" x14ac:dyDescent="0.25">
      <c r="A2" s="143">
        <v>44562</v>
      </c>
      <c r="B2" t="s">
        <v>399</v>
      </c>
      <c r="C2" s="103" t="s">
        <v>400</v>
      </c>
      <c r="D2" s="103" t="s">
        <v>402</v>
      </c>
      <c r="E2" s="103" t="s">
        <v>401</v>
      </c>
      <c r="F2" s="103" t="s">
        <v>118</v>
      </c>
      <c r="G2" s="144">
        <v>44592</v>
      </c>
    </row>
    <row r="3" spans="1:7" s="103" customFormat="1" ht="165" x14ac:dyDescent="0.25">
      <c r="A3" s="144">
        <v>44592</v>
      </c>
      <c r="B3" s="103" t="s">
        <v>433</v>
      </c>
      <c r="C3" s="103" t="s">
        <v>435</v>
      </c>
      <c r="D3" s="266" t="s">
        <v>434</v>
      </c>
      <c r="E3" s="103" t="s">
        <v>401</v>
      </c>
      <c r="F3" s="103" t="s">
        <v>139</v>
      </c>
      <c r="G3" s="145">
        <v>44592</v>
      </c>
    </row>
    <row r="4" spans="1:7" ht="240" x14ac:dyDescent="0.25">
      <c r="A4" s="143">
        <v>44610</v>
      </c>
      <c r="B4" t="s">
        <v>570</v>
      </c>
      <c r="C4" s="276" t="s">
        <v>571</v>
      </c>
      <c r="D4" s="276" t="s">
        <v>572</v>
      </c>
      <c r="E4" t="s">
        <v>401</v>
      </c>
      <c r="F4" t="s">
        <v>573</v>
      </c>
      <c r="G4" s="143"/>
    </row>
    <row r="5" spans="1:7" ht="105" x14ac:dyDescent="0.25">
      <c r="A5" s="143">
        <v>44676</v>
      </c>
      <c r="B5" t="s">
        <v>988</v>
      </c>
      <c r="C5" s="103" t="s">
        <v>989</v>
      </c>
      <c r="D5" s="103" t="s">
        <v>990</v>
      </c>
      <c r="E5" t="s">
        <v>401</v>
      </c>
      <c r="F5" t="s">
        <v>991</v>
      </c>
      <c r="G5" s="143">
        <v>44676</v>
      </c>
    </row>
    <row r="6" spans="1:7" x14ac:dyDescent="0.25">
      <c r="A6" s="143"/>
      <c r="C6" s="103"/>
      <c r="D6" s="103"/>
      <c r="G6" s="143"/>
    </row>
    <row r="8" spans="1:7" x14ac:dyDescent="0.25">
      <c r="C8" s="176"/>
    </row>
    <row r="9" spans="1:7" x14ac:dyDescent="0.25">
      <c r="C9" s="176"/>
    </row>
    <row r="11" spans="1:7" x14ac:dyDescent="0.25">
      <c r="C11" s="103"/>
    </row>
  </sheetData>
  <sheetProtection formatCells="0" formatColumns="0" formatRows="0" autoFilter="0"/>
  <customSheetViews>
    <customSheetView guid="{46CCC2A8-61C4-4F21-94BB-8249E3858509}" topLeftCell="A5">
      <selection activeCell="H12" sqref="H12"/>
      <pageMargins left="0.7" right="0.7" top="0.75" bottom="0.75" header="0.3" footer="0.3"/>
      <pageSetup orientation="portrait" r:id="rId1"/>
    </customSheetView>
    <customSheetView guid="{6300BE0F-E9BB-486A-A23F-E07483971E77}" topLeftCell="A5">
      <selection activeCell="H12" sqref="H12"/>
      <pageMargins left="0.7" right="0.7" top="0.75" bottom="0.75" header="0.3" footer="0.3"/>
      <pageSetup orientation="portrait" r:id="rId2"/>
    </customSheetView>
    <customSheetView guid="{5679BCAC-750A-4C6F-BB01-FA4AB01B4DBC}" topLeftCell="A5">
      <selection activeCell="H12" sqref="H12"/>
      <pageMargins left="0.7" right="0.7" top="0.75" bottom="0.75" header="0.3" footer="0.3"/>
      <pageSetup orientation="portrait" r:id="rId3"/>
    </customSheetView>
    <customSheetView guid="{0FD2BC38-3FA8-44B4-8B18-C03888FDBC75}" topLeftCell="A5">
      <selection activeCell="H12" sqref="H12"/>
      <pageMargins left="0.7" right="0.7" top="0.75" bottom="0.75" header="0.3" footer="0.3"/>
      <pageSetup orientation="portrait" r:id="rId4"/>
    </customSheetView>
    <customSheetView guid="{83B41E9C-4D4B-4E64-AF6A-A2F882784B95}" topLeftCell="A4">
      <selection activeCell="F11" sqref="F11"/>
      <pageMargins left="0.7" right="0.7" top="0.75" bottom="0.75" header="0.3" footer="0.3"/>
      <pageSetup orientation="portrait" r:id="rId5"/>
    </customSheetView>
    <customSheetView guid="{CB6E70ED-C911-48BD-9403-D776A95649C9}" topLeftCell="A4">
      <selection activeCell="F11" sqref="F11"/>
      <pageMargins left="0.7" right="0.7" top="0.75" bottom="0.75" header="0.3" footer="0.3"/>
      <pageSetup orientation="portrait" r:id="rId6"/>
    </customSheetView>
    <customSheetView guid="{5D06DB67-68E1-4144-8C06-A0F20F35659B}" topLeftCell="A4">
      <selection activeCell="F11" sqref="F11"/>
      <pageMargins left="0.7" right="0.7" top="0.75" bottom="0.75" header="0.3" footer="0.3"/>
      <pageSetup orientation="portrait" r:id="rId7"/>
    </customSheetView>
    <customSheetView guid="{1378F465-E419-4093-882F-9820B4762B7E}" topLeftCell="A4">
      <selection activeCell="F11" sqref="F11"/>
      <pageMargins left="0.7" right="0.7" top="0.75" bottom="0.75" header="0.3" footer="0.3"/>
      <pageSetup orientation="portrait" r:id="rId8"/>
    </customSheetView>
    <customSheetView guid="{5DED195A-DA8D-4C23-9D7A-0243418C8BE4}" topLeftCell="A4">
      <selection activeCell="F11" sqref="F11"/>
      <pageMargins left="0.7" right="0.7" top="0.75" bottom="0.75" header="0.3" footer="0.3"/>
      <pageSetup orientation="portrait" r:id="rId9"/>
    </customSheetView>
    <customSheetView guid="{DAD5030A-F359-4F6C-B438-60019CE5C21D}" topLeftCell="A4">
      <selection activeCell="F11" sqref="F11"/>
      <pageMargins left="0.7" right="0.7" top="0.75" bottom="0.75" header="0.3" footer="0.3"/>
      <pageSetup orientation="portrait" r:id="rId10"/>
    </customSheetView>
    <customSheetView guid="{66B7FA8E-99CF-43EC-8A79-C865D10BA4C0}" topLeftCell="A4">
      <selection activeCell="H5" sqref="H5"/>
      <pageMargins left="0.7" right="0.7" top="0.75" bottom="0.75" header="0.3" footer="0.3"/>
      <pageSetup orientation="portrait" r:id="rId11"/>
    </customSheetView>
    <customSheetView guid="{28F38C72-10A9-427F-BFBF-B226545CB488}" topLeftCell="A4">
      <selection activeCell="H5" sqref="H5"/>
      <pageMargins left="0.7" right="0.7" top="0.75" bottom="0.75" header="0.3" footer="0.3"/>
      <pageSetup orientation="portrait" r:id="rId12"/>
    </customSheetView>
    <customSheetView guid="{D782DF0E-9D4A-4080-B65B-103035559967}" topLeftCell="A4">
      <selection activeCell="H5" sqref="H5"/>
      <pageMargins left="0.7" right="0.7" top="0.75" bottom="0.75" header="0.3" footer="0.3"/>
      <pageSetup orientation="portrait" r:id="rId13"/>
    </customSheetView>
    <customSheetView guid="{A4BDE9E2-830E-4485-B6E1-708190EC31A4}" topLeftCell="A4">
      <selection activeCell="H5" sqref="H5"/>
      <pageMargins left="0.7" right="0.7" top="0.75" bottom="0.75" header="0.3" footer="0.3"/>
      <pageSetup orientation="portrait" r:id="rId14"/>
    </customSheetView>
    <customSheetView guid="{C575216D-29FC-48BB-BD6A-1D81AE445EAC}" topLeftCell="A13">
      <selection activeCell="H5" sqref="H5"/>
      <pageMargins left="0.7" right="0.7" top="0.75" bottom="0.75" header="0.3" footer="0.3"/>
      <pageSetup orientation="portrait" r:id="rId15"/>
    </customSheetView>
    <customSheetView guid="{2301D7D6-570C-4899-83E5-79B284247839}" topLeftCell="A13">
      <selection activeCell="H5" sqref="H5"/>
      <pageMargins left="0.7" right="0.7" top="0.75" bottom="0.75" header="0.3" footer="0.3"/>
      <pageSetup orientation="portrait" r:id="rId16"/>
    </customSheetView>
    <customSheetView guid="{D6F50115-B703-4627-B205-DF80F7094FEB}" topLeftCell="A4">
      <selection activeCell="D4" sqref="D4"/>
      <pageMargins left="0.7" right="0.7" top="0.75" bottom="0.75" header="0.3" footer="0.3"/>
      <pageSetup orientation="portrait" r:id="rId17"/>
    </customSheetView>
    <customSheetView guid="{AE07C99D-7772-4982-BEBB-16B5D6FA0794}" topLeftCell="A4">
      <selection activeCell="G4" sqref="G4"/>
      <pageMargins left="0.7" right="0.7" top="0.75" bottom="0.75" header="0.3" footer="0.3"/>
      <pageSetup orientation="portrait" r:id="rId18"/>
    </customSheetView>
    <customSheetView guid="{B3BBEA5E-6D18-476E-B42D-04E1EF062EAE}" topLeftCell="A4">
      <selection activeCell="G4" sqref="G4"/>
      <pageMargins left="0.7" right="0.7" top="0.75" bottom="0.75" header="0.3" footer="0.3"/>
      <pageSetup orientation="portrait" r:id="rId19"/>
    </customSheetView>
    <customSheetView guid="{D971BCE8-FC55-4AAF-A7EE-527ED6899A9F}" topLeftCell="A4">
      <selection activeCell="G4" sqref="G4"/>
      <pageMargins left="0.7" right="0.7" top="0.75" bottom="0.75" header="0.3" footer="0.3"/>
      <pageSetup orientation="portrait" r:id="rId20"/>
    </customSheetView>
    <customSheetView guid="{2682D879-1CE1-4C49-A737-54F2881CBCB0}">
      <selection activeCell="C6" sqref="C6"/>
      <pageMargins left="0.7" right="0.7" top="0.75" bottom="0.75" header="0.3" footer="0.3"/>
      <pageSetup orientation="portrait" r:id="rId21"/>
    </customSheetView>
    <customSheetView guid="{F5C35185-B159-45F8-A16A-B3C09B6C0ED0}">
      <selection activeCell="A2" sqref="A2"/>
      <pageMargins left="0.7" right="0.7" top="0.75" bottom="0.75" header="0.3" footer="0.3"/>
      <pageSetup orientation="portrait" r:id="rId22"/>
    </customSheetView>
    <customSheetView guid="{7166F4E0-17F6-4182-B62C-63A4FBD008D2}">
      <selection activeCell="D6" sqref="D6"/>
      <pageMargins left="0.7" right="0.7" top="0.75" bottom="0.75" header="0.3" footer="0.3"/>
      <pageSetup orientation="portrait" r:id="rId23"/>
    </customSheetView>
    <customSheetView guid="{15B8AF7B-5FBC-414B-9C1F-05BCB1D32ADB}" topLeftCell="A4">
      <selection activeCell="C4" sqref="C4"/>
      <pageMargins left="0.7" right="0.7" top="0.75" bottom="0.75" header="0.3" footer="0.3"/>
      <pageSetup orientation="portrait" r:id="rId24"/>
    </customSheetView>
    <customSheetView guid="{B1BFE9EC-7C23-48B0-ACDD-6786CE3E9C92}">
      <selection activeCell="C13" sqref="C13"/>
      <pageMargins left="0.7" right="0.7" top="0.75" bottom="0.75" header="0.3" footer="0.3"/>
      <pageSetup orientation="portrait" r:id="rId25"/>
    </customSheetView>
    <customSheetView guid="{AC7FF016-5649-4C12-8931-311A1F3853BE}">
      <pageMargins left="0.7" right="0.7" top="0.75" bottom="0.75" header="0.3" footer="0.3"/>
    </customSheetView>
    <customSheetView guid="{8AFE82ED-39B8-4356-80FE-5267FF1B5979}">
      <selection activeCell="C19" sqref="C19"/>
      <pageMargins left="0.7" right="0.7" top="0.75" bottom="0.75" header="0.3" footer="0.3"/>
      <pageSetup orientation="portrait" r:id="rId26"/>
    </customSheetView>
    <customSheetView guid="{67F13924-A64E-4D5C-B630-AEA702C54E90}">
      <selection activeCell="A15" sqref="A15"/>
      <pageMargins left="0.7" right="0.7" top="0.75" bottom="0.75" header="0.3" footer="0.3"/>
      <pageSetup orientation="portrait" r:id="rId27"/>
    </customSheetView>
    <customSheetView guid="{39D26A3C-48BC-4AC3-B396-D187FB877F87}">
      <selection activeCell="A15" sqref="A15"/>
      <pageMargins left="0.7" right="0.7" top="0.75" bottom="0.75" header="0.3" footer="0.3"/>
      <pageSetup orientation="portrait" r:id="rId28"/>
    </customSheetView>
    <customSheetView guid="{97FAA7D7-3C90-4C98-A145-2D66B25BDDDC}">
      <selection activeCell="A15" sqref="A15"/>
      <pageMargins left="0.7" right="0.7" top="0.75" bottom="0.75" header="0.3" footer="0.3"/>
      <pageSetup orientation="portrait" r:id="rId29"/>
    </customSheetView>
    <customSheetView guid="{2BED645F-D25A-4AB4-8A10-28429739BB11}">
      <selection activeCell="B11" sqref="B11"/>
      <pageMargins left="0.7" right="0.7" top="0.75" bottom="0.75" header="0.3" footer="0.3"/>
      <pageSetup orientation="portrait" r:id="rId30"/>
    </customSheetView>
    <customSheetView guid="{DFD65C73-0760-446F-8610-12F625D9A4D5}" topLeftCell="A5">
      <selection activeCell="D6" sqref="D6"/>
      <pageMargins left="0.7" right="0.7" top="0.75" bottom="0.75" header="0.3" footer="0.3"/>
      <pageSetup orientation="portrait" r:id="rId31"/>
    </customSheetView>
    <customSheetView guid="{DC4CE8AE-6A19-45A2-84AF-CB0860BE007A}" topLeftCell="A6">
      <selection activeCell="B12" sqref="B12"/>
      <pageMargins left="0.7" right="0.7" top="0.75" bottom="0.75" header="0.3" footer="0.3"/>
      <pageSetup orientation="portrait" r:id="rId32"/>
    </customSheetView>
    <customSheetView guid="{1D80CBB5-069A-412E-A566-C5B720F78854}" topLeftCell="A7">
      <selection activeCell="C11" sqref="C11"/>
      <pageMargins left="0.7" right="0.7" top="0.75" bottom="0.75" header="0.3" footer="0.3"/>
      <pageSetup orientation="portrait" r:id="rId33"/>
    </customSheetView>
    <customSheetView guid="{1C6A4DCF-944B-4E98-8B15-8896A3B072B0}" topLeftCell="A5">
      <selection activeCell="C6" sqref="C6"/>
      <pageMargins left="0.7" right="0.7" top="0.75" bottom="0.75" header="0.3" footer="0.3"/>
      <pageSetup orientation="portrait" r:id="rId34"/>
    </customSheetView>
    <customSheetView guid="{D958522E-10A0-4BA4-9955-3EB5F4C70362}" topLeftCell="A4">
      <selection activeCell="D4" sqref="D4"/>
      <pageMargins left="0.7" right="0.7" top="0.75" bottom="0.75" header="0.3" footer="0.3"/>
      <pageSetup orientation="portrait" r:id="rId35"/>
    </customSheetView>
    <customSheetView guid="{3BB41223-AB36-4FE3-8823-D288420F8842}">
      <selection activeCell="H5" sqref="H5"/>
      <pageMargins left="0.7" right="0.7" top="0.75" bottom="0.75" header="0.3" footer="0.3"/>
      <pageSetup orientation="portrait" r:id="rId36"/>
    </customSheetView>
    <customSheetView guid="{41F32FFD-755E-411C-9EBF-00C7F0C94089}" topLeftCell="A4">
      <selection activeCell="H5" sqref="H5"/>
      <pageMargins left="0.7" right="0.7" top="0.75" bottom="0.75" header="0.3" footer="0.3"/>
      <pageSetup orientation="portrait" r:id="rId37"/>
    </customSheetView>
    <customSheetView guid="{3C8EF251-F6BA-45DC-9203-2AF616E66369}" topLeftCell="A4">
      <selection activeCell="H5" sqref="H5"/>
      <pageMargins left="0.7" right="0.7" top="0.75" bottom="0.75" header="0.3" footer="0.3"/>
      <pageSetup orientation="portrait" r:id="rId38"/>
    </customSheetView>
    <customSheetView guid="{0609F2A9-A095-402C-B79E-06D415E59CAD}" topLeftCell="A4">
      <selection activeCell="H5" sqref="H5"/>
      <pageMargins left="0.7" right="0.7" top="0.75" bottom="0.75" header="0.3" footer="0.3"/>
      <pageSetup orientation="portrait" r:id="rId39"/>
    </customSheetView>
    <customSheetView guid="{82846491-0F0E-4B60-87A1-C01ED3FEC6A7}" topLeftCell="A4">
      <selection activeCell="H5" sqref="H5"/>
      <pageMargins left="0.7" right="0.7" top="0.75" bottom="0.75" header="0.3" footer="0.3"/>
      <pageSetup orientation="portrait" r:id="rId40"/>
    </customSheetView>
    <customSheetView guid="{5CC7F24E-5745-4750-83B2-EAEB0DED38A1}" topLeftCell="A4">
      <selection activeCell="H5" sqref="H5"/>
      <pageMargins left="0.7" right="0.7" top="0.75" bottom="0.75" header="0.3" footer="0.3"/>
      <pageSetup orientation="portrait" r:id="rId41"/>
    </customSheetView>
    <customSheetView guid="{11FB0069-AFDC-4803-9139-81358242151A}" topLeftCell="A4">
      <selection activeCell="H5" sqref="H5"/>
      <pageMargins left="0.7" right="0.7" top="0.75" bottom="0.75" header="0.3" footer="0.3"/>
      <pageSetup orientation="portrait" r:id="rId42"/>
    </customSheetView>
    <customSheetView guid="{DCDEF08E-9A10-4266-8775-11A704869E1A}" topLeftCell="A4">
      <selection activeCell="H5" sqref="H5"/>
      <pageMargins left="0.7" right="0.7" top="0.75" bottom="0.75" header="0.3" footer="0.3"/>
      <pageSetup orientation="portrait" r:id="rId43"/>
    </customSheetView>
    <customSheetView guid="{C1547F3C-C572-46BC-9435-4A6EF18185F5}" topLeftCell="A4">
      <selection activeCell="H5" sqref="H5"/>
      <pageMargins left="0.7" right="0.7" top="0.75" bottom="0.75" header="0.3" footer="0.3"/>
      <pageSetup orientation="portrait" r:id="rId44"/>
    </customSheetView>
    <customSheetView guid="{02365CEF-9EE4-4700-80AF-E708C0E9172C}" topLeftCell="A4">
      <selection activeCell="H5" sqref="H5"/>
      <pageMargins left="0.7" right="0.7" top="0.75" bottom="0.75" header="0.3" footer="0.3"/>
      <pageSetup orientation="portrait" r:id="rId45"/>
    </customSheetView>
    <customSheetView guid="{EB4290FA-6900-4BA3-9807-6777BDF95E77}" topLeftCell="A4">
      <selection activeCell="F11" sqref="F11"/>
      <pageMargins left="0.7" right="0.7" top="0.75" bottom="0.75" header="0.3" footer="0.3"/>
      <pageSetup orientation="portrait" r:id="rId46"/>
    </customSheetView>
    <customSheetView guid="{C8535C45-B99F-4B6C-9D98-5EB04DC32957}" topLeftCell="A4">
      <selection activeCell="F11" sqref="F11"/>
      <pageMargins left="0.7" right="0.7" top="0.75" bottom="0.75" header="0.3" footer="0.3"/>
      <pageSetup orientation="portrait" r:id="rId47"/>
    </customSheetView>
    <customSheetView guid="{3299CEC9-C1AA-4B4C-8A4F-7816F7DE2376}" topLeftCell="A5">
      <selection activeCell="H12" sqref="H12"/>
      <pageMargins left="0.7" right="0.7" top="0.75" bottom="0.75" header="0.3" footer="0.3"/>
      <pageSetup orientation="portrait" r:id="rId48"/>
    </customSheetView>
    <customSheetView guid="{63B7F284-CA58-4B1B-ACC3-DD6946843A23}" topLeftCell="A4">
      <selection activeCell="F11" sqref="F11"/>
      <pageMargins left="0.7" right="0.7" top="0.75" bottom="0.75" header="0.3" footer="0.3"/>
      <pageSetup orientation="portrait" r:id="rId49"/>
    </customSheetView>
    <customSheetView guid="{13C8D82B-9300-447F-8856-608FBD6FA6A1}" topLeftCell="A5">
      <selection activeCell="H12" sqref="H12"/>
      <pageMargins left="0.7" right="0.7" top="0.75" bottom="0.75" header="0.3" footer="0.3"/>
      <pageSetup orientation="portrait" r:id="rId50"/>
    </customSheetView>
    <customSheetView guid="{5EA6E6C0-0841-4F8A-8BCA-951E383BED28}" topLeftCell="A5">
      <selection activeCell="H12" sqref="H12"/>
      <pageMargins left="0.7" right="0.7" top="0.75" bottom="0.75" header="0.3" footer="0.3"/>
      <pageSetup orientation="portrait" r:id="rId51"/>
    </customSheetView>
    <customSheetView guid="{091B35B7-6B09-4364-8B4D-11A7F8E6FBD2}" topLeftCell="A5">
      <selection activeCell="H12" sqref="H12"/>
      <pageMargins left="0.7" right="0.7" top="0.75" bottom="0.75" header="0.3" footer="0.3"/>
      <pageSetup orientation="portrait" r:id="rId52"/>
    </customSheetView>
  </customSheetViews>
  <pageMargins left="0.7" right="0.7" top="0.75" bottom="0.75" header="0.3" footer="0.3"/>
  <pageSetup orientation="portrait"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Cost Savings - Team</vt:lpstr>
      <vt:lpstr>CS - Transferred</vt:lpstr>
      <vt:lpstr>Cost Savings - Storm</vt:lpstr>
      <vt:lpstr>Cost Recovery</vt:lpstr>
      <vt:lpstr>PP RFP</vt:lpstr>
      <vt:lpstr>Single Source</vt:lpstr>
      <vt:lpstr>Asset Sales</vt:lpstr>
      <vt:lpstr>Asset Utilization</vt:lpstr>
      <vt:lpstr>EMERGING ISSUES</vt:lpstr>
      <vt:lpstr>Cost Savings - Sasol</vt:lpstr>
      <vt:lpstr>Sheet1</vt:lpstr>
      <vt:lpstr>Sheet2</vt:lpstr>
      <vt:lpstr>Sheet3</vt:lpstr>
    </vt:vector>
  </TitlesOfParts>
  <Company>Canadian Natural Resources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Gibson</dc:creator>
  <cp:lastModifiedBy>Sunny Singh</cp:lastModifiedBy>
  <cp:lastPrinted>2020-07-06T14:29:35Z</cp:lastPrinted>
  <dcterms:created xsi:type="dcterms:W3CDTF">2019-12-12T16:14:10Z</dcterms:created>
  <dcterms:modified xsi:type="dcterms:W3CDTF">2022-08-11T21:59:34Z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