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-510" yWindow="525" windowWidth="19305" windowHeight="592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Sheet1!$A$41:$I$60</definedName>
  </definedNames>
  <calcPr calcId="145621"/>
</workbook>
</file>

<file path=xl/calcChain.xml><?xml version="1.0" encoding="utf-8"?>
<calcChain xmlns="http://schemas.openxmlformats.org/spreadsheetml/2006/main">
  <c r="L54" i="1" l="1"/>
  <c r="L46" i="1"/>
  <c r="L43" i="1" l="1"/>
  <c r="E20" i="1" l="1"/>
  <c r="C20" i="1"/>
  <c r="L51" i="1" l="1"/>
  <c r="L52" i="1"/>
  <c r="L53" i="1"/>
  <c r="L45" i="1" l="1"/>
  <c r="L47" i="1"/>
  <c r="E45" i="1" l="1"/>
  <c r="L44" i="1" s="1"/>
  <c r="E51" i="1" l="1"/>
  <c r="E44" i="1"/>
  <c r="E43" i="1"/>
</calcChain>
</file>

<file path=xl/sharedStrings.xml><?xml version="1.0" encoding="utf-8"?>
<sst xmlns="http://schemas.openxmlformats.org/spreadsheetml/2006/main" count="286" uniqueCount="157">
  <si>
    <t>Scope of Work</t>
  </si>
  <si>
    <t>SMP/SMA</t>
  </si>
  <si>
    <t>Contract Value</t>
  </si>
  <si>
    <t>Savings</t>
  </si>
  <si>
    <t>Business Area</t>
  </si>
  <si>
    <t>RFP #/Name</t>
  </si>
  <si>
    <t>Value</t>
  </si>
  <si>
    <t>Start Date</t>
  </si>
  <si>
    <t>End Date</t>
  </si>
  <si>
    <t>Status</t>
  </si>
  <si>
    <t>Contractor</t>
  </si>
  <si>
    <t>Information</t>
  </si>
  <si>
    <t>Contracts (Executed Only)</t>
  </si>
  <si>
    <t>MGSA</t>
  </si>
  <si>
    <t>Monthly Report</t>
  </si>
  <si>
    <t>Avoidance</t>
  </si>
  <si>
    <t>Type of Contract*</t>
  </si>
  <si>
    <t>MPSA</t>
  </si>
  <si>
    <t>Schedule</t>
  </si>
  <si>
    <t>Supplement</t>
  </si>
  <si>
    <t>COA</t>
  </si>
  <si>
    <t>SFCA</t>
  </si>
  <si>
    <t>PO</t>
  </si>
  <si>
    <t>CA</t>
  </si>
  <si>
    <t>CAODC</t>
  </si>
  <si>
    <t>RFP's (Issued)</t>
  </si>
  <si>
    <t>Scope of Work Value</t>
  </si>
  <si>
    <t>Type</t>
  </si>
  <si>
    <t>Cost Control Value</t>
  </si>
  <si>
    <t>Financial (Cost Control)</t>
  </si>
  <si>
    <t>Key Initiatives (Going Forward)</t>
  </si>
  <si>
    <t>Elaine Cantlon</t>
  </si>
  <si>
    <t>Colleen Gibson</t>
  </si>
  <si>
    <t>Front 9</t>
  </si>
  <si>
    <t>Trash Pumps</t>
  </si>
  <si>
    <t xml:space="preserve"> Negotiated lower rate</t>
  </si>
  <si>
    <t>Drilling</t>
  </si>
  <si>
    <t>Iron Creek</t>
  </si>
  <si>
    <t>Rig Matts</t>
  </si>
  <si>
    <t>Groundforce</t>
  </si>
  <si>
    <t>Drilling Rig</t>
  </si>
  <si>
    <t>Sanjel Audit Kickoff - Jan 31</t>
  </si>
  <si>
    <t>RFP / RFQ Review</t>
  </si>
  <si>
    <t>Procurement Plan for Logging and Coring (with Elaine Catlon)</t>
  </si>
  <si>
    <t>Procurement Plan for securing Drilling and Coring Rigs for the 2014-2015 Strat Program</t>
  </si>
  <si>
    <t>Procurement Plan for Delivery to Site Locations (review of current processes mail, courier, trucking, warehousing)</t>
  </si>
  <si>
    <t>Securing Warehousing requirements/Operations for CDC (with Cassie)</t>
  </si>
  <si>
    <t>Ken Miller</t>
  </si>
  <si>
    <t>Direct negotiation to secure purchase of 21 sand separator units (~$4M) while customizing a master rental agreement.  Savings of 15% on rentals will be realized (estimating $350/year) Expecting to close before March 1 2014.</t>
  </si>
  <si>
    <t>Discussion and prioritization of 2014 initiatives with Field Ops managers, to be finalized in February.</t>
  </si>
  <si>
    <t>Procurement plan for E&amp;I Labour is under development.  Working with additional SM Stakeholders in consortium approach to develop a larger "category" strategy</t>
  </si>
  <si>
    <t>Millennium EMS Solutions</t>
  </si>
  <si>
    <t>Enviro Consulting</t>
  </si>
  <si>
    <t>Environmental</t>
  </si>
  <si>
    <t>Trace Associates</t>
  </si>
  <si>
    <t>Kevin Ross</t>
  </si>
  <si>
    <t>Lesley Dovichak</t>
  </si>
  <si>
    <t>Pan Su</t>
  </si>
  <si>
    <t>Tenaris/Summit</t>
  </si>
  <si>
    <t>Casing (7" TS Blue)</t>
  </si>
  <si>
    <t>Inventory reutilization from one area to another</t>
  </si>
  <si>
    <t>Drilling &amp; Thermal</t>
  </si>
  <si>
    <t>Casing (7" TS XP)</t>
  </si>
  <si>
    <t>Eliminated need to purchase form Market by using internal goods</t>
  </si>
  <si>
    <t xml:space="preserve">Thermal </t>
  </si>
  <si>
    <t>Ongoing Barrick Contract Review</t>
  </si>
  <si>
    <t>Regent T&amp;C's elevated to Executive level.</t>
  </si>
  <si>
    <t>Summit T&amp;C's near completion</t>
  </si>
  <si>
    <t>Forward progess with Tenaris T&amp;C's</t>
  </si>
  <si>
    <t>Stuart Kinnear</t>
  </si>
  <si>
    <t>RD Scan. Inc</t>
  </si>
  <si>
    <t>On-Site Tubing Inspection</t>
  </si>
  <si>
    <t>Negotiated zero increase</t>
  </si>
  <si>
    <t>Eastern Heavy Oil Operations</t>
  </si>
  <si>
    <t>•RPF Electricall Wholsale Supply requirements to support Horizon, Conventional &amp; Thermal</t>
  </si>
  <si>
    <t>•Electrical &amp; Instrumenation E&amp;I Strategic Procurement Plan (working w/Operations &amp; Major Projects)</t>
  </si>
  <si>
    <t xml:space="preserve">•Primrose Pad BlueSky swivel joint rework project (establish new MGSA and Schedulas with Bonnyville Welding to commision rework) </t>
  </si>
  <si>
    <t>•Write contract supplement to suport on-Site Acklands store at Horizon</t>
  </si>
  <si>
    <t>•MRC annual Business Review</t>
  </si>
  <si>
    <t xml:space="preserve">•Support Horizon with Fire Extiguisher maintenance initiative </t>
  </si>
  <si>
    <t>•Support MRC VMI implementation initiative at Horizon</t>
  </si>
  <si>
    <t>Milling RFP</t>
  </si>
  <si>
    <t>Septimus Project Pricng</t>
  </si>
  <si>
    <t>Renato/Candice</t>
  </si>
  <si>
    <t>Feb. 6/2014</t>
  </si>
  <si>
    <t>Pending Packages</t>
  </si>
  <si>
    <t>Rental Equipment RFP</t>
  </si>
  <si>
    <t>Truck/Tank Moving RFP</t>
  </si>
  <si>
    <t>Safety RFP</t>
  </si>
  <si>
    <t>Completions Safety Services</t>
  </si>
  <si>
    <t>Dec .19/13</t>
  </si>
  <si>
    <t>Production Testing RFQ</t>
  </si>
  <si>
    <t>Feb. 5/2014</t>
  </si>
  <si>
    <t>Coil Tubing  RFQ</t>
  </si>
  <si>
    <t>Safety RFQ</t>
  </si>
  <si>
    <t>Snubbing RFQ</t>
  </si>
  <si>
    <t>Fluid Hauling RFQ</t>
  </si>
  <si>
    <t>Candice MacLean</t>
  </si>
  <si>
    <t>RFP #347 Conventional Camps Voice, Data &amp; Media Services</t>
  </si>
  <si>
    <t>Voice, Data and Media Services at Conventional camps</t>
  </si>
  <si>
    <t>Lesely Dovichak</t>
  </si>
  <si>
    <t>RFP bid open</t>
  </si>
  <si>
    <t>RFQ #342 Conventional Camp Fiber Optic Instal</t>
  </si>
  <si>
    <t>Fiber optic install quote to Woodenhouse and Central Brintnell Camps</t>
  </si>
  <si>
    <t>FEBRUARY 2014</t>
  </si>
  <si>
    <t>Not in the Contract Registry Report?</t>
  </si>
  <si>
    <t>Please mention if it is for January or February 2014</t>
  </si>
  <si>
    <t>Mar. 05/2014</t>
  </si>
  <si>
    <t>Feb. 24/2014</t>
  </si>
  <si>
    <t xml:space="preserve">Issuing Award Recommendation </t>
  </si>
  <si>
    <t>Feb. 28/2014</t>
  </si>
  <si>
    <t>SFCA are not reported in the registry</t>
  </si>
  <si>
    <t>CAODC are not reported in the registry</t>
  </si>
  <si>
    <t>Jan</t>
  </si>
  <si>
    <t>Feb</t>
  </si>
  <si>
    <t>Champion/Nalco</t>
  </si>
  <si>
    <t>Bundling the pricing model</t>
  </si>
  <si>
    <t>Conventional</t>
  </si>
  <si>
    <t>Price adjustment will result in approximately $300,000 reduction in annual chemical spend based on these products’ volumes in 2013 (decrease in the products R&amp;D allocations and improved manufacturing efficiency)</t>
  </si>
  <si>
    <t>JANUARY 2014 - To be confirmed             OR</t>
  </si>
  <si>
    <t>GE Oil &amp; Gas</t>
  </si>
  <si>
    <t>Wellhead supply and service</t>
  </si>
  <si>
    <t>Completions</t>
  </si>
  <si>
    <t>Vertex Professional Services</t>
  </si>
  <si>
    <t>Surface casing vent flow and gas migration services</t>
  </si>
  <si>
    <t>Monthly rebate cheque.</t>
  </si>
  <si>
    <t>Customer property utilized in Jan 2014</t>
  </si>
  <si>
    <t>feb</t>
  </si>
  <si>
    <t>jan</t>
  </si>
  <si>
    <t>Customer property utilized in Nov &amp; Dec 2013</t>
  </si>
  <si>
    <t>Customer property buyback program Dec 2013</t>
  </si>
  <si>
    <t xml:space="preserve">Various </t>
  </si>
  <si>
    <t>E-Line Services</t>
  </si>
  <si>
    <t>RFP for 2014</t>
  </si>
  <si>
    <t>Snubbing Services</t>
  </si>
  <si>
    <t>Production Testing Services</t>
  </si>
  <si>
    <t>To be included in the Contract Registry Report</t>
  </si>
  <si>
    <t>GLM</t>
  </si>
  <si>
    <t>Tank Construction</t>
  </si>
  <si>
    <t>CNQ cancelled a large tank order for Wabasca last year and GLM was within their rights to exercise a claim to 55% of materials and drawing costs for 30 heavy oil tanks. Successfully negotiated for GLM not to exercise that right</t>
  </si>
  <si>
    <t>Field Operations</t>
  </si>
  <si>
    <t>Feb. Avoidance:</t>
  </si>
  <si>
    <t>Feb. Savings:</t>
  </si>
  <si>
    <t>Jan. Avoidance:</t>
  </si>
  <si>
    <t>Jan. Savings:</t>
  </si>
  <si>
    <t>Asset Utilization</t>
  </si>
  <si>
    <t>Feb. Asset Utilization</t>
  </si>
  <si>
    <t>Jan. Asset Utilization</t>
  </si>
  <si>
    <t>Preferred rates, early pay, lowered disbursement fee, took out 5% holdover fee</t>
  </si>
  <si>
    <t>Preferred rates, lowered disbursement fee, lowered km charge, lowered trailer charge, eliminated: cell phone, sat. internet, electrical conductivity meter, soil probe, pin finder, Quantab, and ground water monitoring supplies charges</t>
  </si>
  <si>
    <t>Asset Sales</t>
  </si>
  <si>
    <t>Rebate</t>
  </si>
  <si>
    <t>TOTAL</t>
  </si>
  <si>
    <t>Jan. Asset sales</t>
  </si>
  <si>
    <t>Jan. Rebate</t>
  </si>
  <si>
    <t>Feb. Rebate</t>
  </si>
  <si>
    <t>Feb. Asset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</si>
</sst>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d\-mmm\-yy;@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1" xfId="0" applyFont="1" applyBorder="1"/>
    <xf numFmtId="0" fontId="2" fillId="0" borderId="1" xfId="0" applyFont="1" applyFill="1" applyBorder="1"/>
    <xf numFmtId="0" fontId="4" fillId="0" borderId="1" xfId="0" applyFont="1" applyBorder="1" applyAlignment="1">
      <alignment vertical="center"/>
    </xf>
    <xf numFmtId="44" fontId="4" fillId="0" borderId="1" xfId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/>
    <xf numFmtId="44" fontId="4" fillId="0" borderId="1" xfId="1" applyFont="1" applyBorder="1"/>
    <xf numFmtId="17" fontId="4" fillId="0" borderId="1" xfId="0" applyNumberFormat="1" applyFont="1" applyBorder="1"/>
    <xf numFmtId="0" fontId="4" fillId="0" borderId="0" xfId="0" applyFont="1"/>
    <xf numFmtId="164" fontId="4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/>
    <xf numFmtId="0" fontId="2" fillId="0" borderId="0" xfId="0" quotePrefix="1" applyFont="1"/>
    <xf numFmtId="0" fontId="4" fillId="0" borderId="0" xfId="0" quotePrefix="1" applyFont="1"/>
    <xf numFmtId="0" fontId="4" fillId="0" borderId="0" xfId="0" applyFont="1" applyFill="1" applyBorder="1"/>
    <xf numFmtId="0" fontId="2" fillId="0" borderId="0" xfId="0" applyFont="1"/>
    <xf numFmtId="8" fontId="4" fillId="0" borderId="1" xfId="1" applyNumberFormat="1" applyFont="1" applyBorder="1"/>
    <xf numFmtId="0" fontId="4" fillId="0" borderId="0" xfId="0" applyFont="1" applyBorder="1"/>
    <xf numFmtId="44" fontId="4" fillId="0" borderId="1" xfId="0" applyNumberFormat="1" applyFont="1" applyBorder="1"/>
    <xf numFmtId="44" fontId="4" fillId="0" borderId="0" xfId="1" applyFont="1" applyBorder="1"/>
    <xf numFmtId="0" fontId="2" fillId="0" borderId="1" xfId="0" applyFont="1" applyBorder="1" applyAlignment="1">
      <alignment vertical="center" wrapText="1"/>
    </xf>
    <xf numFmtId="6" fontId="4" fillId="0" borderId="1" xfId="1" applyNumberFormat="1" applyFont="1" applyBorder="1" applyAlignment="1">
      <alignment vertical="center" wrapText="1"/>
    </xf>
    <xf numFmtId="0" fontId="2" fillId="2" borderId="1" xfId="0" applyFont="1" applyFill="1" applyBorder="1"/>
    <xf numFmtId="0" fontId="4" fillId="2" borderId="1" xfId="0" applyFont="1" applyFill="1" applyBorder="1"/>
    <xf numFmtId="44" fontId="4" fillId="2" borderId="1" xfId="1" applyFont="1" applyFill="1" applyBorder="1"/>
    <xf numFmtId="44" fontId="4" fillId="2" borderId="1" xfId="0" applyNumberFormat="1" applyFont="1" applyFill="1" applyBorder="1"/>
    <xf numFmtId="0" fontId="4" fillId="2" borderId="0" xfId="0" applyFont="1" applyFill="1"/>
    <xf numFmtId="0" fontId="4" fillId="0" borderId="1" xfId="0" applyFont="1" applyFill="1" applyBorder="1" applyAlignment="1">
      <alignment vertical="center"/>
    </xf>
    <xf numFmtId="44" fontId="4" fillId="0" borderId="1" xfId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/>
    <xf numFmtId="44" fontId="4" fillId="0" borderId="1" xfId="1" applyFont="1" applyFill="1" applyBorder="1"/>
    <xf numFmtId="0" fontId="4" fillId="0" borderId="6" xfId="0" applyFont="1" applyBorder="1" applyAlignment="1">
      <alignment vertical="center" wrapText="1"/>
    </xf>
    <xf numFmtId="44" fontId="4" fillId="0" borderId="6" xfId="1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6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4" fontId="4" fillId="0" borderId="1" xfId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8" fontId="4" fillId="0" borderId="1" xfId="1" applyNumberFormat="1" applyFont="1" applyFill="1" applyBorder="1"/>
    <xf numFmtId="0" fontId="4" fillId="0" borderId="6" xfId="0" applyFont="1" applyBorder="1" applyAlignment="1">
      <alignment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7" xfId="0" applyFont="1" applyFill="1" applyBorder="1" applyAlignment="1">
      <alignment vertical="center"/>
    </xf>
    <xf numFmtId="44" fontId="4" fillId="0" borderId="7" xfId="1" applyFont="1" applyFill="1" applyBorder="1" applyAlignment="1">
      <alignment vertical="center"/>
    </xf>
    <xf numFmtId="0" fontId="4" fillId="0" borderId="7" xfId="0" applyFont="1" applyFill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6" fontId="4" fillId="0" borderId="8" xfId="1" applyNumberFormat="1" applyFont="1" applyBorder="1" applyAlignment="1">
      <alignment vertical="center" wrapText="1"/>
    </xf>
    <xf numFmtId="0" fontId="4" fillId="0" borderId="9" xfId="0" applyFont="1" applyBorder="1" applyAlignment="1">
      <alignment horizontal="left"/>
    </xf>
    <xf numFmtId="0" fontId="4" fillId="0" borderId="9" xfId="0" applyFont="1" applyBorder="1"/>
    <xf numFmtId="17" fontId="4" fillId="0" borderId="0" xfId="0" applyNumberFormat="1" applyFont="1" applyBorder="1"/>
    <xf numFmtId="6" fontId="4" fillId="0" borderId="1" xfId="1" applyNumberFormat="1" applyFont="1" applyFill="1" applyBorder="1" applyAlignment="1">
      <alignment vertical="center" wrapText="1"/>
    </xf>
    <xf numFmtId="0" fontId="4" fillId="0" borderId="9" xfId="0" applyFont="1" applyBorder="1" applyAlignment="1">
      <alignment wrapText="1"/>
    </xf>
    <xf numFmtId="44" fontId="4" fillId="0" borderId="9" xfId="1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4" fillId="0" borderId="9" xfId="0" applyFont="1" applyFill="1" applyBorder="1" applyAlignment="1">
      <alignment horizontal="left" vertical="center"/>
    </xf>
    <xf numFmtId="0" fontId="4" fillId="3" borderId="0" xfId="0" applyFont="1" applyFill="1"/>
    <xf numFmtId="0" fontId="4" fillId="3" borderId="7" xfId="0" applyFont="1" applyFill="1" applyBorder="1" applyAlignment="1">
      <alignment vertical="center"/>
    </xf>
    <xf numFmtId="44" fontId="4" fillId="3" borderId="7" xfId="1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44" fontId="4" fillId="3" borderId="1" xfId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8" fontId="4" fillId="3" borderId="1" xfId="1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left" vertical="center"/>
    </xf>
    <xf numFmtId="44" fontId="2" fillId="4" borderId="1" xfId="1" applyFont="1" applyFill="1" applyBorder="1" applyAlignment="1">
      <alignment vertical="center"/>
    </xf>
    <xf numFmtId="0" fontId="4" fillId="4" borderId="0" xfId="0" applyFont="1" applyFill="1"/>
    <xf numFmtId="0" fontId="4" fillId="2" borderId="1" xfId="0" applyFont="1" applyFill="1" applyBorder="1" applyAlignment="1">
      <alignment horizontal="left" vertical="center"/>
    </xf>
    <xf numFmtId="44" fontId="4" fillId="2" borderId="1" xfId="1" applyFont="1" applyFill="1" applyBorder="1" applyAlignment="1">
      <alignment vertical="center" wrapText="1"/>
    </xf>
    <xf numFmtId="44" fontId="4" fillId="3" borderId="0" xfId="0" applyNumberFormat="1" applyFont="1" applyFill="1"/>
    <xf numFmtId="44" fontId="4" fillId="4" borderId="0" xfId="0" applyNumberFormat="1" applyFont="1" applyFill="1"/>
    <xf numFmtId="0" fontId="4" fillId="5" borderId="0" xfId="0" applyFont="1" applyFill="1"/>
    <xf numFmtId="0" fontId="4" fillId="5" borderId="1" xfId="0" applyFont="1" applyFill="1" applyBorder="1" applyAlignment="1">
      <alignment horizontal="left" vertical="center"/>
    </xf>
    <xf numFmtId="44" fontId="2" fillId="5" borderId="1" xfId="1" applyFont="1" applyFill="1" applyBorder="1" applyAlignment="1">
      <alignment vertical="center"/>
    </xf>
    <xf numFmtId="44" fontId="2" fillId="2" borderId="1" xfId="1" applyFont="1" applyFill="1" applyBorder="1" applyAlignment="1">
      <alignment vertical="center"/>
    </xf>
    <xf numFmtId="44" fontId="4" fillId="5" borderId="0" xfId="0" applyNumberFormat="1" applyFont="1" applyFill="1"/>
    <xf numFmtId="0" fontId="4" fillId="5" borderId="6" xfId="0" applyFont="1" applyFill="1" applyBorder="1" applyAlignment="1">
      <alignment horizontal="left" vertical="center"/>
    </xf>
    <xf numFmtId="44" fontId="4" fillId="5" borderId="6" xfId="1" applyFont="1" applyFill="1" applyBorder="1" applyAlignment="1">
      <alignment vertical="center"/>
    </xf>
    <xf numFmtId="165" fontId="2" fillId="0" borderId="1" xfId="1" applyNumberFormat="1" applyFont="1" applyFill="1" applyBorder="1"/>
    <xf numFmtId="165" fontId="2" fillId="0" borderId="1" xfId="0" applyNumberFormat="1" applyFont="1" applyFill="1" applyBorder="1"/>
    <xf numFmtId="44" fontId="4" fillId="2" borderId="0" xfId="0" applyNumberFormat="1" applyFont="1" applyFill="1" applyBorder="1"/>
    <xf numFmtId="0" fontId="4" fillId="3" borderId="0" xfId="0" applyFont="1" applyFill="1" applyBorder="1"/>
    <xf numFmtId="44" fontId="4" fillId="2" borderId="0" xfId="0" applyNumberFormat="1" applyFont="1" applyFill="1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49" fontId="3" fillId="0" borderId="5" xfId="0" applyNumberFormat="1" applyFont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 wrapText="1"/>
    </xf>
    <xf numFmtId="44" fontId="2" fillId="3" borderId="1" xfId="1" applyFont="1" applyFill="1" applyBorder="1" applyAlignment="1">
      <alignment vertical="center" wrapText="1"/>
    </xf>
    <xf numFmtId="0" fontId="4" fillId="4" borderId="8" xfId="0" applyFont="1" applyFill="1" applyBorder="1" applyAlignment="1">
      <alignment horizontal="left" vertical="center"/>
    </xf>
    <xf numFmtId="44" fontId="2" fillId="4" borderId="9" xfId="1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6" fontId="6" fillId="3" borderId="1" xfId="0" applyNumberFormat="1" applyFont="1" applyFill="1" applyBorder="1" applyAlignment="1">
      <alignment horizontal="right" vertical="center" wrapText="1"/>
    </xf>
    <xf numFmtId="0" fontId="4" fillId="3" borderId="8" xfId="0" applyFont="1" applyFill="1" applyBorder="1" applyAlignment="1">
      <alignment horizontal="left" vertical="center"/>
    </xf>
    <xf numFmtId="44" fontId="2" fillId="3" borderId="8" xfId="1" applyFont="1" applyFill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2"/>
  <sheetViews>
    <sheetView tabSelected="1" topLeftCell="A16" zoomScale="75" zoomScaleNormal="75" workbookViewId="0">
      <selection activeCell="F59" sqref="F59"/>
    </sheetView>
  </sheetViews>
  <sheetFormatPr defaultRowHeight="15" x14ac:dyDescent="0.25"/>
  <cols>
    <col min="1" max="1" width="24.28515625" style="9" bestFit="1" customWidth="1"/>
    <col min="2" max="2" width="25" style="9" bestFit="1" customWidth="1"/>
    <col min="3" max="3" width="20.140625" style="9" bestFit="1" customWidth="1"/>
    <col min="4" max="4" width="24" style="9" bestFit="1" customWidth="1"/>
    <col min="5" max="5" width="22" style="9" customWidth="1"/>
    <col min="6" max="6" width="59.140625" style="9" customWidth="1"/>
    <col min="7" max="7" width="17.42578125" style="9" bestFit="1" customWidth="1"/>
    <col min="8" max="8" width="20.7109375" style="9" customWidth="1"/>
    <col min="9" max="9" width="15.7109375" style="9" bestFit="1" customWidth="1"/>
    <col min="10" max="10" width="0" style="9" hidden="1" customWidth="1"/>
    <col min="11" max="11" width="9.140625" style="9" hidden="1" customWidth="1"/>
    <col min="12" max="12" width="18.85546875" style="9" customWidth="1"/>
    <col min="13" max="13" width="12.7109375" style="9" bestFit="1" customWidth="1"/>
    <col min="14" max="16384" width="9.140625" style="9"/>
  </cols>
  <sheetData>
    <row r="1" spans="1:13" x14ac:dyDescent="0.25">
      <c r="A1" s="14" t="s">
        <v>14</v>
      </c>
      <c r="B1" s="15"/>
      <c r="C1" s="15"/>
      <c r="D1" s="15"/>
      <c r="E1" s="15"/>
      <c r="F1" s="15"/>
      <c r="G1" s="15"/>
      <c r="H1" s="15"/>
      <c r="J1" s="16" t="s">
        <v>13</v>
      </c>
      <c r="K1" s="15"/>
      <c r="L1" s="15"/>
      <c r="M1" s="15"/>
    </row>
    <row r="2" spans="1:13" x14ac:dyDescent="0.25">
      <c r="A2" s="15"/>
      <c r="J2" s="9" t="s">
        <v>17</v>
      </c>
    </row>
    <row r="3" spans="1:13" x14ac:dyDescent="0.25">
      <c r="A3" s="17" t="s">
        <v>12</v>
      </c>
      <c r="B3" s="92" t="s">
        <v>119</v>
      </c>
      <c r="C3" s="92"/>
      <c r="D3" s="93" t="s">
        <v>104</v>
      </c>
      <c r="E3" s="93"/>
      <c r="F3" s="17"/>
      <c r="G3" s="17"/>
      <c r="H3" s="17"/>
      <c r="J3" s="9" t="s">
        <v>18</v>
      </c>
    </row>
    <row r="4" spans="1:13" x14ac:dyDescent="0.25">
      <c r="A4" s="1" t="s">
        <v>1</v>
      </c>
      <c r="B4" s="1" t="s">
        <v>16</v>
      </c>
      <c r="C4" s="1" t="s">
        <v>2</v>
      </c>
      <c r="D4" s="24" t="s">
        <v>16</v>
      </c>
      <c r="E4" s="24" t="s">
        <v>2</v>
      </c>
      <c r="J4" s="9" t="s">
        <v>19</v>
      </c>
    </row>
    <row r="5" spans="1:13" x14ac:dyDescent="0.25">
      <c r="A5" s="6" t="s">
        <v>31</v>
      </c>
      <c r="B5" s="6" t="s">
        <v>18</v>
      </c>
      <c r="C5" s="7">
        <v>3500000</v>
      </c>
      <c r="D5" s="13"/>
      <c r="E5" s="33"/>
      <c r="F5" s="9">
        <v>1</v>
      </c>
      <c r="G5" s="32"/>
      <c r="J5" s="9" t="s">
        <v>24</v>
      </c>
    </row>
    <row r="6" spans="1:13" x14ac:dyDescent="0.25">
      <c r="A6" s="6" t="s">
        <v>32</v>
      </c>
      <c r="B6" s="6" t="s">
        <v>24</v>
      </c>
      <c r="C6" s="7">
        <v>22000000</v>
      </c>
      <c r="D6" s="13"/>
      <c r="E6" s="33"/>
      <c r="F6" s="9">
        <v>11</v>
      </c>
      <c r="G6" s="32" t="s">
        <v>112</v>
      </c>
      <c r="H6" s="32"/>
      <c r="J6" s="9" t="s">
        <v>20</v>
      </c>
    </row>
    <row r="7" spans="1:13" x14ac:dyDescent="0.25">
      <c r="A7" s="6" t="s">
        <v>32</v>
      </c>
      <c r="B7" s="6" t="s">
        <v>13</v>
      </c>
      <c r="C7" s="7">
        <v>19000000</v>
      </c>
      <c r="D7" s="13"/>
      <c r="E7" s="33"/>
      <c r="F7" s="9">
        <v>3</v>
      </c>
      <c r="G7" s="32" t="s">
        <v>136</v>
      </c>
      <c r="H7" s="32"/>
      <c r="J7" s="9" t="s">
        <v>21</v>
      </c>
    </row>
    <row r="8" spans="1:13" x14ac:dyDescent="0.25">
      <c r="A8" s="6" t="s">
        <v>32</v>
      </c>
      <c r="B8" s="6" t="s">
        <v>18</v>
      </c>
      <c r="C8" s="7">
        <v>96000000</v>
      </c>
      <c r="D8" s="13"/>
      <c r="E8" s="33"/>
      <c r="F8" s="9">
        <v>6</v>
      </c>
      <c r="G8" s="32" t="s">
        <v>136</v>
      </c>
      <c r="H8" s="32"/>
      <c r="J8" s="9" t="s">
        <v>22</v>
      </c>
    </row>
    <row r="9" spans="1:13" x14ac:dyDescent="0.25">
      <c r="A9" s="6" t="s">
        <v>47</v>
      </c>
      <c r="B9" s="6" t="s">
        <v>13</v>
      </c>
      <c r="C9" s="7">
        <v>5000000</v>
      </c>
      <c r="D9" s="25"/>
      <c r="E9" s="26"/>
      <c r="F9" s="9">
        <v>1</v>
      </c>
      <c r="G9" s="32"/>
      <c r="H9" s="32"/>
      <c r="J9" s="9" t="s">
        <v>23</v>
      </c>
    </row>
    <row r="10" spans="1:13" x14ac:dyDescent="0.25">
      <c r="A10" s="6" t="s">
        <v>55</v>
      </c>
      <c r="D10" s="6" t="s">
        <v>19</v>
      </c>
      <c r="E10" s="7">
        <v>1200000</v>
      </c>
      <c r="F10" s="9">
        <v>1</v>
      </c>
      <c r="G10" s="32" t="s">
        <v>105</v>
      </c>
      <c r="H10" s="32"/>
    </row>
    <row r="11" spans="1:13" x14ac:dyDescent="0.25">
      <c r="A11" s="6" t="s">
        <v>55</v>
      </c>
      <c r="B11" s="6" t="s">
        <v>18</v>
      </c>
      <c r="C11" s="18">
        <v>100000</v>
      </c>
      <c r="D11" s="13"/>
      <c r="E11" s="44"/>
      <c r="F11" s="9">
        <v>1</v>
      </c>
      <c r="G11" s="32" t="s">
        <v>105</v>
      </c>
      <c r="H11" s="16"/>
      <c r="K11" s="9" t="s">
        <v>23</v>
      </c>
    </row>
    <row r="12" spans="1:13" x14ac:dyDescent="0.25">
      <c r="A12" s="6" t="s">
        <v>56</v>
      </c>
      <c r="B12" s="6" t="s">
        <v>22</v>
      </c>
      <c r="C12" s="20">
        <v>6000</v>
      </c>
      <c r="D12" s="25"/>
      <c r="E12" s="27"/>
      <c r="F12" s="9">
        <v>1</v>
      </c>
      <c r="G12" s="32"/>
      <c r="H12" s="16"/>
    </row>
    <row r="13" spans="1:13" ht="15.75" customHeight="1" x14ac:dyDescent="0.25">
      <c r="A13" s="6" t="s">
        <v>56</v>
      </c>
      <c r="B13" s="6" t="s">
        <v>13</v>
      </c>
      <c r="C13" s="7">
        <v>1500000</v>
      </c>
      <c r="D13" s="25"/>
      <c r="E13" s="26"/>
      <c r="F13" s="9">
        <v>3</v>
      </c>
      <c r="G13" s="32" t="s">
        <v>105</v>
      </c>
      <c r="H13" s="32"/>
      <c r="K13" s="9" t="s">
        <v>24</v>
      </c>
    </row>
    <row r="14" spans="1:13" ht="15.75" customHeight="1" x14ac:dyDescent="0.25">
      <c r="A14" s="6" t="s">
        <v>57</v>
      </c>
      <c r="B14" s="6" t="s">
        <v>21</v>
      </c>
      <c r="C14" s="7">
        <v>2080000</v>
      </c>
      <c r="D14" s="25"/>
      <c r="E14" s="26"/>
      <c r="F14" s="9">
        <v>8</v>
      </c>
      <c r="G14" s="32" t="s">
        <v>111</v>
      </c>
      <c r="H14" s="32"/>
    </row>
    <row r="15" spans="1:13" ht="15.75" customHeight="1" x14ac:dyDescent="0.25">
      <c r="A15" s="6" t="s">
        <v>57</v>
      </c>
      <c r="B15" s="6" t="s">
        <v>19</v>
      </c>
      <c r="C15" s="7">
        <v>100000</v>
      </c>
      <c r="D15" s="25"/>
      <c r="E15" s="26"/>
      <c r="F15" s="9">
        <v>2</v>
      </c>
      <c r="G15" s="32"/>
      <c r="H15" s="32"/>
    </row>
    <row r="16" spans="1:13" ht="15.75" customHeight="1" x14ac:dyDescent="0.25">
      <c r="A16" s="13" t="s">
        <v>69</v>
      </c>
      <c r="B16" s="13"/>
      <c r="C16" s="13"/>
      <c r="D16" s="13" t="s">
        <v>23</v>
      </c>
      <c r="E16" s="33">
        <v>0</v>
      </c>
      <c r="F16" s="9">
        <v>2</v>
      </c>
      <c r="G16" s="32"/>
      <c r="H16" s="32"/>
    </row>
    <row r="17" spans="1:11" ht="15.75" customHeight="1" x14ac:dyDescent="0.25">
      <c r="A17" s="13" t="s">
        <v>69</v>
      </c>
      <c r="B17" s="13"/>
      <c r="C17" s="13"/>
      <c r="D17" s="13" t="s">
        <v>23</v>
      </c>
      <c r="E17" s="33">
        <v>0</v>
      </c>
      <c r="F17" s="9">
        <v>3</v>
      </c>
      <c r="G17" s="32"/>
      <c r="H17" s="32"/>
    </row>
    <row r="18" spans="1:11" s="32" customFormat="1" ht="15.75" customHeight="1" x14ac:dyDescent="0.25">
      <c r="A18" s="13" t="s">
        <v>97</v>
      </c>
      <c r="B18" s="13" t="s">
        <v>21</v>
      </c>
      <c r="C18" s="33">
        <v>150000</v>
      </c>
      <c r="D18" s="13"/>
      <c r="E18" s="33"/>
      <c r="F18" s="32">
        <v>1</v>
      </c>
      <c r="G18" s="32" t="s">
        <v>111</v>
      </c>
    </row>
    <row r="19" spans="1:11" s="32" customFormat="1" ht="15.75" customHeight="1" x14ac:dyDescent="0.25">
      <c r="A19" s="13" t="s">
        <v>97</v>
      </c>
      <c r="B19" s="13"/>
      <c r="C19" s="33"/>
      <c r="D19" s="13" t="s">
        <v>21</v>
      </c>
      <c r="E19" s="33">
        <v>300000</v>
      </c>
      <c r="F19" s="32">
        <v>2</v>
      </c>
      <c r="G19" s="32" t="s">
        <v>111</v>
      </c>
    </row>
    <row r="20" spans="1:11" s="32" customFormat="1" ht="15.75" customHeight="1" x14ac:dyDescent="0.25">
      <c r="A20" s="2" t="s">
        <v>152</v>
      </c>
      <c r="B20" s="2"/>
      <c r="C20" s="83">
        <f>SUM(C5:C19)</f>
        <v>149436000</v>
      </c>
      <c r="D20" s="84"/>
      <c r="E20" s="83">
        <f>SUM(E5:E19)</f>
        <v>1500000</v>
      </c>
    </row>
    <row r="21" spans="1:11" ht="15.75" customHeight="1" x14ac:dyDescent="0.25">
      <c r="A21" s="19"/>
      <c r="B21" s="19"/>
      <c r="C21" s="21"/>
      <c r="D21" s="19"/>
    </row>
    <row r="22" spans="1:11" x14ac:dyDescent="0.25">
      <c r="A22" s="17" t="s">
        <v>25</v>
      </c>
      <c r="B22" s="17"/>
      <c r="C22" s="17"/>
      <c r="D22" s="17"/>
      <c r="E22" s="17"/>
      <c r="F22" s="17"/>
      <c r="G22" s="17"/>
    </row>
    <row r="23" spans="1:11" ht="15" customHeight="1" x14ac:dyDescent="0.25">
      <c r="A23" s="1" t="s">
        <v>5</v>
      </c>
      <c r="B23" s="1" t="s">
        <v>0</v>
      </c>
      <c r="C23" s="1" t="s">
        <v>1</v>
      </c>
      <c r="D23" s="1" t="s">
        <v>6</v>
      </c>
      <c r="E23" s="1" t="s">
        <v>7</v>
      </c>
      <c r="F23" s="1" t="s">
        <v>8</v>
      </c>
      <c r="G23" s="1" t="s">
        <v>9</v>
      </c>
    </row>
    <row r="24" spans="1:11" s="12" customFormat="1" ht="45" x14ac:dyDescent="0.25">
      <c r="A24" s="3" t="s">
        <v>98</v>
      </c>
      <c r="B24" s="5" t="s">
        <v>99</v>
      </c>
      <c r="C24" s="3" t="s">
        <v>100</v>
      </c>
      <c r="D24" s="4">
        <v>3000000</v>
      </c>
      <c r="E24" s="10">
        <v>41646</v>
      </c>
      <c r="F24" s="10">
        <v>41670</v>
      </c>
      <c r="G24" s="3" t="s">
        <v>101</v>
      </c>
      <c r="H24" s="11"/>
      <c r="J24" s="12" t="s">
        <v>3</v>
      </c>
      <c r="K24" s="11"/>
    </row>
    <row r="25" spans="1:11" s="12" customFormat="1" ht="45" x14ac:dyDescent="0.25">
      <c r="A25" s="3" t="s">
        <v>102</v>
      </c>
      <c r="B25" s="5" t="s">
        <v>103</v>
      </c>
      <c r="C25" s="3" t="s">
        <v>100</v>
      </c>
      <c r="D25" s="4">
        <v>3000000</v>
      </c>
      <c r="E25" s="10">
        <v>41646</v>
      </c>
      <c r="F25" s="10">
        <v>41670</v>
      </c>
      <c r="G25" s="3" t="s">
        <v>101</v>
      </c>
      <c r="H25" s="11"/>
      <c r="I25" s="11"/>
      <c r="J25" s="11"/>
      <c r="K25" s="11"/>
    </row>
    <row r="26" spans="1:11" x14ac:dyDescent="0.25">
      <c r="A26" s="13" t="s">
        <v>81</v>
      </c>
      <c r="B26" s="6" t="s">
        <v>82</v>
      </c>
      <c r="C26" s="6" t="s">
        <v>83</v>
      </c>
      <c r="D26" s="7">
        <v>1100000</v>
      </c>
      <c r="E26" s="8" t="s">
        <v>84</v>
      </c>
      <c r="F26" s="8" t="s">
        <v>107</v>
      </c>
      <c r="G26" s="6" t="s">
        <v>85</v>
      </c>
      <c r="K26" s="9" t="s">
        <v>15</v>
      </c>
    </row>
    <row r="27" spans="1:11" x14ac:dyDescent="0.25">
      <c r="A27" s="13" t="s">
        <v>86</v>
      </c>
      <c r="B27" s="6" t="s">
        <v>82</v>
      </c>
      <c r="C27" s="6" t="s">
        <v>83</v>
      </c>
      <c r="D27" s="7">
        <v>1000000</v>
      </c>
      <c r="E27" s="8" t="s">
        <v>84</v>
      </c>
      <c r="F27" s="8" t="s">
        <v>107</v>
      </c>
      <c r="G27" s="6" t="s">
        <v>85</v>
      </c>
      <c r="K27" s="9" t="s">
        <v>3</v>
      </c>
    </row>
    <row r="28" spans="1:11" x14ac:dyDescent="0.25">
      <c r="A28" s="13" t="s">
        <v>87</v>
      </c>
      <c r="B28" s="6" t="s">
        <v>82</v>
      </c>
      <c r="C28" s="6" t="s">
        <v>83</v>
      </c>
      <c r="D28" s="7">
        <v>1800000</v>
      </c>
      <c r="E28" s="8" t="s">
        <v>84</v>
      </c>
      <c r="F28" s="8" t="s">
        <v>107</v>
      </c>
      <c r="G28" s="6" t="s">
        <v>85</v>
      </c>
    </row>
    <row r="29" spans="1:11" x14ac:dyDescent="0.25">
      <c r="A29" s="13" t="s">
        <v>88</v>
      </c>
      <c r="B29" s="6" t="s">
        <v>89</v>
      </c>
      <c r="C29" s="6" t="s">
        <v>83</v>
      </c>
      <c r="D29" s="7">
        <v>7500000</v>
      </c>
      <c r="E29" s="8" t="s">
        <v>90</v>
      </c>
      <c r="F29" s="8" t="s">
        <v>108</v>
      </c>
      <c r="G29" s="6" t="s">
        <v>109</v>
      </c>
    </row>
    <row r="30" spans="1:11" x14ac:dyDescent="0.25">
      <c r="A30" s="13" t="s">
        <v>91</v>
      </c>
      <c r="B30" s="6" t="s">
        <v>82</v>
      </c>
      <c r="C30" s="6" t="s">
        <v>83</v>
      </c>
      <c r="D30" s="7">
        <v>1200000</v>
      </c>
      <c r="E30" s="8" t="s">
        <v>92</v>
      </c>
      <c r="F30" s="8" t="s">
        <v>110</v>
      </c>
      <c r="G30" s="6" t="s">
        <v>85</v>
      </c>
    </row>
    <row r="31" spans="1:11" x14ac:dyDescent="0.25">
      <c r="A31" s="13" t="s">
        <v>93</v>
      </c>
      <c r="B31" s="6" t="s">
        <v>82</v>
      </c>
      <c r="C31" s="6" t="s">
        <v>83</v>
      </c>
      <c r="D31" s="7">
        <v>1800000</v>
      </c>
      <c r="E31" s="8" t="s">
        <v>92</v>
      </c>
      <c r="F31" s="8" t="s">
        <v>110</v>
      </c>
      <c r="G31" s="6" t="s">
        <v>85</v>
      </c>
    </row>
    <row r="32" spans="1:11" x14ac:dyDescent="0.25">
      <c r="A32" s="13" t="s">
        <v>94</v>
      </c>
      <c r="B32" s="6" t="s">
        <v>82</v>
      </c>
      <c r="C32" s="6" t="s">
        <v>83</v>
      </c>
      <c r="D32" s="7">
        <v>250000</v>
      </c>
      <c r="E32" s="8" t="s">
        <v>92</v>
      </c>
      <c r="F32" s="8" t="s">
        <v>110</v>
      </c>
      <c r="G32" s="6" t="s">
        <v>85</v>
      </c>
    </row>
    <row r="33" spans="1:12" x14ac:dyDescent="0.25">
      <c r="A33" s="13" t="s">
        <v>95</v>
      </c>
      <c r="B33" s="6" t="s">
        <v>82</v>
      </c>
      <c r="C33" s="6" t="s">
        <v>83</v>
      </c>
      <c r="D33" s="7">
        <v>800000</v>
      </c>
      <c r="E33" s="8" t="s">
        <v>92</v>
      </c>
      <c r="F33" s="8" t="s">
        <v>110</v>
      </c>
      <c r="G33" s="6" t="s">
        <v>85</v>
      </c>
    </row>
    <row r="34" spans="1:12" x14ac:dyDescent="0.25">
      <c r="A34" s="13" t="s">
        <v>96</v>
      </c>
      <c r="B34" s="6" t="s">
        <v>82</v>
      </c>
      <c r="C34" s="6" t="s">
        <v>83</v>
      </c>
      <c r="D34" s="7">
        <v>1800000</v>
      </c>
      <c r="E34" s="8" t="s">
        <v>92</v>
      </c>
      <c r="F34" s="8" t="s">
        <v>110</v>
      </c>
      <c r="G34" s="6" t="s">
        <v>85</v>
      </c>
    </row>
    <row r="35" spans="1:12" x14ac:dyDescent="0.25">
      <c r="A35" s="16"/>
      <c r="B35" s="19"/>
      <c r="C35" s="19"/>
      <c r="D35" s="21"/>
      <c r="E35" s="56"/>
      <c r="F35" s="56"/>
      <c r="G35" s="19"/>
    </row>
    <row r="36" spans="1:12" x14ac:dyDescent="0.25">
      <c r="A36" s="16"/>
      <c r="B36" s="19"/>
      <c r="D36" s="62" t="s">
        <v>15</v>
      </c>
      <c r="E36" s="56"/>
      <c r="F36" s="56"/>
      <c r="G36" s="19"/>
    </row>
    <row r="37" spans="1:12" x14ac:dyDescent="0.25">
      <c r="A37" s="16"/>
      <c r="B37" s="19"/>
      <c r="D37" s="71" t="s">
        <v>3</v>
      </c>
      <c r="E37" s="56"/>
      <c r="F37" s="56"/>
      <c r="G37" s="19"/>
    </row>
    <row r="38" spans="1:12" x14ac:dyDescent="0.25">
      <c r="A38" s="16"/>
      <c r="B38" s="19"/>
      <c r="D38" s="76" t="s">
        <v>151</v>
      </c>
      <c r="E38" s="56"/>
      <c r="F38" s="56"/>
      <c r="G38" s="19"/>
    </row>
    <row r="39" spans="1:12" x14ac:dyDescent="0.25">
      <c r="A39" s="16"/>
      <c r="B39" s="19"/>
      <c r="D39" s="28" t="s">
        <v>150</v>
      </c>
      <c r="E39" s="56"/>
      <c r="F39" s="56"/>
      <c r="G39" s="19"/>
    </row>
    <row r="40" spans="1:12" x14ac:dyDescent="0.25">
      <c r="D40" s="28" t="s">
        <v>145</v>
      </c>
    </row>
    <row r="41" spans="1:12" x14ac:dyDescent="0.25">
      <c r="A41" s="17" t="s">
        <v>29</v>
      </c>
      <c r="B41" s="17"/>
      <c r="C41" s="17"/>
      <c r="D41" s="17"/>
      <c r="E41" s="17"/>
      <c r="H41" s="94" t="s">
        <v>106</v>
      </c>
    </row>
    <row r="42" spans="1:12" x14ac:dyDescent="0.25">
      <c r="A42" s="1" t="s">
        <v>10</v>
      </c>
      <c r="B42" s="22" t="s">
        <v>0</v>
      </c>
      <c r="C42" s="22" t="s">
        <v>26</v>
      </c>
      <c r="D42" s="1" t="s">
        <v>27</v>
      </c>
      <c r="E42" s="1" t="s">
        <v>28</v>
      </c>
      <c r="F42" s="1" t="s">
        <v>11</v>
      </c>
      <c r="G42" s="2" t="s">
        <v>4</v>
      </c>
      <c r="H42" s="94"/>
    </row>
    <row r="43" spans="1:12" x14ac:dyDescent="0.25">
      <c r="A43" s="48" t="s">
        <v>33</v>
      </c>
      <c r="B43" s="48" t="s">
        <v>34</v>
      </c>
      <c r="C43" s="49">
        <v>10000</v>
      </c>
      <c r="D43" s="63" t="s">
        <v>15</v>
      </c>
      <c r="E43" s="64">
        <f>10*2*90</f>
        <v>1800</v>
      </c>
      <c r="F43" s="50" t="s">
        <v>35</v>
      </c>
      <c r="G43" s="48" t="s">
        <v>36</v>
      </c>
      <c r="H43" s="46" t="s">
        <v>113</v>
      </c>
      <c r="I43" s="71" t="s">
        <v>144</v>
      </c>
      <c r="L43" s="75">
        <f>E49+E50</f>
        <v>1640000</v>
      </c>
    </row>
    <row r="44" spans="1:12" x14ac:dyDescent="0.25">
      <c r="A44" s="29" t="s">
        <v>37</v>
      </c>
      <c r="B44" s="29" t="s">
        <v>38</v>
      </c>
      <c r="C44" s="30">
        <v>7000</v>
      </c>
      <c r="D44" s="65" t="s">
        <v>15</v>
      </c>
      <c r="E44" s="66">
        <f>5*4*90</f>
        <v>1800</v>
      </c>
      <c r="F44" s="31" t="s">
        <v>35</v>
      </c>
      <c r="G44" s="29" t="s">
        <v>36</v>
      </c>
      <c r="H44" s="46" t="s">
        <v>113</v>
      </c>
      <c r="I44" s="62" t="s">
        <v>143</v>
      </c>
      <c r="L44" s="74">
        <f>E43+E44+E45</f>
        <v>245399.99999999907</v>
      </c>
    </row>
    <row r="45" spans="1:12" x14ac:dyDescent="0.25">
      <c r="A45" s="40" t="s">
        <v>70</v>
      </c>
      <c r="B45" s="41" t="s">
        <v>71</v>
      </c>
      <c r="C45" s="23">
        <v>6200000</v>
      </c>
      <c r="D45" s="67" t="s">
        <v>15</v>
      </c>
      <c r="E45" s="95">
        <f>C45*1.039-C45</f>
        <v>241799.99999999907</v>
      </c>
      <c r="F45" s="41" t="s">
        <v>72</v>
      </c>
      <c r="G45" s="40" t="s">
        <v>73</v>
      </c>
      <c r="H45" s="46" t="s">
        <v>113</v>
      </c>
      <c r="I45" s="76" t="s">
        <v>154</v>
      </c>
      <c r="L45" s="80">
        <f>E48</f>
        <v>5758.2</v>
      </c>
    </row>
    <row r="46" spans="1:12" ht="30" x14ac:dyDescent="0.25">
      <c r="A46" s="40" t="s">
        <v>120</v>
      </c>
      <c r="B46" s="41" t="s">
        <v>121</v>
      </c>
      <c r="C46" s="42">
        <v>600000</v>
      </c>
      <c r="D46" s="72" t="s">
        <v>145</v>
      </c>
      <c r="E46" s="79">
        <v>250000</v>
      </c>
      <c r="F46" s="41" t="s">
        <v>129</v>
      </c>
      <c r="G46" s="40" t="s">
        <v>122</v>
      </c>
      <c r="H46" s="47" t="s">
        <v>128</v>
      </c>
      <c r="I46" s="28" t="s">
        <v>147</v>
      </c>
      <c r="L46" s="85">
        <f>E46</f>
        <v>250000</v>
      </c>
    </row>
    <row r="47" spans="1:12" ht="30" x14ac:dyDescent="0.25">
      <c r="A47" s="40" t="s">
        <v>120</v>
      </c>
      <c r="B47" s="41" t="s">
        <v>121</v>
      </c>
      <c r="C47" s="42">
        <v>600000</v>
      </c>
      <c r="D47" s="72" t="s">
        <v>150</v>
      </c>
      <c r="E47" s="79">
        <v>55000</v>
      </c>
      <c r="F47" s="41" t="s">
        <v>130</v>
      </c>
      <c r="G47" s="40" t="s">
        <v>122</v>
      </c>
      <c r="H47" s="47" t="s">
        <v>128</v>
      </c>
      <c r="I47" s="28" t="s">
        <v>153</v>
      </c>
      <c r="L47" s="85">
        <f>E47</f>
        <v>55000</v>
      </c>
    </row>
    <row r="48" spans="1:12" ht="30" x14ac:dyDescent="0.25">
      <c r="A48" s="39" t="s">
        <v>123</v>
      </c>
      <c r="B48" s="41" t="s">
        <v>124</v>
      </c>
      <c r="C48" s="42">
        <v>54800</v>
      </c>
      <c r="D48" s="77" t="s">
        <v>151</v>
      </c>
      <c r="E48" s="78">
        <v>5758.2</v>
      </c>
      <c r="F48" s="41" t="s">
        <v>125</v>
      </c>
      <c r="G48" s="43" t="s">
        <v>122</v>
      </c>
      <c r="H48" s="47" t="s">
        <v>128</v>
      </c>
    </row>
    <row r="49" spans="1:14" x14ac:dyDescent="0.25">
      <c r="A49" s="39" t="s">
        <v>131</v>
      </c>
      <c r="B49" s="41" t="s">
        <v>134</v>
      </c>
      <c r="C49" s="42">
        <v>3750000</v>
      </c>
      <c r="D49" s="69" t="s">
        <v>3</v>
      </c>
      <c r="E49" s="70">
        <v>120000</v>
      </c>
      <c r="F49" s="41" t="s">
        <v>133</v>
      </c>
      <c r="G49" s="43" t="s">
        <v>122</v>
      </c>
      <c r="H49" s="47" t="s">
        <v>128</v>
      </c>
    </row>
    <row r="50" spans="1:14" ht="30.75" thickBot="1" x14ac:dyDescent="0.3">
      <c r="A50" s="58" t="s">
        <v>131</v>
      </c>
      <c r="B50" s="52" t="s">
        <v>135</v>
      </c>
      <c r="C50" s="59">
        <v>23230000</v>
      </c>
      <c r="D50" s="96" t="s">
        <v>3</v>
      </c>
      <c r="E50" s="97">
        <v>1520000</v>
      </c>
      <c r="F50" s="52" t="s">
        <v>133</v>
      </c>
      <c r="G50" s="60" t="s">
        <v>122</v>
      </c>
      <c r="H50" s="61" t="s">
        <v>128</v>
      </c>
      <c r="I50" s="55"/>
      <c r="J50" s="55"/>
      <c r="L50" s="55"/>
    </row>
    <row r="51" spans="1:14" s="32" customFormat="1" x14ac:dyDescent="0.25">
      <c r="A51" s="48" t="s">
        <v>39</v>
      </c>
      <c r="B51" s="48" t="s">
        <v>40</v>
      </c>
      <c r="C51" s="49">
        <v>2000000</v>
      </c>
      <c r="D51" s="63" t="s">
        <v>15</v>
      </c>
      <c r="E51" s="64">
        <f>650*45</f>
        <v>29250</v>
      </c>
      <c r="F51" s="50" t="s">
        <v>35</v>
      </c>
      <c r="G51" s="48" t="s">
        <v>36</v>
      </c>
      <c r="H51" s="46" t="s">
        <v>114</v>
      </c>
      <c r="I51" s="71" t="s">
        <v>142</v>
      </c>
      <c r="L51" s="75">
        <f>E59</f>
        <v>600000</v>
      </c>
      <c r="N51" s="9"/>
    </row>
    <row r="52" spans="1:14" s="32" customFormat="1" ht="30" x14ac:dyDescent="0.25">
      <c r="A52" s="40" t="s">
        <v>51</v>
      </c>
      <c r="B52" s="41" t="s">
        <v>52</v>
      </c>
      <c r="C52" s="7">
        <v>1200000</v>
      </c>
      <c r="D52" s="67" t="s">
        <v>15</v>
      </c>
      <c r="E52" s="66">
        <v>120000</v>
      </c>
      <c r="F52" s="41" t="s">
        <v>148</v>
      </c>
      <c r="G52" s="40" t="s">
        <v>53</v>
      </c>
      <c r="H52" s="46" t="s">
        <v>114</v>
      </c>
      <c r="I52" s="86" t="s">
        <v>141</v>
      </c>
      <c r="L52" s="74">
        <f>E51+E52+E53+E56+E60</f>
        <v>1259250</v>
      </c>
    </row>
    <row r="53" spans="1:14" s="32" customFormat="1" ht="60" x14ac:dyDescent="0.25">
      <c r="A53" s="40" t="s">
        <v>54</v>
      </c>
      <c r="B53" s="41" t="s">
        <v>52</v>
      </c>
      <c r="C53" s="42">
        <v>500000</v>
      </c>
      <c r="D53" s="67" t="s">
        <v>15</v>
      </c>
      <c r="E53" s="68">
        <v>40000</v>
      </c>
      <c r="F53" s="41" t="s">
        <v>149</v>
      </c>
      <c r="G53" s="40" t="s">
        <v>53</v>
      </c>
      <c r="H53" s="46" t="s">
        <v>114</v>
      </c>
      <c r="I53" s="76" t="s">
        <v>155</v>
      </c>
      <c r="L53" s="80">
        <f>E58</f>
        <v>2567.96</v>
      </c>
    </row>
    <row r="54" spans="1:14" x14ac:dyDescent="0.25">
      <c r="A54" s="29" t="s">
        <v>58</v>
      </c>
      <c r="B54" s="31" t="s">
        <v>59</v>
      </c>
      <c r="C54" s="57">
        <v>714490</v>
      </c>
      <c r="D54" s="72" t="s">
        <v>145</v>
      </c>
      <c r="E54" s="79">
        <v>714490</v>
      </c>
      <c r="F54" s="5" t="s">
        <v>60</v>
      </c>
      <c r="G54" s="3" t="s">
        <v>61</v>
      </c>
      <c r="H54" s="46" t="s">
        <v>114</v>
      </c>
      <c r="I54" s="28" t="s">
        <v>146</v>
      </c>
      <c r="L54" s="87">
        <f>E54+E55+E57</f>
        <v>1020140</v>
      </c>
    </row>
    <row r="55" spans="1:14" ht="30" x14ac:dyDescent="0.25">
      <c r="A55" s="29" t="s">
        <v>58</v>
      </c>
      <c r="B55" s="31" t="s">
        <v>62</v>
      </c>
      <c r="C55" s="57">
        <v>300120</v>
      </c>
      <c r="D55" s="72" t="s">
        <v>145</v>
      </c>
      <c r="E55" s="73">
        <v>64949.999999999971</v>
      </c>
      <c r="F55" s="5" t="s">
        <v>63</v>
      </c>
      <c r="G55" s="3" t="s">
        <v>64</v>
      </c>
      <c r="H55" s="46" t="s">
        <v>114</v>
      </c>
      <c r="I55" s="28" t="s">
        <v>156</v>
      </c>
      <c r="L55" s="85">
        <v>0</v>
      </c>
    </row>
    <row r="56" spans="1:14" ht="60" x14ac:dyDescent="0.25">
      <c r="A56" s="36" t="s">
        <v>115</v>
      </c>
      <c r="B56" s="37" t="s">
        <v>116</v>
      </c>
      <c r="C56" s="38">
        <v>7000000</v>
      </c>
      <c r="D56" s="98" t="s">
        <v>15</v>
      </c>
      <c r="E56" s="99">
        <v>300000</v>
      </c>
      <c r="F56" s="37" t="s">
        <v>118</v>
      </c>
      <c r="G56" s="36" t="s">
        <v>117</v>
      </c>
      <c r="H56" s="47" t="s">
        <v>114</v>
      </c>
    </row>
    <row r="57" spans="1:14" ht="30" x14ac:dyDescent="0.25">
      <c r="A57" s="40" t="s">
        <v>120</v>
      </c>
      <c r="B57" s="41" t="s">
        <v>121</v>
      </c>
      <c r="C57" s="42">
        <v>477000</v>
      </c>
      <c r="D57" s="72" t="s">
        <v>145</v>
      </c>
      <c r="E57" s="79">
        <v>240700</v>
      </c>
      <c r="F57" s="41" t="s">
        <v>126</v>
      </c>
      <c r="G57" s="40" t="s">
        <v>122</v>
      </c>
      <c r="H57" s="47" t="s">
        <v>127</v>
      </c>
    </row>
    <row r="58" spans="1:14" ht="30" x14ac:dyDescent="0.25">
      <c r="A58" s="45" t="s">
        <v>123</v>
      </c>
      <c r="B58" s="34" t="s">
        <v>124</v>
      </c>
      <c r="C58" s="35">
        <v>86400</v>
      </c>
      <c r="D58" s="81" t="s">
        <v>151</v>
      </c>
      <c r="E58" s="82">
        <v>2567.96</v>
      </c>
      <c r="F58" s="34" t="s">
        <v>125</v>
      </c>
      <c r="G58" s="43" t="s">
        <v>122</v>
      </c>
      <c r="H58" s="47" t="s">
        <v>127</v>
      </c>
    </row>
    <row r="59" spans="1:14" x14ac:dyDescent="0.25">
      <c r="A59" s="39" t="s">
        <v>131</v>
      </c>
      <c r="B59" s="41" t="s">
        <v>132</v>
      </c>
      <c r="C59" s="42">
        <v>21800000</v>
      </c>
      <c r="D59" s="69" t="s">
        <v>3</v>
      </c>
      <c r="E59" s="70">
        <v>600000</v>
      </c>
      <c r="F59" s="41" t="s">
        <v>133</v>
      </c>
      <c r="G59" s="43" t="s">
        <v>122</v>
      </c>
      <c r="H59" s="47" t="s">
        <v>127</v>
      </c>
    </row>
    <row r="60" spans="1:14" ht="60.75" thickBot="1" x14ac:dyDescent="0.3">
      <c r="A60" s="51" t="s">
        <v>137</v>
      </c>
      <c r="B60" s="52" t="s">
        <v>138</v>
      </c>
      <c r="C60" s="53">
        <v>28000000</v>
      </c>
      <c r="D60" s="100" t="s">
        <v>15</v>
      </c>
      <c r="E60" s="101">
        <v>770000</v>
      </c>
      <c r="F60" s="52" t="s">
        <v>139</v>
      </c>
      <c r="G60" s="51" t="s">
        <v>140</v>
      </c>
      <c r="H60" s="54" t="s">
        <v>114</v>
      </c>
      <c r="I60" s="54"/>
      <c r="J60" s="55"/>
      <c r="L60" s="55"/>
    </row>
    <row r="62" spans="1:14" x14ac:dyDescent="0.25">
      <c r="A62" s="17" t="s">
        <v>30</v>
      </c>
    </row>
    <row r="63" spans="1:14" x14ac:dyDescent="0.25">
      <c r="A63" s="88" t="s">
        <v>41</v>
      </c>
      <c r="B63" s="88"/>
      <c r="C63" s="88"/>
      <c r="D63" s="88"/>
      <c r="E63" s="88"/>
      <c r="F63" s="88"/>
      <c r="G63" s="88"/>
    </row>
    <row r="64" spans="1:14" x14ac:dyDescent="0.25">
      <c r="A64" s="88" t="s">
        <v>42</v>
      </c>
      <c r="B64" s="88"/>
      <c r="C64" s="88"/>
      <c r="D64" s="88"/>
      <c r="E64" s="88"/>
      <c r="F64" s="88"/>
      <c r="G64" s="88"/>
    </row>
    <row r="65" spans="1:7" x14ac:dyDescent="0.25">
      <c r="A65" s="88" t="s">
        <v>43</v>
      </c>
      <c r="B65" s="88"/>
      <c r="C65" s="88"/>
      <c r="D65" s="88"/>
      <c r="E65" s="88"/>
      <c r="F65" s="88"/>
      <c r="G65" s="88"/>
    </row>
    <row r="66" spans="1:7" x14ac:dyDescent="0.25">
      <c r="A66" s="88" t="s">
        <v>44</v>
      </c>
      <c r="B66" s="88"/>
      <c r="C66" s="88"/>
      <c r="D66" s="88"/>
      <c r="E66" s="88"/>
      <c r="F66" s="88"/>
      <c r="G66" s="88"/>
    </row>
    <row r="67" spans="1:7" x14ac:dyDescent="0.25">
      <c r="A67" s="88" t="s">
        <v>45</v>
      </c>
      <c r="B67" s="88"/>
      <c r="C67" s="88"/>
      <c r="D67" s="88"/>
      <c r="E67" s="88"/>
      <c r="F67" s="88"/>
      <c r="G67" s="88"/>
    </row>
    <row r="68" spans="1:7" x14ac:dyDescent="0.25">
      <c r="A68" s="88" t="s">
        <v>46</v>
      </c>
      <c r="B68" s="88"/>
      <c r="C68" s="88"/>
      <c r="D68" s="88"/>
      <c r="E68" s="88"/>
      <c r="F68" s="88"/>
      <c r="G68" s="88"/>
    </row>
    <row r="69" spans="1:7" x14ac:dyDescent="0.25">
      <c r="A69" s="89" t="s">
        <v>48</v>
      </c>
      <c r="B69" s="90"/>
      <c r="C69" s="90"/>
      <c r="D69" s="90"/>
      <c r="E69" s="90"/>
      <c r="F69" s="90"/>
      <c r="G69" s="91"/>
    </row>
    <row r="70" spans="1:7" x14ac:dyDescent="0.25">
      <c r="A70" s="88" t="s">
        <v>49</v>
      </c>
      <c r="B70" s="88"/>
      <c r="C70" s="88"/>
      <c r="D70" s="88"/>
      <c r="E70" s="88"/>
      <c r="F70" s="88"/>
      <c r="G70" s="88"/>
    </row>
    <row r="71" spans="1:7" x14ac:dyDescent="0.25">
      <c r="A71" s="88" t="s">
        <v>50</v>
      </c>
      <c r="B71" s="88"/>
      <c r="C71" s="88"/>
      <c r="D71" s="88"/>
      <c r="E71" s="88"/>
      <c r="F71" s="88"/>
      <c r="G71" s="88"/>
    </row>
    <row r="72" spans="1:7" x14ac:dyDescent="0.25">
      <c r="A72" s="88" t="s">
        <v>65</v>
      </c>
      <c r="B72" s="88"/>
      <c r="C72" s="88"/>
      <c r="D72" s="88"/>
      <c r="E72" s="88"/>
      <c r="F72" s="88"/>
      <c r="G72" s="88"/>
    </row>
    <row r="73" spans="1:7" x14ac:dyDescent="0.25">
      <c r="A73" s="88" t="s">
        <v>66</v>
      </c>
      <c r="B73" s="88"/>
      <c r="C73" s="88"/>
      <c r="D73" s="88"/>
      <c r="E73" s="88"/>
      <c r="F73" s="88"/>
      <c r="G73" s="88"/>
    </row>
    <row r="74" spans="1:7" x14ac:dyDescent="0.25">
      <c r="A74" s="88" t="s">
        <v>67</v>
      </c>
      <c r="B74" s="88"/>
      <c r="C74" s="88"/>
      <c r="D74" s="88"/>
      <c r="E74" s="88"/>
      <c r="F74" s="88"/>
      <c r="G74" s="88"/>
    </row>
    <row r="75" spans="1:7" x14ac:dyDescent="0.25">
      <c r="A75" s="88" t="s">
        <v>68</v>
      </c>
      <c r="B75" s="88"/>
      <c r="C75" s="88"/>
      <c r="D75" s="88"/>
      <c r="E75" s="88"/>
      <c r="F75" s="88"/>
      <c r="G75" s="88"/>
    </row>
    <row r="76" spans="1:7" x14ac:dyDescent="0.25">
      <c r="A76" s="88" t="s">
        <v>74</v>
      </c>
      <c r="B76" s="88"/>
      <c r="C76" s="88"/>
      <c r="D76" s="88"/>
      <c r="E76" s="88"/>
      <c r="F76" s="88"/>
      <c r="G76" s="88"/>
    </row>
    <row r="77" spans="1:7" x14ac:dyDescent="0.25">
      <c r="A77" s="88" t="s">
        <v>75</v>
      </c>
      <c r="B77" s="88"/>
      <c r="C77" s="88"/>
      <c r="D77" s="88"/>
      <c r="E77" s="88"/>
      <c r="F77" s="88"/>
      <c r="G77" s="88"/>
    </row>
    <row r="78" spans="1:7" x14ac:dyDescent="0.25">
      <c r="A78" s="88" t="s">
        <v>76</v>
      </c>
      <c r="B78" s="88"/>
      <c r="C78" s="88"/>
      <c r="D78" s="88"/>
      <c r="E78" s="88"/>
      <c r="F78" s="88"/>
      <c r="G78" s="88"/>
    </row>
    <row r="79" spans="1:7" x14ac:dyDescent="0.25">
      <c r="A79" s="88" t="s">
        <v>77</v>
      </c>
      <c r="B79" s="88"/>
      <c r="C79" s="88"/>
      <c r="D79" s="88"/>
      <c r="E79" s="88"/>
      <c r="F79" s="88"/>
      <c r="G79" s="88"/>
    </row>
    <row r="80" spans="1:7" x14ac:dyDescent="0.25">
      <c r="A80" s="88" t="s">
        <v>78</v>
      </c>
      <c r="B80" s="88"/>
      <c r="C80" s="88"/>
      <c r="D80" s="88"/>
      <c r="E80" s="88"/>
      <c r="F80" s="88"/>
      <c r="G80" s="88"/>
    </row>
    <row r="81" spans="1:7" x14ac:dyDescent="0.25">
      <c r="A81" s="88" t="s">
        <v>79</v>
      </c>
      <c r="B81" s="88"/>
      <c r="C81" s="88"/>
      <c r="D81" s="88"/>
      <c r="E81" s="88"/>
      <c r="F81" s="88"/>
      <c r="G81" s="88"/>
    </row>
    <row r="82" spans="1:7" x14ac:dyDescent="0.25">
      <c r="A82" s="88" t="s">
        <v>80</v>
      </c>
      <c r="B82" s="88"/>
      <c r="C82" s="88"/>
      <c r="D82" s="88"/>
      <c r="E82" s="88"/>
      <c r="F82" s="88"/>
      <c r="G82" s="88"/>
    </row>
  </sheetData>
  <autoFilter ref="A41:I60"/>
  <sortState ref="A37:H54">
    <sortCondition ref="H37:H54"/>
  </sortState>
  <mergeCells count="23">
    <mergeCell ref="B3:C3"/>
    <mergeCell ref="D3:E3"/>
    <mergeCell ref="H41:H42"/>
    <mergeCell ref="A81:G81"/>
    <mergeCell ref="A82:G82"/>
    <mergeCell ref="A76:G76"/>
    <mergeCell ref="A77:G77"/>
    <mergeCell ref="A78:G78"/>
    <mergeCell ref="A79:G79"/>
    <mergeCell ref="A80:G80"/>
    <mergeCell ref="A74:G74"/>
    <mergeCell ref="A75:G75"/>
    <mergeCell ref="A72:G72"/>
    <mergeCell ref="A73:G73"/>
    <mergeCell ref="A63:G63"/>
    <mergeCell ref="A64:G64"/>
    <mergeCell ref="A65:G65"/>
    <mergeCell ref="A66:G66"/>
    <mergeCell ref="A67:G67"/>
    <mergeCell ref="A68:G68"/>
    <mergeCell ref="A71:G71"/>
    <mergeCell ref="A69:G69"/>
    <mergeCell ref="A70:G70"/>
  </mergeCells>
  <dataValidations count="3">
    <dataValidation type="list" allowBlank="1" showInputMessage="1" showErrorMessage="1" sqref="B12:B13 B21 D12:D13">
      <formula1>$O$4:$O$5</formula1>
    </dataValidation>
    <dataValidation type="list" allowBlank="1" showInputMessage="1" showErrorMessage="1" sqref="D43:D60">
      <formula1>$D$36:$D$40</formula1>
    </dataValidation>
    <dataValidation type="list" allowBlank="1" showInputMessage="1" showErrorMessage="1" sqref="D14:D20 B11 B5:B9 D5:D11 B18:B20 B14:B15">
      <formula1>$N$1:$N$10</formula1>
    </dataValidation>
  </dataValidations>
  <pageMargins left="0.45" right="0.45" top="0.75" bottom="0.75" header="0" footer="0"/>
  <pageSetup scale="54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9" sqref="C39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CNRL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Crellin</dc:creator>
  <cp:lastModifiedBy>Laurence Dubuc</cp:lastModifiedBy>
  <cp:lastPrinted>2014-02-24T19:02:01Z</cp:lastPrinted>
  <dcterms:created xsi:type="dcterms:W3CDTF">2013-02-14T20:15:55Z</dcterms:created>
  <dcterms:modified xsi:type="dcterms:W3CDTF">2014-03-17T20:43:26Z</dcterms:modified>
</cp:coreProperties>
</file>