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ustomProperty2.bin" ContentType="application/vnd.openxmlformats-officedocument.spreadsheetml.customProperty"/>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5" yWindow="3585" windowWidth="18720" windowHeight="8430" firstSheet="1" activeTab="1"/>
  </bookViews>
  <sheets>
    <sheet name="Summary" sheetId="1" state="hidden" r:id="rId1"/>
    <sheet name="Conventional Cost Control" sheetId="2" r:id="rId2"/>
    <sheet name="Reference" sheetId="3" state="hidden" r:id="rId3"/>
    <sheet name="Cost Recovery" sheetId="4" r:id="rId4"/>
    <sheet name="Asset Utilization &amp; Sales" sheetId="5" r:id="rId5"/>
    <sheet name="Contracts In Progress" sheetId="6" r:id="rId6"/>
    <sheet name="Contracts executed" sheetId="7" r:id="rId7"/>
    <sheet name="Chart1" sheetId="8" r:id="rId8"/>
    <sheet name="OPS only - Weekly Tasks" sheetId="9" r:id="rId9"/>
    <sheet name="Completed" sheetId="10" r:id="rId10"/>
    <sheet name="Sheet2" sheetId="11" r:id="rId11"/>
    <sheet name="Sheet1" sheetId="12" r:id="rId12"/>
  </sheets>
  <definedNames>
    <definedName name="_xlnm._FilterDatabase" localSheetId="4" hidden="1">'Asset Utilization &amp; Sales'!$A$3:$O$19</definedName>
    <definedName name="_xlnm._FilterDatabase" localSheetId="9" hidden="1">Completed!$1:$68</definedName>
    <definedName name="_xlnm._FilterDatabase" localSheetId="6" hidden="1">'Contracts executed'!$A$2:$X$356</definedName>
    <definedName name="_xlnm._FilterDatabase" localSheetId="5" hidden="1">'Contracts In Progress'!$A$3:$P$132</definedName>
    <definedName name="_xlnm._FilterDatabase" localSheetId="1" hidden="1">'Conventional Cost Control'!$A$17:$O$157</definedName>
    <definedName name="_xlnm._FilterDatabase" localSheetId="3" hidden="1">'Cost Recovery'!$A$3:$O$3</definedName>
    <definedName name="_xlnm._FilterDatabase" localSheetId="8" hidden="1">'OPS only - Weekly Tasks'!$A$11:$F$320</definedName>
    <definedName name="Z_040115CC_35F3_490B_9808_E2C505BC55F6_.wvu.FilterData" localSheetId="8" hidden="1">'OPS only - Weekly Tasks'!$A$11:$F$275</definedName>
    <definedName name="Z_06D79FDE_014C_4CFF_A494_83D8EFB972BF_.wvu.FilterData" localSheetId="5" hidden="1">'Contracts In Progress'!$A$3:$P$108</definedName>
    <definedName name="Z_06D79FDE_014C_4CFF_A494_83D8EFB972BF_.wvu.FilterData" localSheetId="1" hidden="1">'Conventional Cost Control'!$A$17:$O$136</definedName>
    <definedName name="Z_06D79FDE_014C_4CFF_A494_83D8EFB972BF_.wvu.FilterData" localSheetId="8" hidden="1">'OPS only - Weekly Tasks'!$A$11:$F$286</definedName>
    <definedName name="Z_085293DF_73FA_401B_8CC8_D89B4931FC53_.wvu.FilterData" localSheetId="1" hidden="1">'Conventional Cost Control'!$A$17:$L$80</definedName>
    <definedName name="Z_085293DF_73FA_401B_8CC8_D89B4931FC53_.wvu.FilterData" localSheetId="8" hidden="1">'OPS only - Weekly Tasks'!$A$11:$F$125</definedName>
    <definedName name="Z_08FA727A_F664_496B_BEE5_2F0981E647F4_.wvu.FilterData" localSheetId="1" hidden="1">'Conventional Cost Control'!$A$17:$O$113</definedName>
    <definedName name="Z_0A25A0CA_0D03_4362_8757_D26EB77AF031_.wvu.FilterData" localSheetId="1" hidden="1">'Conventional Cost Control'!$A$17:$L$89</definedName>
    <definedName name="Z_0ECB2106_430A_4F27_8F2D_FCA6824C172F_.wvu.FilterData" localSheetId="5" hidden="1">'Contracts In Progress'!$A$3:$P$100</definedName>
    <definedName name="Z_148BD183_860B_41B7_B860_B24310454265_.wvu.FilterData" localSheetId="8" hidden="1">'OPS only - Weekly Tasks'!$A$11:$F$219</definedName>
    <definedName name="Z_15000368_71CB_4D50_B73F_550E3FDB4A3F_.wvu.FilterData" localSheetId="5" hidden="1">'Contracts In Progress'!$A$3:$P$115</definedName>
    <definedName name="Z_15000368_71CB_4D50_B73F_550E3FDB4A3F_.wvu.FilterData" localSheetId="8" hidden="1">'OPS only - Weekly Tasks'!$A$11:$F$305</definedName>
    <definedName name="Z_15204AAF_F8D6_4F5C_B779_8142D767886E_.wvu.FilterData" localSheetId="1" hidden="1">'Conventional Cost Control'!$A$17:$L$76</definedName>
    <definedName name="Z_15204AAF_F8D6_4F5C_B779_8142D767886E_.wvu.FilterData" localSheetId="8" hidden="1">'OPS only - Weekly Tasks'!$A$11:$F$113</definedName>
    <definedName name="Z_1886CF90_486E_4646_989A_178316B9B816_.wvu.FilterData" localSheetId="1" hidden="1">'Conventional Cost Control'!$A$17:$L$82</definedName>
    <definedName name="Z_1886CF90_486E_4646_989A_178316B9B816_.wvu.FilterData" localSheetId="8" hidden="1">'OPS only - Weekly Tasks'!$A$11:$F$142</definedName>
    <definedName name="Z_19BBE944_9D62_4974_816E_18249CF5787E_.wvu.FilterData" localSheetId="8" hidden="1">'OPS only - Weekly Tasks'!$A$11:$F$225</definedName>
    <definedName name="Z_1FBB4969_6CBF_41D4_A639_A7476D452D85_.wvu.FilterData" localSheetId="4" hidden="1">'Asset Utilization &amp; Sales'!$A$3:$O$19</definedName>
    <definedName name="Z_1FBB4969_6CBF_41D4_A639_A7476D452D85_.wvu.FilterData" localSheetId="9" hidden="1">Completed!$1:$68</definedName>
    <definedName name="Z_1FBB4969_6CBF_41D4_A639_A7476D452D85_.wvu.FilterData" localSheetId="6" hidden="1">'Contracts executed'!$A$2:$W$1170</definedName>
    <definedName name="Z_1FBB4969_6CBF_41D4_A639_A7476D452D85_.wvu.FilterData" localSheetId="5" hidden="1">'Contracts In Progress'!$A$3:$P$120</definedName>
    <definedName name="Z_1FBB4969_6CBF_41D4_A639_A7476D452D85_.wvu.FilterData" localSheetId="1" hidden="1">'Conventional Cost Control'!$A$17:$O$157</definedName>
    <definedName name="Z_1FBB4969_6CBF_41D4_A639_A7476D452D85_.wvu.FilterData" localSheetId="3" hidden="1">'Cost Recovery'!$A$3:$O$3</definedName>
    <definedName name="Z_1FBB4969_6CBF_41D4_A639_A7476D452D85_.wvu.FilterData" localSheetId="8" hidden="1">'OPS only - Weekly Tasks'!$A$11:$F$320</definedName>
    <definedName name="Z_220AD518_9835_4872_AE3B_9EA30749660E_.wvu.FilterData" localSheetId="8" hidden="1">'OPS only - Weekly Tasks'!$A$11:$F$100</definedName>
    <definedName name="Z_22DF1B3B_A6EC_4BF8_B301_3D3FAEC9FA9E_.wvu.FilterData" localSheetId="1" hidden="1">'Conventional Cost Control'!$A$17:$L$80</definedName>
    <definedName name="Z_2418732A_292C_4EBB_9E36_280BFD3C6889_.wvu.FilterData" localSheetId="5" hidden="1">'Contracts In Progress'!$A$3:$P$98</definedName>
    <definedName name="Z_2418732A_292C_4EBB_9E36_280BFD3C6889_.wvu.FilterData" localSheetId="1" hidden="1">'Conventional Cost Control'!$A$17:$L$96</definedName>
    <definedName name="Z_2418732A_292C_4EBB_9E36_280BFD3C6889_.wvu.FilterData" localSheetId="8" hidden="1">'OPS only - Weekly Tasks'!$A$11:$F$233</definedName>
    <definedName name="Z_266B216A_74C7_4F6A_BA6D_C2813EE79E67_.wvu.FilterData" localSheetId="8" hidden="1">'OPS only - Weekly Tasks'!$A$11:$F$270</definedName>
    <definedName name="Z_2699C5E5_96D4_48DE_87D7_EC09646739BE_.wvu.FilterData" localSheetId="4" hidden="1">'Asset Utilization &amp; Sales'!$A$3:$O$19</definedName>
    <definedName name="Z_2699C5E5_96D4_48DE_87D7_EC09646739BE_.wvu.FilterData" localSheetId="9" hidden="1">Completed!$1:$68</definedName>
    <definedName name="Z_2699C5E5_96D4_48DE_87D7_EC09646739BE_.wvu.FilterData" localSheetId="6" hidden="1">'Contracts executed'!$A$2:$W$1170</definedName>
    <definedName name="Z_2699C5E5_96D4_48DE_87D7_EC09646739BE_.wvu.FilterData" localSheetId="5" hidden="1">'Contracts In Progress'!$A$3:$P$118</definedName>
    <definedName name="Z_2699C5E5_96D4_48DE_87D7_EC09646739BE_.wvu.FilterData" localSheetId="1" hidden="1">'Conventional Cost Control'!$A$17:$O$156</definedName>
    <definedName name="Z_2699C5E5_96D4_48DE_87D7_EC09646739BE_.wvu.FilterData" localSheetId="3" hidden="1">'Cost Recovery'!$A$3:$O$3</definedName>
    <definedName name="Z_2699C5E5_96D4_48DE_87D7_EC09646739BE_.wvu.FilterData" localSheetId="8" hidden="1">'OPS only - Weekly Tasks'!$A$11:$F$320</definedName>
    <definedName name="Z_28EC3182_CDA9_4862_8051_78993F1CB749_.wvu.FilterData" localSheetId="5" hidden="1">'Contracts In Progress'!$A$3:$P$100</definedName>
    <definedName name="Z_28EC3182_CDA9_4862_8051_78993F1CB749_.wvu.FilterData" localSheetId="1" hidden="1">'Conventional Cost Control'!$A$17:$O$112</definedName>
    <definedName name="Z_2B09C59A_5C64_4545_82A8_0A8A0982D49A_.wvu.FilterData" localSheetId="8" hidden="1">'OPS only - Weekly Tasks'!$A$11:$F$182</definedName>
    <definedName name="Z_2D383643_01AF_40AE_AF93_074AE536A148_.wvu.FilterData" localSheetId="1" hidden="1">'Conventional Cost Control'!$A$17:$BG$104</definedName>
    <definedName name="Z_2E317475_6224_4B31_96F2_190D13482DC8_.wvu.FilterData" localSheetId="1" hidden="1">'Conventional Cost Control'!$A$17:$L$82</definedName>
    <definedName name="Z_31E4D57E_6B80_4056_8EF9_90681E02214A_.wvu.FilterData" localSheetId="1" hidden="1">'Conventional Cost Control'!$A$17:$L$82</definedName>
    <definedName name="Z_31E4D57E_6B80_4056_8EF9_90681E02214A_.wvu.FilterData" localSheetId="8" hidden="1">'OPS only - Weekly Tasks'!$A$11:$F$129</definedName>
    <definedName name="Z_32A06150_5953_40D5_81A7_69F17046A143_.wvu.FilterData" localSheetId="8" hidden="1">'OPS only - Weekly Tasks'!$A$11:$F$166</definedName>
    <definedName name="Z_335E5269_08FD_4F80_BC72_8FC1C340BFF4_.wvu.FilterData" localSheetId="1" hidden="1">'Conventional Cost Control'!$A$17:$L$89</definedName>
    <definedName name="Z_36D2D0A1_A13B_4BF2_9A8A_F42E50683E85_.wvu.FilterData" localSheetId="1" hidden="1">'Conventional Cost Control'!$A$17:$L$69</definedName>
    <definedName name="Z_36D2D0A1_A13B_4BF2_9A8A_F42E50683E85_.wvu.FilterData" localSheetId="8" hidden="1">'OPS only - Weekly Tasks'!$A$11:$F$113</definedName>
    <definedName name="Z_377CD343_6759_4FB2_8A9B_90E9BC873012_.wvu.FilterData" localSheetId="1" hidden="1">'Conventional Cost Control'!$A$17:$L$82</definedName>
    <definedName name="Z_377CD343_6759_4FB2_8A9B_90E9BC873012_.wvu.FilterData" localSheetId="8" hidden="1">'OPS only - Weekly Tasks'!$A$11:$F$135</definedName>
    <definedName name="Z_37940558_0B14_4BDD_BE5D_B8ADD369F914_.wvu.FilterData" localSheetId="1" hidden="1">'Conventional Cost Control'!$A$17:$L$82</definedName>
    <definedName name="Z_37940558_0B14_4BDD_BE5D_B8ADD369F914_.wvu.FilterData" localSheetId="8" hidden="1">'OPS only - Weekly Tasks'!$A$11:$F$164</definedName>
    <definedName name="Z_3F3CF2E9_A1E4_4EA2_BBA5_ACE54C097412_.wvu.FilterData" localSheetId="1" hidden="1">'Conventional Cost Control'!$A$17:$L$82</definedName>
    <definedName name="Z_3F3CF2E9_A1E4_4EA2_BBA5_ACE54C097412_.wvu.FilterData" localSheetId="8" hidden="1">'OPS only - Weekly Tasks'!$A$11:$F$159</definedName>
    <definedName name="Z_408714B3_C490_4A0A_9E6B_4A6408ECE2F9_.wvu.FilterData" localSheetId="4" hidden="1">'Asset Utilization &amp; Sales'!$A$3:$O$14</definedName>
    <definedName name="Z_408714B3_C490_4A0A_9E6B_4A6408ECE2F9_.wvu.FilterData" localSheetId="9" hidden="1">Completed!$A$1:$X$1</definedName>
    <definedName name="Z_408714B3_C490_4A0A_9E6B_4A6408ECE2F9_.wvu.FilterData" localSheetId="6" hidden="1">'Contracts executed'!$A$2:$W$1170</definedName>
    <definedName name="Z_408714B3_C490_4A0A_9E6B_4A6408ECE2F9_.wvu.FilterData" localSheetId="5" hidden="1">'Contracts In Progress'!$A$3:$P$108</definedName>
    <definedName name="Z_408714B3_C490_4A0A_9E6B_4A6408ECE2F9_.wvu.FilterData" localSheetId="1" hidden="1">'Conventional Cost Control'!$A$17:$O$140</definedName>
    <definedName name="Z_408714B3_C490_4A0A_9E6B_4A6408ECE2F9_.wvu.FilterData" localSheetId="3" hidden="1">'Cost Recovery'!$A$3:$O$3</definedName>
    <definedName name="Z_408714B3_C490_4A0A_9E6B_4A6408ECE2F9_.wvu.FilterData" localSheetId="8" hidden="1">'OPS only - Weekly Tasks'!$A$11:$F$286</definedName>
    <definedName name="Z_40FABE55_0307_429A_BE80_FCCE88647907_.wvu.FilterData" localSheetId="8" hidden="1">'OPS only - Weekly Tasks'!$A$11:$F$175</definedName>
    <definedName name="Z_42F019E8_7ABE_4996_A92E_8569B50BE779_.wvu.FilterData" localSheetId="1" hidden="1">'Conventional Cost Control'!$A$17:$O$147</definedName>
    <definedName name="Z_48D06DED_EBBA_4D9E_93C0_807D28324B4F_.wvu.FilterData" localSheetId="8" hidden="1">'OPS only - Weekly Tasks'!$A$11:$F$222</definedName>
    <definedName name="Z_4ADEB486_E890_4F11_82E2_87FB7DF4572C_.wvu.FilterData" localSheetId="5" hidden="1">'Contracts In Progress'!$A$3:$P$94</definedName>
    <definedName name="Z_4ADEB486_E890_4F11_82E2_87FB7DF4572C_.wvu.FilterData" localSheetId="8" hidden="1">'OPS only - Weekly Tasks'!$A$11:$F$200</definedName>
    <definedName name="Z_4BF95E9D_37E0_4E9E_9746_38F1633F644A_.wvu.FilterData" localSheetId="8" hidden="1">'OPS only - Weekly Tasks'!$A$11:$F$182</definedName>
    <definedName name="Z_4C04BD47_84CE_4273_ACF8_B93F72B2FC29_.wvu.FilterData" localSheetId="4" hidden="1">'Asset Utilization &amp; Sales'!$A$3:$O$14</definedName>
    <definedName name="Z_4C04BD47_84CE_4273_ACF8_B93F72B2FC29_.wvu.FilterData" localSheetId="9" hidden="1">Completed!$1:$1</definedName>
    <definedName name="Z_4C04BD47_84CE_4273_ACF8_B93F72B2FC29_.wvu.FilterData" localSheetId="6" hidden="1">'Contracts executed'!$A$2:$W$1170</definedName>
    <definedName name="Z_4C04BD47_84CE_4273_ACF8_B93F72B2FC29_.wvu.FilterData" localSheetId="5" hidden="1">'Contracts In Progress'!$A$3:$P$115</definedName>
    <definedName name="Z_4C04BD47_84CE_4273_ACF8_B93F72B2FC29_.wvu.FilterData" localSheetId="1" hidden="1">'Conventional Cost Control'!$A$17:$O$141</definedName>
    <definedName name="Z_4C04BD47_84CE_4273_ACF8_B93F72B2FC29_.wvu.FilterData" localSheetId="3" hidden="1">'Cost Recovery'!$A$3:$O$3</definedName>
    <definedName name="Z_4C04BD47_84CE_4273_ACF8_B93F72B2FC29_.wvu.FilterData" localSheetId="8" hidden="1">'OPS only - Weekly Tasks'!$A$11:$F$309</definedName>
    <definedName name="Z_50C305F5_570B_4D0B_B6EB_2DC3826A9450_.wvu.FilterData" localSheetId="8" hidden="1">'OPS only - Weekly Tasks'!$A$11:$F$185</definedName>
    <definedName name="Z_5495ECAE_4783_411D_818A_D8EDBC82D2AC_.wvu.FilterData" localSheetId="4" hidden="1">'Asset Utilization &amp; Sales'!$A$3:$O$19</definedName>
    <definedName name="Z_5495ECAE_4783_411D_818A_D8EDBC82D2AC_.wvu.FilterData" localSheetId="9" hidden="1">Completed!$1:$68</definedName>
    <definedName name="Z_5495ECAE_4783_411D_818A_D8EDBC82D2AC_.wvu.FilterData" localSheetId="6" hidden="1">'Contracts executed'!$A$2:$W$1170</definedName>
    <definedName name="Z_5495ECAE_4783_411D_818A_D8EDBC82D2AC_.wvu.FilterData" localSheetId="5" hidden="1">'Contracts In Progress'!$A$3:$P$117</definedName>
    <definedName name="Z_5495ECAE_4783_411D_818A_D8EDBC82D2AC_.wvu.FilterData" localSheetId="1" hidden="1">'Conventional Cost Control'!$A$17:$O$154</definedName>
    <definedName name="Z_5495ECAE_4783_411D_818A_D8EDBC82D2AC_.wvu.FilterData" localSheetId="3" hidden="1">'Cost Recovery'!$A$3:$O$3</definedName>
    <definedName name="Z_5495ECAE_4783_411D_818A_D8EDBC82D2AC_.wvu.FilterData" localSheetId="8" hidden="1">'OPS only - Weekly Tasks'!$A$11:$F$320</definedName>
    <definedName name="Z_583AAEFE_FC07_41D7_8E2B_AECAB1E27A75_.wvu.FilterData" localSheetId="1" hidden="1">'Conventional Cost Control'!$A$17:$L$95</definedName>
    <definedName name="Z_583AAEFE_FC07_41D7_8E2B_AECAB1E27A75_.wvu.FilterData" localSheetId="8" hidden="1">'OPS only - Weekly Tasks'!$A$11:$F$216</definedName>
    <definedName name="Z_5A799E05_77E3_48E1_8BD9_073D542BB542_.wvu.FilterData" localSheetId="1" hidden="1">'Conventional Cost Control'!$A$17:$L$104</definedName>
    <definedName name="Z_5A799E05_77E3_48E1_8BD9_073D542BB542_.wvu.FilterData" localSheetId="8" hidden="1">'OPS only - Weekly Tasks'!$A$11:$F$241</definedName>
    <definedName name="Z_5BCCA181_3020_4D13_A73E_38EE235B24DF_.wvu.FilterData" localSheetId="1" hidden="1">'Conventional Cost Control'!$A$17:$L$82</definedName>
    <definedName name="Z_5E9E3B42_609A_4B91_9FDD_9DBC58867030_.wvu.FilterData" localSheetId="4" hidden="1">'Asset Utilization &amp; Sales'!$A$3:$O$13</definedName>
    <definedName name="Z_5FC3DCBB_1083_4C50_A3FD_B9D4538DA773_.wvu.FilterData" localSheetId="4" hidden="1">'Asset Utilization &amp; Sales'!$A$3:$O$13</definedName>
    <definedName name="Z_5FC3DCBB_1083_4C50_A3FD_B9D4538DA773_.wvu.FilterData" localSheetId="9" hidden="1">Completed!$A$1:$X$1562</definedName>
    <definedName name="Z_5FC3DCBB_1083_4C50_A3FD_B9D4538DA773_.wvu.FilterData" localSheetId="6" hidden="1">'Contracts executed'!$A$2:$W$1170</definedName>
    <definedName name="Z_5FC3DCBB_1083_4C50_A3FD_B9D4538DA773_.wvu.FilterData" localSheetId="5" hidden="1">'Contracts In Progress'!$A$3:$P$106</definedName>
    <definedName name="Z_5FC3DCBB_1083_4C50_A3FD_B9D4538DA773_.wvu.FilterData" localSheetId="1" hidden="1">'Conventional Cost Control'!$A$17:$O$119</definedName>
    <definedName name="Z_5FC3DCBB_1083_4C50_A3FD_B9D4538DA773_.wvu.FilterData" localSheetId="3" hidden="1">'Cost Recovery'!$A$3:$O$3</definedName>
    <definedName name="Z_5FC3DCBB_1083_4C50_A3FD_B9D4538DA773_.wvu.FilterData" localSheetId="8" hidden="1">'OPS only - Weekly Tasks'!$A$11:$F$271</definedName>
    <definedName name="Z_5FC60511_960B_4586_B350_3EA8E9FEC32E_.wvu.FilterData" localSheetId="5" hidden="1">'Contracts In Progress'!$A$3:$P$91</definedName>
    <definedName name="Z_5FC60511_960B_4586_B350_3EA8E9FEC32E_.wvu.FilterData" localSheetId="1" hidden="1">'Conventional Cost Control'!$A$17:$L$89</definedName>
    <definedName name="Z_5FC60511_960B_4586_B350_3EA8E9FEC32E_.wvu.FilterData" localSheetId="8" hidden="1">'OPS only - Weekly Tasks'!$A$11:$F$195</definedName>
    <definedName name="Z_63B56AD3_EF9F_4946_916B_8DF74F274B95_.wvu.FilterData" localSheetId="1" hidden="1">'Conventional Cost Control'!$A$17:$L$68</definedName>
    <definedName name="Z_63B56AD3_EF9F_4946_916B_8DF74F274B95_.wvu.FilterData" localSheetId="8" hidden="1">'OPS only - Weekly Tasks'!$A$11:$F$108</definedName>
    <definedName name="Z_6B7AD3C4_4332_4759_8485_B5C976772581_.wvu.FilterData" localSheetId="1" hidden="1">'Conventional Cost Control'!$A$17:$L$82</definedName>
    <definedName name="Z_6DA8A8FD_352D_4610_BC5A_169CD7F1B872_.wvu.FilterData" localSheetId="4" hidden="1">'Asset Utilization &amp; Sales'!$A$3:$O$13</definedName>
    <definedName name="Z_6DA8A8FD_352D_4610_BC5A_169CD7F1B872_.wvu.FilterData" localSheetId="9" hidden="1">Completed!$A$1:$X$1562</definedName>
    <definedName name="Z_6DA8A8FD_352D_4610_BC5A_169CD7F1B872_.wvu.FilterData" localSheetId="6" hidden="1">'Contracts executed'!$A$2:$W$1170</definedName>
    <definedName name="Z_6DA8A8FD_352D_4610_BC5A_169CD7F1B872_.wvu.FilterData" localSheetId="5" hidden="1">'Contracts In Progress'!$A$3:$P$100</definedName>
    <definedName name="Z_6DA8A8FD_352D_4610_BC5A_169CD7F1B872_.wvu.FilterData" localSheetId="1" hidden="1">'Conventional Cost Control'!$A$17:$O$112</definedName>
    <definedName name="Z_6DA8A8FD_352D_4610_BC5A_169CD7F1B872_.wvu.FilterData" localSheetId="3" hidden="1">'Cost Recovery'!$A$3:$O$3</definedName>
    <definedName name="Z_6DA8A8FD_352D_4610_BC5A_169CD7F1B872_.wvu.FilterData" localSheetId="8" hidden="1">'OPS only - Weekly Tasks'!$A$11:$F$260</definedName>
    <definedName name="Z_6FBFC311_EFC3_4D89_B322_3F6F186F1040_.wvu.FilterData" localSheetId="5" hidden="1">'Contracts In Progress'!$A$3:$P$106</definedName>
    <definedName name="Z_6FBFC311_EFC3_4D89_B322_3F6F186F1040_.wvu.FilterData" localSheetId="1" hidden="1">'Conventional Cost Control'!$A$17:$O$116</definedName>
    <definedName name="Z_6FBFC311_EFC3_4D89_B322_3F6F186F1040_.wvu.FilterData" localSheetId="8" hidden="1">'OPS only - Weekly Tasks'!$A$11:$F$271</definedName>
    <definedName name="Z_6FC8E45E_B7EC_432F_999B_187E52E5BCD1_.wvu.FilterData" localSheetId="4" hidden="1">'Asset Utilization &amp; Sales'!$A$3:$O$19</definedName>
    <definedName name="Z_6FC8E45E_B7EC_432F_999B_187E52E5BCD1_.wvu.FilterData" localSheetId="9" hidden="1">Completed!$1:$68</definedName>
    <definedName name="Z_6FC8E45E_B7EC_432F_999B_187E52E5BCD1_.wvu.FilterData" localSheetId="6" hidden="1">'Contracts executed'!$A$2:$X$356</definedName>
    <definedName name="Z_6FC8E45E_B7EC_432F_999B_187E52E5BCD1_.wvu.FilterData" localSheetId="5" hidden="1">'Contracts In Progress'!$A$3:$P$132</definedName>
    <definedName name="Z_6FC8E45E_B7EC_432F_999B_187E52E5BCD1_.wvu.FilterData" localSheetId="1" hidden="1">'Conventional Cost Control'!$A$17:$O$157</definedName>
    <definedName name="Z_6FC8E45E_B7EC_432F_999B_187E52E5BCD1_.wvu.FilterData" localSheetId="3" hidden="1">'Cost Recovery'!$A$3:$O$3</definedName>
    <definedName name="Z_6FC8E45E_B7EC_432F_999B_187E52E5BCD1_.wvu.FilterData" localSheetId="8" hidden="1">'OPS only - Weekly Tasks'!$A$11:$F$320</definedName>
    <definedName name="Z_70AA6D25_23B3_436B_B874_1C02A88B4F13_.wvu.FilterData" localSheetId="8" hidden="1">'OPS only - Weekly Tasks'!$A$11:$F$216</definedName>
    <definedName name="Z_73017243_6E3E_4505_BBEE_3CCF005160E3_.wvu.FilterData" localSheetId="5" hidden="1">'Contracts In Progress'!$A$3:$P$100</definedName>
    <definedName name="Z_743A6B8C_8B96_401A_AAC5_2EB1A52E66BC_.wvu.FilterData" localSheetId="6" hidden="1">'Contracts executed'!$A$2:$W$1169</definedName>
    <definedName name="Z_743A6B8C_8B96_401A_AAC5_2EB1A52E66BC_.wvu.FilterData" localSheetId="5" hidden="1">'Contracts In Progress'!$A$3:$P$91</definedName>
    <definedName name="Z_743A6B8C_8B96_401A_AAC5_2EB1A52E66BC_.wvu.FilterData" localSheetId="1" hidden="1">'Conventional Cost Control'!$A$17:$L$89</definedName>
    <definedName name="Z_743A6B8C_8B96_401A_AAC5_2EB1A52E66BC_.wvu.FilterData" localSheetId="8" hidden="1">'OPS only - Weekly Tasks'!$A$11:$F$194</definedName>
    <definedName name="Z_756A97F9_127B_411A_AD10_099F232448C5_.wvu.FilterData" localSheetId="1" hidden="1">'Conventional Cost Control'!$A$17:$O$17</definedName>
    <definedName name="Z_7AA80AC4_BF9C_408A_942D_BC95120369EE_.wvu.FilterData" localSheetId="8" hidden="1">'OPS only - Weekly Tasks'!$A$11:$F$151</definedName>
    <definedName name="Z_7CFA5792_DEF6_4C87_BBC4_D358827D594D_.wvu.FilterData" localSheetId="8" hidden="1">'OPS only - Weekly Tasks'!$A$11:$F$243</definedName>
    <definedName name="Z_7E39C88C_B670_4B34_9397_EFDE03980B06_.wvu.FilterData" localSheetId="6" hidden="1">'Contracts executed'!$A$2:$W$1170</definedName>
    <definedName name="Z_7E39C88C_B670_4B34_9397_EFDE03980B06_.wvu.FilterData" localSheetId="5" hidden="1">'Contracts In Progress'!$A$3:$P$100</definedName>
    <definedName name="Z_7FC6AA87_74CB_41DD_A32B_B35A00F50AA8_.wvu.FilterData" localSheetId="1" hidden="1">'Conventional Cost Control'!$A$17:$L$96</definedName>
    <definedName name="Z_7FC6AA87_74CB_41DD_A32B_B35A00F50AA8_.wvu.FilterData" localSheetId="8" hidden="1">'OPS only - Weekly Tasks'!$A$11:$F$236</definedName>
    <definedName name="Z_82F36205_E67C_4794_BB0C_024D3E9E2E22_.wvu.FilterData" localSheetId="4" hidden="1">'Asset Utilization &amp; Sales'!$A$3:$O$19</definedName>
    <definedName name="Z_82F36205_E67C_4794_BB0C_024D3E9E2E22_.wvu.FilterData" localSheetId="9" hidden="1">Completed!$1:$68</definedName>
    <definedName name="Z_82F36205_E67C_4794_BB0C_024D3E9E2E22_.wvu.FilterData" localSheetId="6" hidden="1">'Contracts executed'!$A$2:$W$1170</definedName>
    <definedName name="Z_82F36205_E67C_4794_BB0C_024D3E9E2E22_.wvu.FilterData" localSheetId="5" hidden="1">'Contracts In Progress'!$A$3:$P$120</definedName>
    <definedName name="Z_82F36205_E67C_4794_BB0C_024D3E9E2E22_.wvu.FilterData" localSheetId="1" hidden="1">'Conventional Cost Control'!$A$17:$O$156</definedName>
    <definedName name="Z_82F36205_E67C_4794_BB0C_024D3E9E2E22_.wvu.FilterData" localSheetId="3" hidden="1">'Cost Recovery'!$A$3:$O$3</definedName>
    <definedName name="Z_82F36205_E67C_4794_BB0C_024D3E9E2E22_.wvu.FilterData" localSheetId="8" hidden="1">'OPS only - Weekly Tasks'!$A$11:$F$320</definedName>
    <definedName name="Z_8553E7FD_9F31_43F9_9E4D_7B67B2E0411A_.wvu.FilterData" localSheetId="4" hidden="1">'Asset Utilization &amp; Sales'!$A$3:$O$18</definedName>
    <definedName name="Z_8553E7FD_9F31_43F9_9E4D_7B67B2E0411A_.wvu.FilterData" localSheetId="9" hidden="1">Completed!$1:$63</definedName>
    <definedName name="Z_8553E7FD_9F31_43F9_9E4D_7B67B2E0411A_.wvu.FilterData" localSheetId="6" hidden="1">'Contracts executed'!$A$2:$W$1170</definedName>
    <definedName name="Z_8553E7FD_9F31_43F9_9E4D_7B67B2E0411A_.wvu.FilterData" localSheetId="5" hidden="1">'Contracts In Progress'!$A$3:$P$116</definedName>
    <definedName name="Z_8553E7FD_9F31_43F9_9E4D_7B67B2E0411A_.wvu.FilterData" localSheetId="1" hidden="1">'Conventional Cost Control'!$A$17:$O$147</definedName>
    <definedName name="Z_8553E7FD_9F31_43F9_9E4D_7B67B2E0411A_.wvu.FilterData" localSheetId="3" hidden="1">'Cost Recovery'!$A$3:$O$3</definedName>
    <definedName name="Z_8553E7FD_9F31_43F9_9E4D_7B67B2E0411A_.wvu.FilterData" localSheetId="8" hidden="1">'OPS only - Weekly Tasks'!$A$11:$F$311</definedName>
    <definedName name="Z_872A64DC_CC5A_4986_9814_7D126BD7E050_.wvu.FilterData" localSheetId="1" hidden="1">'Conventional Cost Control'!$A$17:$L$76</definedName>
    <definedName name="Z_8AFFE876_8094_43F6_BAE3_293640A44646_.wvu.FilterData" localSheetId="1" hidden="1">'Conventional Cost Control'!$A$17:$L$82</definedName>
    <definedName name="Z_8CD392F0_A5D2_4E4D_88A4_8A6177DCB12F_.wvu.FilterData" localSheetId="8" hidden="1">'OPS only - Weekly Tasks'!$A$11:$F$320</definedName>
    <definedName name="Z_8FCB8EB8_4FC2_40FD_A64A_15756752189C_.wvu.FilterData" localSheetId="4" hidden="1">'Asset Utilization &amp; Sales'!$A$3:$O$19</definedName>
    <definedName name="Z_8FCB8EB8_4FC2_40FD_A64A_15756752189C_.wvu.FilterData" localSheetId="9" hidden="1">Completed!$1:$68</definedName>
    <definedName name="Z_8FCB8EB8_4FC2_40FD_A64A_15756752189C_.wvu.FilterData" localSheetId="6" hidden="1">'Contracts executed'!$A$2:$W$1170</definedName>
    <definedName name="Z_8FCB8EB8_4FC2_40FD_A64A_15756752189C_.wvu.FilterData" localSheetId="5" hidden="1">'Contracts In Progress'!$A$3:$P$120</definedName>
    <definedName name="Z_8FCB8EB8_4FC2_40FD_A64A_15756752189C_.wvu.FilterData" localSheetId="1" hidden="1">'Conventional Cost Control'!$A$17:$O$157</definedName>
    <definedName name="Z_8FCB8EB8_4FC2_40FD_A64A_15756752189C_.wvu.FilterData" localSheetId="3" hidden="1">'Cost Recovery'!$A$3:$O$3</definedName>
    <definedName name="Z_8FCB8EB8_4FC2_40FD_A64A_15756752189C_.wvu.FilterData" localSheetId="8" hidden="1">'OPS only - Weekly Tasks'!$A$11:$F$320</definedName>
    <definedName name="Z_90845536_1BAC_4D1A_BCF0_114670B8AA64_.wvu.FilterData" localSheetId="8" hidden="1">'OPS only - Weekly Tasks'!$A$11:$F$320</definedName>
    <definedName name="Z_9549BDFA_964B_495E_9ED9_82201C18F589_.wvu.FilterData" localSheetId="5" hidden="1">'Contracts In Progress'!$A$3:$P$99</definedName>
    <definedName name="Z_9549BDFA_964B_495E_9ED9_82201C18F589_.wvu.FilterData" localSheetId="1" hidden="1">'Conventional Cost Control'!$A$17:$L$97</definedName>
    <definedName name="Z_9549BDFA_964B_495E_9ED9_82201C18F589_.wvu.FilterData" localSheetId="8" hidden="1">'OPS only - Weekly Tasks'!$A$11:$F$239</definedName>
    <definedName name="Z_9703C08A_0440_4FD2_9C04_80872F204729_.wvu.FilterData" localSheetId="1" hidden="1">'Conventional Cost Control'!$A$17:$O$114</definedName>
    <definedName name="Z_98FB993B_0C62_4860_9649_5D094E781B4E_.wvu.FilterData" localSheetId="5" hidden="1">'Contracts In Progress'!$A$3:$P$117</definedName>
    <definedName name="Z_98FB993B_0C62_4860_9649_5D094E781B4E_.wvu.FilterData" localSheetId="8" hidden="1">'OPS only - Weekly Tasks'!$A$11:$F$319</definedName>
    <definedName name="Z_999A08CD_9359_4005_B52C_0AC3AB7ED2D2_.wvu.FilterData" localSheetId="5" hidden="1">'Contracts In Progress'!$A$3:$P$100</definedName>
    <definedName name="Z_999A08CD_9359_4005_B52C_0AC3AB7ED2D2_.wvu.FilterData" localSheetId="8" hidden="1">'OPS only - Weekly Tasks'!$A$11:$F$247</definedName>
    <definedName name="Z_99D2329B_7187_4AB2_80CC_6F800D51086C_.wvu.FilterData" localSheetId="1" hidden="1">'Conventional Cost Control'!$A$17:$L$89</definedName>
    <definedName name="Z_9B9AD664_B8CB_482B_B9BC_375438FB0BF2_.wvu.FilterData" localSheetId="8" hidden="1">'OPS only - Weekly Tasks'!$A$11:$F$185</definedName>
    <definedName name="Z_9D0FF73D_5DF0_4F8B_8248_B6B5C80F626B_.wvu.FilterData" localSheetId="1" hidden="1">'Conventional Cost Control'!$A$17:$L$76</definedName>
    <definedName name="Z_9D0FF73D_5DF0_4F8B_8248_B6B5C80F626B_.wvu.FilterData" localSheetId="8" hidden="1">'OPS only - Weekly Tasks'!$A$11:$F$113</definedName>
    <definedName name="Z_A999890E_7CE1_459C_AB8C_CEF36F704835_.wvu.FilterData" localSheetId="4" hidden="1">'Asset Utilization &amp; Sales'!$A$3:$O$13</definedName>
    <definedName name="Z_A999890E_7CE1_459C_AB8C_CEF36F704835_.wvu.FilterData" localSheetId="1" hidden="1">'Conventional Cost Control'!$A$17:$O$126</definedName>
    <definedName name="Z_AC9D2C14_0D23_4036_A6E9_C97B404C93B6_.wvu.FilterData" localSheetId="1" hidden="1">'Conventional Cost Control'!$A$17:$O$123</definedName>
    <definedName name="Z_B2087012_A552_4A76_A7A4_E25A6D877B57_.wvu.FilterData" localSheetId="1" hidden="1">'Conventional Cost Control'!$A$17:$O$119</definedName>
    <definedName name="Z_B2087012_A552_4A76_A7A4_E25A6D877B57_.wvu.FilterData" localSheetId="8" hidden="1">'OPS only - Weekly Tasks'!$A$11:$F$271</definedName>
    <definedName name="Z_B54B3B29_DBE5_4E05_B57A_733E861AD3D8_.wvu.FilterData" localSheetId="4" hidden="1">'Asset Utilization &amp; Sales'!$A$3:$O$13</definedName>
    <definedName name="Z_B54B3B29_DBE5_4E05_B57A_733E861AD3D8_.wvu.FilterData" localSheetId="9" hidden="1">Completed!$A$1:$X$1</definedName>
    <definedName name="Z_B54B3B29_DBE5_4E05_B57A_733E861AD3D8_.wvu.FilterData" localSheetId="6" hidden="1">'Contracts executed'!$A$2:$W$1170</definedName>
    <definedName name="Z_B54B3B29_DBE5_4E05_B57A_733E861AD3D8_.wvu.FilterData" localSheetId="5" hidden="1">'Contracts In Progress'!$A$3:$P$106</definedName>
    <definedName name="Z_B54B3B29_DBE5_4E05_B57A_733E861AD3D8_.wvu.FilterData" localSheetId="1" hidden="1">'Conventional Cost Control'!$A$17:$O$122</definedName>
    <definedName name="Z_B54B3B29_DBE5_4E05_B57A_733E861AD3D8_.wvu.FilterData" localSheetId="3" hidden="1">'Cost Recovery'!$A$3:$O$3</definedName>
    <definedName name="Z_B54B3B29_DBE5_4E05_B57A_733E861AD3D8_.wvu.FilterData" localSheetId="8" hidden="1">'OPS only - Weekly Tasks'!$A$11:$F$275</definedName>
    <definedName name="Z_B7BCDC88_F3BD_48B0_8DD5_36B47A2B1128_.wvu.FilterData" localSheetId="4" hidden="1">'Asset Utilization &amp; Sales'!$A$3:$O$13</definedName>
    <definedName name="Z_B7BCDC88_F3BD_48B0_8DD5_36B47A2B1128_.wvu.FilterData" localSheetId="9" hidden="1">Completed!$A$1:$X$1</definedName>
    <definedName name="Z_B7BCDC88_F3BD_48B0_8DD5_36B47A2B1128_.wvu.FilterData" localSheetId="6" hidden="1">'Contracts executed'!$A$2:$W$1170</definedName>
    <definedName name="Z_B7BCDC88_F3BD_48B0_8DD5_36B47A2B1128_.wvu.FilterData" localSheetId="5" hidden="1">'Contracts In Progress'!$A$3:$P$106</definedName>
    <definedName name="Z_B7BCDC88_F3BD_48B0_8DD5_36B47A2B1128_.wvu.FilterData" localSheetId="1" hidden="1">'Conventional Cost Control'!$A$17:$O$126</definedName>
    <definedName name="Z_B7BCDC88_F3BD_48B0_8DD5_36B47A2B1128_.wvu.FilterData" localSheetId="3" hidden="1">'Cost Recovery'!$A$3:$O$3</definedName>
    <definedName name="Z_B7BCDC88_F3BD_48B0_8DD5_36B47A2B1128_.wvu.FilterData" localSheetId="8" hidden="1">'OPS only - Weekly Tasks'!$A$11:$F$283</definedName>
    <definedName name="Z_BA642677_584A_4AED_8B34_40AB4D2DF26F_.wvu.FilterData" localSheetId="8" hidden="1">'OPS only - Weekly Tasks'!$A$11:$F$228</definedName>
    <definedName name="Z_BBB5D45A_8804_4F77_B5B4_1449BB5F8762_.wvu.FilterData" localSheetId="5" hidden="1">'Contracts In Progress'!$A$3:$P$100</definedName>
    <definedName name="Z_C3064F86_8A13_45FD_B50C_8A5C77DA172C_.wvu.FilterData" localSheetId="8" hidden="1">'OPS only - Weekly Tasks'!$A$11:$F$128</definedName>
    <definedName name="Z_C321B43B_C950_4E16_AA3C_DC18B6FAFFD1_.wvu.FilterData" localSheetId="1" hidden="1">'Conventional Cost Control'!$A$17:$O$122</definedName>
    <definedName name="Z_C321B43B_C950_4E16_AA3C_DC18B6FAFFD1_.wvu.FilterData" localSheetId="8" hidden="1">'OPS only - Weekly Tasks'!$A$11:$F$275</definedName>
    <definedName name="Z_C3946F41_14C8_4A4D_8FB4_F3FDCF939DE2_.wvu.FilterData" localSheetId="5" hidden="1">'Contracts In Progress'!$A$3:$P$100</definedName>
    <definedName name="Z_C95A57F5_1E52_4ED2_9768_80E98B23842E_.wvu.FilterData" localSheetId="8" hidden="1">'OPS only - Weekly Tasks'!$A$11:$F$243</definedName>
    <definedName name="Z_CBB0D3E7_F247_4EC6_89DF_7E27AADB6359_.wvu.FilterData" localSheetId="1" hidden="1">'Conventional Cost Control'!$A$17:$L$104</definedName>
    <definedName name="Z_CBBF48CD_BAD9_4BFB_B158_8635FCF08F2F_.wvu.FilterData" localSheetId="6" hidden="1">'Contracts executed'!$A$2:$W$1170</definedName>
    <definedName name="Z_CBBF48CD_BAD9_4BFB_B158_8635FCF08F2F_.wvu.FilterData" localSheetId="5" hidden="1">'Contracts In Progress'!$A$3:$P$100</definedName>
    <definedName name="Z_CDAFAD67_A8E1_4696_9B52_96D12FD93032_.wvu.FilterData" localSheetId="5" hidden="1">'Contracts In Progress'!$A$3:$P$100</definedName>
    <definedName name="Z_D0527416_56DA_471C_B239_7844AAE5BBF2_.wvu.FilterData" localSheetId="4" hidden="1">'Asset Utilization &amp; Sales'!$A$3:$O$13</definedName>
    <definedName name="Z_D0527416_56DA_471C_B239_7844AAE5BBF2_.wvu.FilterData" localSheetId="9" hidden="1">Completed!$A$1:$X$1562</definedName>
    <definedName name="Z_D0527416_56DA_471C_B239_7844AAE5BBF2_.wvu.FilterData" localSheetId="6" hidden="1">'Contracts executed'!$A$2:$W$1170</definedName>
    <definedName name="Z_D0527416_56DA_471C_B239_7844AAE5BBF2_.wvu.FilterData" localSheetId="5" hidden="1">'Contracts In Progress'!$A$3:$P$106</definedName>
    <definedName name="Z_D0527416_56DA_471C_B239_7844AAE5BBF2_.wvu.FilterData" localSheetId="1" hidden="1">'Conventional Cost Control'!$A$17:$L$110</definedName>
    <definedName name="Z_D0527416_56DA_471C_B239_7844AAE5BBF2_.wvu.FilterData" localSheetId="3" hidden="1">'Cost Recovery'!$A$3:$O$3</definedName>
    <definedName name="Z_D0527416_56DA_471C_B239_7844AAE5BBF2_.wvu.FilterData" localSheetId="8" hidden="1">'OPS only - Weekly Tasks'!$A$11:$F$270</definedName>
    <definedName name="Z_D2AF4B55_6288_4404_BDA4_57667A3D222B_.wvu.FilterData" localSheetId="4" hidden="1">'Asset Utilization &amp; Sales'!$A$3:$O$14</definedName>
    <definedName name="Z_D2AF4B55_6288_4404_BDA4_57667A3D222B_.wvu.FilterData" localSheetId="9" hidden="1">Completed!$A$1:$X$1</definedName>
    <definedName name="Z_D2AF4B55_6288_4404_BDA4_57667A3D222B_.wvu.FilterData" localSheetId="6" hidden="1">'Contracts executed'!$A$2:$W$1170</definedName>
    <definedName name="Z_D2AF4B55_6288_4404_BDA4_57667A3D222B_.wvu.FilterData" localSheetId="5" hidden="1">'Contracts In Progress'!$A$3:$P$106</definedName>
    <definedName name="Z_D2AF4B55_6288_4404_BDA4_57667A3D222B_.wvu.FilterData" localSheetId="1" hidden="1">'Conventional Cost Control'!$A$17:$O$130</definedName>
    <definedName name="Z_D2AF4B55_6288_4404_BDA4_57667A3D222B_.wvu.FilterData" localSheetId="3" hidden="1">'Cost Recovery'!$A$3:$O$3</definedName>
    <definedName name="Z_D2AF4B55_6288_4404_BDA4_57667A3D222B_.wvu.FilterData" localSheetId="8" hidden="1">'OPS only - Weekly Tasks'!$A$11:$F$283</definedName>
    <definedName name="Z_D5108DDB_1CA7_4882_8509_9DD5CB1D05D4_.wvu.FilterData" localSheetId="4" hidden="1">'Asset Utilization &amp; Sales'!$A$3:$O$13</definedName>
    <definedName name="Z_D5108DDB_1CA7_4882_8509_9DD5CB1D05D4_.wvu.FilterData" localSheetId="9" hidden="1">Completed!$A$1:$X$1</definedName>
    <definedName name="Z_D5108DDB_1CA7_4882_8509_9DD5CB1D05D4_.wvu.FilterData" localSheetId="6" hidden="1">'Contracts executed'!$A$2:$W$1170</definedName>
    <definedName name="Z_D5108DDB_1CA7_4882_8509_9DD5CB1D05D4_.wvu.FilterData" localSheetId="5" hidden="1">'Contracts In Progress'!$A$3:$P$106</definedName>
    <definedName name="Z_D5108DDB_1CA7_4882_8509_9DD5CB1D05D4_.wvu.FilterData" localSheetId="1" hidden="1">'Conventional Cost Control'!$A$17:$O$121</definedName>
    <definedName name="Z_D5108DDB_1CA7_4882_8509_9DD5CB1D05D4_.wvu.FilterData" localSheetId="3" hidden="1">'Cost Recovery'!$A$3:$O$3</definedName>
    <definedName name="Z_D5108DDB_1CA7_4882_8509_9DD5CB1D05D4_.wvu.FilterData" localSheetId="8" hidden="1">'OPS only - Weekly Tasks'!$A$11:$F$275</definedName>
    <definedName name="Z_E141886C_E9AE_4557_80FB_8C83F3120763_.wvu.FilterData" localSheetId="1" hidden="1">'Conventional Cost Control'!$A$17:$O$112</definedName>
    <definedName name="Z_E27148AC_A21C_491B_B08E_03A866317C85_.wvu.FilterData" localSheetId="1" hidden="1">'Conventional Cost Control'!$A$17:$O$112</definedName>
    <definedName name="Z_E5DD469D_815A_4E17_A938_99E0C2EABEC4_.wvu.FilterData" localSheetId="6" hidden="1">'Contracts executed'!$A$2:$W$1170</definedName>
    <definedName name="Z_E78475F9_8E88_486A_B527_CF4D0005F119_.wvu.FilterData" localSheetId="4" hidden="1">'Asset Utilization &amp; Sales'!$A$3:$O$18</definedName>
    <definedName name="Z_E78475F9_8E88_486A_B527_CF4D0005F119_.wvu.FilterData" localSheetId="9" hidden="1">Completed!$1:$63</definedName>
    <definedName name="Z_E78475F9_8E88_486A_B527_CF4D0005F119_.wvu.FilterData" localSheetId="6" hidden="1">'Contracts executed'!$A$2:$W$1170</definedName>
    <definedName name="Z_E78475F9_8E88_486A_B527_CF4D0005F119_.wvu.FilterData" localSheetId="5" hidden="1">'Contracts In Progress'!$A$3:$P$116</definedName>
    <definedName name="Z_E78475F9_8E88_486A_B527_CF4D0005F119_.wvu.FilterData" localSheetId="1" hidden="1">'Conventional Cost Control'!$A$17:$O$147</definedName>
    <definedName name="Z_E78475F9_8E88_486A_B527_CF4D0005F119_.wvu.FilterData" localSheetId="3" hidden="1">'Cost Recovery'!$A$3:$O$3</definedName>
    <definedName name="Z_E78475F9_8E88_486A_B527_CF4D0005F119_.wvu.FilterData" localSheetId="8" hidden="1">'OPS only - Weekly Tasks'!$A$11:$F$311</definedName>
    <definedName name="Z_E948BCE7_2060_41BB_8D33_622594444302_.wvu.FilterData" localSheetId="4" hidden="1">'Asset Utilization &amp; Sales'!$A$3:$O$19</definedName>
    <definedName name="Z_E948BCE7_2060_41BB_8D33_622594444302_.wvu.FilterData" localSheetId="9" hidden="1">Completed!$1:$68</definedName>
    <definedName name="Z_E948BCE7_2060_41BB_8D33_622594444302_.wvu.FilterData" localSheetId="6" hidden="1">'Contracts executed'!$A$2:$W$1170</definedName>
    <definedName name="Z_E948BCE7_2060_41BB_8D33_622594444302_.wvu.FilterData" localSheetId="5" hidden="1">'Contracts In Progress'!$A$3:$P$118</definedName>
    <definedName name="Z_E948BCE7_2060_41BB_8D33_622594444302_.wvu.FilterData" localSheetId="1" hidden="1">'Conventional Cost Control'!$A$17:$O$156</definedName>
    <definedName name="Z_E948BCE7_2060_41BB_8D33_622594444302_.wvu.FilterData" localSheetId="3" hidden="1">'Cost Recovery'!$A$3:$O$3</definedName>
    <definedName name="Z_E948BCE7_2060_41BB_8D33_622594444302_.wvu.FilterData" localSheetId="8" hidden="1">'OPS only - Weekly Tasks'!$A$11:$F$320</definedName>
    <definedName name="Z_EA49AA8E_27E8_4BD5_834E_8015CEA15577_.wvu.FilterData" localSheetId="5" hidden="1">'Contracts In Progress'!$A$3:$P$98</definedName>
    <definedName name="Z_ECD46D9A_F518_4875_8B25_BA8EC8C25B45_.wvu.FilterData" localSheetId="1" hidden="1">'Conventional Cost Control'!$A$17:$L$82</definedName>
    <definedName name="Z_ECD46D9A_F518_4875_8B25_BA8EC8C25B45_.wvu.FilterData" localSheetId="8" hidden="1">'OPS only - Weekly Tasks'!$A$11:$F$152</definedName>
    <definedName name="Z_EF23D7A4_9A9D_4804_BF7F_F72D4379874A_.wvu.FilterData" localSheetId="8" hidden="1">'OPS only - Weekly Tasks'!$A$11:$F$166</definedName>
    <definedName name="Z_F121DFDB_F7EE_4DC0_9C56_78F12606351C_.wvu.FilterData" localSheetId="4" hidden="1">'Asset Utilization &amp; Sales'!$A$3:$O$19</definedName>
    <definedName name="Z_F121DFDB_F7EE_4DC0_9C56_78F12606351C_.wvu.FilterData" localSheetId="9" hidden="1">Completed!$1:$68</definedName>
    <definedName name="Z_F121DFDB_F7EE_4DC0_9C56_78F12606351C_.wvu.FilterData" localSheetId="6" hidden="1">'Contracts executed'!$A$2:$W$1170</definedName>
    <definedName name="Z_F121DFDB_F7EE_4DC0_9C56_78F12606351C_.wvu.FilterData" localSheetId="5" hidden="1">'Contracts In Progress'!$A$3:$P$132</definedName>
    <definedName name="Z_F121DFDB_F7EE_4DC0_9C56_78F12606351C_.wvu.FilterData" localSheetId="1" hidden="1">'Conventional Cost Control'!$A$17:$O$157</definedName>
    <definedName name="Z_F121DFDB_F7EE_4DC0_9C56_78F12606351C_.wvu.FilterData" localSheetId="3" hidden="1">'Cost Recovery'!$A$3:$O$3</definedName>
    <definedName name="Z_F121DFDB_F7EE_4DC0_9C56_78F12606351C_.wvu.FilterData" localSheetId="8" hidden="1">'OPS only - Weekly Tasks'!$A$11:$F$320</definedName>
    <definedName name="Z_F19A9281_81B4_4E79_8427_AAFA449D270B_.wvu.FilterData" localSheetId="1" hidden="1">'Conventional Cost Control'!$A$17:$L$82</definedName>
    <definedName name="Z_F19A9281_81B4_4E79_8427_AAFA449D270B_.wvu.FilterData" localSheetId="8" hidden="1">'OPS only - Weekly Tasks'!$A$11:$F$140</definedName>
    <definedName name="Z_F669A2B3_FD35_411B_97E8_A0A97A5C9F86_.wvu.FilterData" localSheetId="1" hidden="1">'Conventional Cost Control'!$A$17:$O$123</definedName>
    <definedName name="Z_F6790479_A1BA_411C_928C_9D1BD83A345C_.wvu.FilterData" localSheetId="5" hidden="1">'Contracts In Progress'!$A$3:$P$100</definedName>
    <definedName name="Z_F976164E_0E99_4807_8FC3_52215D1D897C_.wvu.FilterData" localSheetId="4" hidden="1">'Asset Utilization &amp; Sales'!$A$3:$O$14</definedName>
    <definedName name="Z_F976164E_0E99_4807_8FC3_52215D1D897C_.wvu.FilterData" localSheetId="9" hidden="1">Completed!$1:$63</definedName>
    <definedName name="Z_F976164E_0E99_4807_8FC3_52215D1D897C_.wvu.FilterData" localSheetId="6" hidden="1">'Contracts executed'!$A$2:$W$1170</definedName>
    <definedName name="Z_F976164E_0E99_4807_8FC3_52215D1D897C_.wvu.FilterData" localSheetId="5" hidden="1">'Contracts In Progress'!$A$3:$P$115</definedName>
    <definedName name="Z_F976164E_0E99_4807_8FC3_52215D1D897C_.wvu.FilterData" localSheetId="1" hidden="1">'Conventional Cost Control'!$A$17:$O$141</definedName>
    <definedName name="Z_F976164E_0E99_4807_8FC3_52215D1D897C_.wvu.FilterData" localSheetId="3" hidden="1">'Cost Recovery'!$A$3:$O$3</definedName>
    <definedName name="Z_F976164E_0E99_4807_8FC3_52215D1D897C_.wvu.FilterData" localSheetId="8" hidden="1">'OPS only - Weekly Tasks'!$A$11:$F$309</definedName>
    <definedName name="Z_FBCD9737_53FC_4BBA_9677_9554CB08187D_.wvu.FilterData" localSheetId="4" hidden="1">'Asset Utilization &amp; Sales'!$A$3:$O$19</definedName>
    <definedName name="Z_FBCD9737_53FC_4BBA_9677_9554CB08187D_.wvu.FilterData" localSheetId="9" hidden="1">Completed!$1:$68</definedName>
    <definedName name="Z_FBCD9737_53FC_4BBA_9677_9554CB08187D_.wvu.FilterData" localSheetId="6" hidden="1">'Contracts executed'!$A$2:$W$1170</definedName>
    <definedName name="Z_FBCD9737_53FC_4BBA_9677_9554CB08187D_.wvu.FilterData" localSheetId="5" hidden="1">'Contracts In Progress'!$A$3:$P$117</definedName>
    <definedName name="Z_FBCD9737_53FC_4BBA_9677_9554CB08187D_.wvu.FilterData" localSheetId="1" hidden="1">'Conventional Cost Control'!$A$17:$O$149</definedName>
    <definedName name="Z_FBCD9737_53FC_4BBA_9677_9554CB08187D_.wvu.FilterData" localSheetId="3" hidden="1">'Cost Recovery'!$A$3:$O$3</definedName>
    <definedName name="Z_FBCD9737_53FC_4BBA_9677_9554CB08187D_.wvu.FilterData" localSheetId="8" hidden="1">'OPS only - Weekly Tasks'!$A$11:$F$319</definedName>
  </definedNames>
  <calcPr calcId="145621"/>
  <customWorkbookViews>
    <customWorkbookView name="Hoa Lien - Personal View" guid="{F121DFDB-F7EE-4DC0-9C56-78F12606351C}" mergeInterval="0" personalView="1" maximized="1" windowWidth="1532" windowHeight="689" tabRatio="874" activeSheetId="4"/>
    <customWorkbookView name="Hamilton Nkwonta - Personal View" guid="{1FBB4969-6CBF-41D4-A639-A7476D452D85}" mergeInterval="0" personalView="1" maximized="1" windowWidth="1280" windowHeight="759" tabRatio="808" activeSheetId="2" showComments="commIndAndComment"/>
    <customWorkbookView name="Jenny Tejada - Personal View" guid="{82F36205-E67C-4794-BB0C-024D3E9E2E22}" mergeInterval="0" personalView="1" maximized="1" windowWidth="1280" windowHeight="773" activeSheetId="4"/>
    <customWorkbookView name="Ken Miller - Personal View" guid="{2699C5E5-96D4-48DE-87D7-EC09646739BE}" mergeInterval="0" personalView="1" maximized="1" windowWidth="1280" windowHeight="798" activeSheetId="9"/>
    <customWorkbookView name="Allan Romero - Personal View" guid="{FBCD9737-53FC-4BBA-9677-9554CB08187D}" mergeInterval="0" personalView="1" maximized="1" windowWidth="1280" windowHeight="773" activeSheetId="2"/>
    <customWorkbookView name="Tyson Bennett - Personal View" guid="{8553E7FD-9F31-43F9-9E4D-7B67B2E0411A}" mergeInterval="0" personalView="1" maximized="1" windowWidth="1280" windowHeight="818" activeSheetId="9"/>
    <customWorkbookView name="Laurence Dubuc - Personal View" guid="{F976164E-0E99-4807-8FC3-52215D1D897C}" mergeInterval="0" personalView="1" maximized="1" windowWidth="1280" windowHeight="818" tabRatio="808" activeSheetId="2"/>
    <customWorkbookView name="Hecmy Osorio - Personal View" guid="{4C04BD47-84CE-4273-ACF8-B93F72B2FC29}" mergeInterval="0" personalView="1" maximized="1" windowWidth="1280" windowHeight="679" tabRatio="682" activeSheetId="7"/>
    <customWorkbookView name="Wayne Berube - Personal View" guid="{D2AF4B55-6288-4404-BDA4-57667A3D222B}" mergeInterval="0" personalView="1" maximized="1" windowWidth="1920" windowHeight="855" tabRatio="649" activeSheetId="9"/>
    <customWorkbookView name="Stuart Kinnear - Personal View" guid="{B7BCDC88-F3BD-48B0-8DD5-36B47A2B1128}" mergeInterval="0" personalView="1" maximized="1" windowWidth="1280" windowHeight="809" activeSheetId="5"/>
    <customWorkbookView name="Al Bravo - Personal View" guid="{D5108DDB-1CA7-4882-8509-9DD5CB1D05D4}" mergeInterval="0" personalView="1" maximized="1" windowWidth="1920" windowHeight="815" activeSheetId="2"/>
    <customWorkbookView name="Mark Teeple - Personal View" guid="{5FC3DCBB-1083-4C50-A3FD-B9D4538DA773}" mergeInterval="0" personalView="1" maximized="1" windowWidth="1280" windowHeight="779" activeSheetId="2"/>
    <customWorkbookView name="Laura Gerber - Personal View" guid="{743A6B8C-8B96-401A-AAC5-2EB1A52E66BC}" mergeInterval="0" personalView="1" maximized="1" windowWidth="1280" windowHeight="838" activeSheetId="9"/>
    <customWorkbookView name="stuartk - Personal View" guid="{9D0FF73D-5DF0-4F8B-8248-B6B5C80F626B}" autoUpdate="1" mergeInterval="5" personalView="1" maximized="1" windowWidth="1280" windowHeight="838" activeSheetId="9"/>
    <customWorkbookView name="Dean Boyarski - Personal View" guid="{36D2D0A1-A13B-4BF2-9A8A-F42E50683E85}" mergeInterval="0" personalView="1" maximized="1" windowWidth="1280" windowHeight="838" activeSheetId="2"/>
    <customWorkbookView name="Dale Palmer - Personal View" guid="{15204AAF-F8D6-4F5C-B779-8142D767886E}" mergeInterval="0" personalView="1" maximized="1" windowWidth="1280" windowHeight="769" activeSheetId="9"/>
    <customWorkbookView name="Pan Su - Personal View" guid="{6DA8A8FD-352D-4610-BC5A-169CD7F1B872}" mergeInterval="0" personalView="1" maximized="1" windowWidth="1280" windowHeight="838" activeSheetId="2"/>
    <customWorkbookView name="Javier Acosta - Personal View" guid="{D0527416-56DA-471C-B239-7844AAE5BBF2}" mergeInterval="0" personalView="1" maximized="1" windowWidth="1280" windowHeight="778" activeSheetId="2"/>
    <customWorkbookView name="Kevin Ross - Personal View" guid="{B54B3B29-DBE5-4E05-B57A-733E861AD3D8}" mergeInterval="0" personalView="1" maximized="1" windowWidth="1280" windowHeight="799" activeSheetId="9"/>
    <customWorkbookView name="Candice MacLean - Personal View" guid="{408714B3-C490-4A0A-9E6B-4A6408ECE2F9}" mergeInterval="0" personalView="1" maximized="1" windowWidth="1280" windowHeight="799" activeSheetId="9"/>
    <customWorkbookView name="Renato Lanfranchi - Personal View" guid="{E78475F9-8E88-486A-B527-CF4D0005F119}" mergeInterval="0" personalView="1" maximized="1" windowWidth="1280" windowHeight="838" activeSheetId="2"/>
    <customWorkbookView name="Colleen Gibson - Personal View" guid="{5495ECAE-4783-411D-818A-D8EDBC82D2AC}" mergeInterval="0" personalView="1" maximized="1" windowWidth="1280" windowHeight="98" activeSheetId="9"/>
    <customWorkbookView name="Cam Woo - Personal View" guid="{E948BCE7-2060-41BB-8D33-622594444302}" mergeInterval="0" personalView="1" maximized="1" windowWidth="1280" windowHeight="775" tabRatio="649" activeSheetId="2"/>
    <customWorkbookView name="Elaine Cantlon - Personal View" guid="{8FCB8EB8-4FC2-40FD-A64A-15756752189C}" mergeInterval="0" personalView="1" maximized="1" windowWidth="1280" windowHeight="733" activeSheetId="6"/>
    <customWorkbookView name="Lesley Dovichak - Personal View" guid="{6FC8E45E-B7EC-432F-999B-187E52E5BCD1}" mergeInterval="0" personalView="1" maximized="1" windowWidth="1280" windowHeight="759" activeSheetId="7"/>
  </customWorkbookViews>
</workbook>
</file>

<file path=xl/calcChain.xml><?xml version="1.0" encoding="utf-8"?>
<calcChain xmlns="http://schemas.openxmlformats.org/spreadsheetml/2006/main">
  <c r="D21" i="5" l="1"/>
  <c r="G159" i="2" l="1"/>
  <c r="D159" i="2"/>
  <c r="D152" i="2" l="1"/>
  <c r="G21" i="5" l="1"/>
  <c r="D19" i="5" l="1"/>
  <c r="G19" i="5"/>
  <c r="G150" i="2" l="1"/>
  <c r="D150" i="2"/>
  <c r="G18" i="5" l="1"/>
  <c r="G10" i="4" l="1"/>
  <c r="G14" i="5" l="1"/>
  <c r="G44" i="2" l="1"/>
  <c r="G18" i="2" s="1"/>
  <c r="G30" i="2"/>
  <c r="G58" i="2"/>
  <c r="G74" i="2"/>
  <c r="G3" i="2"/>
  <c r="D4" i="4"/>
  <c r="G4" i="4"/>
  <c r="G9" i="2" s="1"/>
  <c r="G4" i="5"/>
  <c r="D4" i="5"/>
  <c r="D94" i="2"/>
  <c r="D18" i="2" s="1"/>
  <c r="X160" i="7"/>
  <c r="X180" i="7"/>
  <c r="X183" i="7"/>
  <c r="X156" i="7"/>
  <c r="X159" i="7"/>
  <c r="X162" i="7"/>
  <c r="X165" i="7"/>
  <c r="X155" i="7"/>
  <c r="X157" i="7"/>
  <c r="X158" i="7"/>
  <c r="X161" i="7"/>
  <c r="X163" i="7"/>
  <c r="X164" i="7"/>
  <c r="X166" i="7"/>
  <c r="X167" i="7"/>
  <c r="X168" i="7"/>
  <c r="X169" i="7"/>
  <c r="X170" i="7"/>
  <c r="X171" i="7"/>
  <c r="X172" i="7"/>
  <c r="X173" i="7"/>
  <c r="X174" i="7"/>
  <c r="X175" i="7"/>
  <c r="X176" i="7"/>
  <c r="X177" i="7"/>
  <c r="X178" i="7"/>
  <c r="X179" i="7"/>
  <c r="X181" i="7"/>
  <c r="X182" i="7"/>
  <c r="X184" i="7"/>
  <c r="X185" i="7"/>
  <c r="X186" i="7"/>
  <c r="X187" i="7"/>
  <c r="X188" i="7"/>
  <c r="X189" i="7"/>
  <c r="X190" i="7"/>
  <c r="X191" i="7"/>
  <c r="X192" i="7"/>
  <c r="X193" i="7"/>
  <c r="X194" i="7"/>
  <c r="X195" i="7"/>
  <c r="X196" i="7"/>
  <c r="X197" i="7"/>
  <c r="X1171" i="7"/>
  <c r="G13" i="2" l="1"/>
  <c r="G11" i="2" l="1"/>
</calcChain>
</file>

<file path=xl/comments1.xml><?xml version="1.0" encoding="utf-8"?>
<comments xmlns="http://schemas.openxmlformats.org/spreadsheetml/2006/main">
  <authors>
    <author>Hecmy Osorio</author>
  </authors>
  <commentList>
    <comment ref="O3" authorId="0">
      <text>
        <r>
          <rPr>
            <b/>
            <sz val="9"/>
            <color indexed="81"/>
            <rFont val="Tahoma"/>
            <family val="2"/>
          </rPr>
          <t>Hecmy Osorio:</t>
        </r>
        <r>
          <rPr>
            <sz val="9"/>
            <color indexed="81"/>
            <rFont val="Tahoma"/>
            <family val="2"/>
          </rPr>
          <t xml:space="preserve">
Please enter COMPLETED, when you execute the contract. I'll remove the line - thanks
</t>
        </r>
        <r>
          <rPr>
            <b/>
            <sz val="9"/>
            <color indexed="81"/>
            <rFont val="Tahoma"/>
            <family val="2"/>
          </rPr>
          <t>Hecmy Osorio:</t>
        </r>
        <r>
          <rPr>
            <sz val="9"/>
            <color indexed="81"/>
            <rFont val="Tahoma"/>
            <family val="2"/>
          </rPr>
          <t xml:space="preserve">
</t>
        </r>
      </text>
    </comment>
  </commentList>
</comments>
</file>

<file path=xl/comments2.xml><?xml version="1.0" encoding="utf-8"?>
<comments xmlns="http://schemas.openxmlformats.org/spreadsheetml/2006/main">
  <authors>
    <author>Hecmy Osorio</author>
  </authors>
  <commentList>
    <comment ref="N2" authorId="0">
      <text>
        <r>
          <rPr>
            <b/>
            <sz val="9"/>
            <color indexed="81"/>
            <rFont val="Tahoma"/>
            <family val="2"/>
          </rPr>
          <t>Hecmy Osorio:</t>
        </r>
        <r>
          <rPr>
            <sz val="9"/>
            <color indexed="81"/>
            <rFont val="Tahoma"/>
            <family val="2"/>
          </rPr>
          <t xml:space="preserve">
Sort by Completion date
</t>
        </r>
      </text>
    </comment>
  </commentList>
</comments>
</file>

<file path=xl/comments3.xml><?xml version="1.0" encoding="utf-8"?>
<comments xmlns="http://schemas.openxmlformats.org/spreadsheetml/2006/main">
  <authors>
    <author>Candice MacLean</author>
    <author>Cassie Doucette</author>
    <author>Renato Lanfranchi</author>
  </authors>
  <commentList>
    <comment ref="C29" authorId="0">
      <text>
        <r>
          <rPr>
            <b/>
            <sz val="9"/>
            <color indexed="81"/>
            <rFont val="Tahoma"/>
            <family val="2"/>
          </rPr>
          <t>Candice MacLean:</t>
        </r>
        <r>
          <rPr>
            <sz val="9"/>
            <color indexed="81"/>
            <rFont val="Tahoma"/>
            <family val="2"/>
          </rPr>
          <t xml:space="preserve">
Brad Ferguson
Raimund Honsek
Ron Hamm
Piotr Kukialks
Orest kotelko
David Thomson</t>
        </r>
      </text>
    </comment>
    <comment ref="C30" authorId="0">
      <text>
        <r>
          <rPr>
            <b/>
            <sz val="9"/>
            <color indexed="81"/>
            <rFont val="Tahoma"/>
            <family val="2"/>
          </rPr>
          <t>Candice MacLean:</t>
        </r>
        <r>
          <rPr>
            <sz val="9"/>
            <color indexed="81"/>
            <rFont val="Tahoma"/>
            <family val="2"/>
          </rPr>
          <t xml:space="preserve">
Mike Weisbrod
Russ Bacon
Patrick McLellan
Keith Hirsche</t>
        </r>
      </text>
    </comment>
    <comment ref="C37" authorId="1">
      <text>
        <r>
          <rPr>
            <b/>
            <sz val="9"/>
            <color indexed="81"/>
            <rFont val="Tahoma"/>
            <family val="2"/>
          </rPr>
          <t>Cassie Doucette:</t>
        </r>
        <r>
          <rPr>
            <sz val="9"/>
            <color indexed="81"/>
            <rFont val="Tahoma"/>
            <family val="2"/>
          </rPr>
          <t xml:space="preserve">
Contract: 810221-2 
Value: $2,000,000.00
Sent to vendor for signature</t>
        </r>
      </text>
    </comment>
    <comment ref="C39" authorId="1">
      <text>
        <r>
          <rPr>
            <b/>
            <sz val="9"/>
            <color indexed="81"/>
            <rFont val="Tahoma"/>
            <family val="2"/>
          </rPr>
          <t>Cassie Doucette:</t>
        </r>
        <r>
          <rPr>
            <sz val="9"/>
            <color indexed="81"/>
            <rFont val="Tahoma"/>
            <family val="2"/>
          </rPr>
          <t xml:space="preserve">
Contract: 810929 &amp; 810929-1
Value: $500,000.00</t>
        </r>
      </text>
    </comment>
    <comment ref="C40" authorId="1">
      <text>
        <r>
          <rPr>
            <b/>
            <sz val="9"/>
            <color indexed="81"/>
            <rFont val="Tahoma"/>
            <family val="2"/>
          </rPr>
          <t>Cassie Doucette:</t>
        </r>
        <r>
          <rPr>
            <sz val="9"/>
            <color indexed="81"/>
            <rFont val="Tahoma"/>
            <family val="2"/>
          </rPr>
          <t xml:space="preserve">
Contract: 810556, -1, &amp; -2. 
Value -1: $1,200,000.00
Value -2: $800,000.00</t>
        </r>
      </text>
    </comment>
    <comment ref="C55" authorId="2">
      <text>
        <r>
          <rPr>
            <b/>
            <sz val="9"/>
            <color indexed="81"/>
            <rFont val="Tahoma"/>
            <family val="2"/>
          </rPr>
          <t>Renato Lanfranchi:</t>
        </r>
        <r>
          <rPr>
            <sz val="9"/>
            <color indexed="81"/>
            <rFont val="Tahoma"/>
            <family val="2"/>
          </rPr>
          <t xml:space="preserve">
TTS - 810948
NWFR - 811079
Wespro - 810845
</t>
        </r>
      </text>
    </comment>
    <comment ref="C56" authorId="2">
      <text>
        <r>
          <rPr>
            <b/>
            <sz val="9"/>
            <color indexed="81"/>
            <rFont val="Tahoma"/>
            <family val="2"/>
          </rPr>
          <t>Renato Lanfranchi:</t>
        </r>
        <r>
          <rPr>
            <sz val="9"/>
            <color indexed="81"/>
            <rFont val="Tahoma"/>
            <family val="2"/>
          </rPr>
          <t xml:space="preserve">
TTS - 810948-1
NWFR - 811079-1
Wespro - 810845-1
Firemaster - 808022-2
</t>
        </r>
      </text>
    </comment>
    <comment ref="C57" authorId="2">
      <text>
        <r>
          <rPr>
            <b/>
            <sz val="9"/>
            <color indexed="81"/>
            <rFont val="Tahoma"/>
            <family val="2"/>
          </rPr>
          <t>Renato Lanfranchi:</t>
        </r>
        <r>
          <rPr>
            <sz val="9"/>
            <color indexed="81"/>
            <rFont val="Tahoma"/>
            <family val="2"/>
          </rPr>
          <t xml:space="preserve">
Firemaster - 808022-1 sup #1
</t>
        </r>
      </text>
    </comment>
    <comment ref="C71" authorId="0">
      <text>
        <r>
          <rPr>
            <b/>
            <sz val="9"/>
            <color indexed="81"/>
            <rFont val="Tahoma"/>
            <family val="2"/>
          </rPr>
          <t>Candice MacLean:</t>
        </r>
        <r>
          <rPr>
            <sz val="9"/>
            <color indexed="81"/>
            <rFont val="Tahoma"/>
            <family val="2"/>
          </rPr>
          <t xml:space="preserve">
David Thomson</t>
        </r>
      </text>
    </comment>
    <comment ref="C79" authorId="2">
      <text>
        <r>
          <rPr>
            <b/>
            <sz val="9"/>
            <color indexed="81"/>
            <rFont val="Tahoma"/>
            <family val="2"/>
          </rPr>
          <t>Renato Lanfranchi:</t>
        </r>
        <r>
          <rPr>
            <sz val="9"/>
            <color indexed="81"/>
            <rFont val="Tahoma"/>
            <family val="2"/>
          </rPr>
          <t xml:space="preserve">
TTS - 810948
NWFR - 811079
Wespro - 810845
</t>
        </r>
      </text>
    </comment>
    <comment ref="C80" authorId="2">
      <text>
        <r>
          <rPr>
            <b/>
            <sz val="9"/>
            <color indexed="81"/>
            <rFont val="Tahoma"/>
            <family val="2"/>
          </rPr>
          <t>Renato Lanfranchi:</t>
        </r>
        <r>
          <rPr>
            <sz val="9"/>
            <color indexed="81"/>
            <rFont val="Tahoma"/>
            <family val="2"/>
          </rPr>
          <t xml:space="preserve">
TTS - 810948
NWFR - 811079
Wespro - 810845
</t>
        </r>
      </text>
    </comment>
    <comment ref="C81" authorId="2">
      <text>
        <r>
          <rPr>
            <b/>
            <sz val="9"/>
            <color indexed="81"/>
            <rFont val="Tahoma"/>
            <family val="2"/>
          </rPr>
          <t>Renato Lanfranchi:</t>
        </r>
        <r>
          <rPr>
            <sz val="9"/>
            <color indexed="81"/>
            <rFont val="Tahoma"/>
            <family val="2"/>
          </rPr>
          <t xml:space="preserve">
TTS - 810948
NWFR - 811079
Wespro - 810845
</t>
        </r>
      </text>
    </comment>
    <comment ref="C82" authorId="2">
      <text>
        <r>
          <rPr>
            <b/>
            <sz val="9"/>
            <color indexed="81"/>
            <rFont val="Tahoma"/>
            <family val="2"/>
          </rPr>
          <t>Renato Lanfranchi:</t>
        </r>
        <r>
          <rPr>
            <sz val="9"/>
            <color indexed="81"/>
            <rFont val="Tahoma"/>
            <family val="2"/>
          </rPr>
          <t xml:space="preserve">
TTS - 810948
NWFR - 811079
Wespro - 810845
</t>
        </r>
      </text>
    </comment>
    <comment ref="C83" authorId="2">
      <text>
        <r>
          <rPr>
            <b/>
            <sz val="9"/>
            <color indexed="81"/>
            <rFont val="Tahoma"/>
            <family val="2"/>
          </rPr>
          <t>Renato Lanfranchi:</t>
        </r>
        <r>
          <rPr>
            <sz val="9"/>
            <color indexed="81"/>
            <rFont val="Tahoma"/>
            <family val="2"/>
          </rPr>
          <t xml:space="preserve">
FMC Thechnologies #806567-1 Production testing Services, Septimus
</t>
        </r>
      </text>
    </comment>
    <comment ref="C96" authorId="2">
      <text>
        <r>
          <rPr>
            <b/>
            <sz val="9"/>
            <color indexed="81"/>
            <rFont val="Tahoma"/>
            <family val="2"/>
          </rPr>
          <t>Renato Lanfranchi:</t>
        </r>
        <r>
          <rPr>
            <sz val="9"/>
            <color indexed="81"/>
            <rFont val="Tahoma"/>
            <family val="2"/>
          </rPr>
          <t xml:space="preserve">
Haltec - 810560-1
Dawson - 810547-1
FMC - 806567-2</t>
        </r>
      </text>
    </comment>
    <comment ref="C97" authorId="2">
      <text>
        <r>
          <rPr>
            <b/>
            <sz val="9"/>
            <color indexed="81"/>
            <rFont val="Tahoma"/>
            <family val="2"/>
          </rPr>
          <t>Renato Lanfranchi:</t>
        </r>
        <r>
          <rPr>
            <sz val="9"/>
            <color indexed="81"/>
            <rFont val="Tahoma"/>
            <family val="2"/>
          </rPr>
          <t xml:space="preserve">
Voltage 805590-1 sup #1
TC Mobile 805591-1 sup #1
</t>
        </r>
      </text>
    </comment>
    <comment ref="C113" authorId="0">
      <text>
        <r>
          <rPr>
            <b/>
            <sz val="9"/>
            <color indexed="81"/>
            <rFont val="Tahoma"/>
            <family val="2"/>
          </rPr>
          <t>Candice MacLean:</t>
        </r>
        <r>
          <rPr>
            <sz val="9"/>
            <color indexed="81"/>
            <rFont val="Tahoma"/>
            <family val="2"/>
          </rPr>
          <t xml:space="preserve">
Orest, Chantal, Wayne,Terry
</t>
        </r>
      </text>
    </comment>
    <comment ref="C142" authorId="0">
      <text>
        <r>
          <rPr>
            <b/>
            <sz val="9"/>
            <color indexed="81"/>
            <rFont val="Tahoma"/>
            <family val="2"/>
          </rPr>
          <t>Candice MacLean:</t>
        </r>
        <r>
          <rPr>
            <sz val="9"/>
            <color indexed="81"/>
            <rFont val="Tahoma"/>
            <family val="2"/>
          </rPr>
          <t xml:space="preserve">
Ron H
Raimund H
Stephanie C</t>
        </r>
      </text>
    </comment>
    <comment ref="C191" authorId="2">
      <text>
        <r>
          <rPr>
            <b/>
            <sz val="9"/>
            <color indexed="81"/>
            <rFont val="Tahoma"/>
            <family val="2"/>
          </rPr>
          <t>Renato Lanfranchi:</t>
        </r>
        <r>
          <rPr>
            <sz val="9"/>
            <color indexed="81"/>
            <rFont val="Tahoma"/>
            <family val="2"/>
          </rPr>
          <t xml:space="preserve">
Leader - 811876 
Canyon - 811879
wise - 811871
essential - 811880
</t>
        </r>
      </text>
    </comment>
    <comment ref="C192" authorId="2">
      <text>
        <r>
          <rPr>
            <b/>
            <sz val="9"/>
            <color indexed="81"/>
            <rFont val="Tahoma"/>
            <family val="2"/>
          </rPr>
          <t>Renato Lanfranchi:</t>
        </r>
        <r>
          <rPr>
            <sz val="9"/>
            <color indexed="81"/>
            <rFont val="Tahoma"/>
            <family val="2"/>
          </rPr>
          <t xml:space="preserve">
Leader - 811876 
Canyon - 811879
wise - 811871
essential - 811880
</t>
        </r>
      </text>
    </comment>
  </commentList>
</comments>
</file>

<file path=xl/comments4.xml><?xml version="1.0" encoding="utf-8"?>
<comments xmlns="http://schemas.openxmlformats.org/spreadsheetml/2006/main">
  <authors>
    <author>Hecmy Osorio</author>
  </authors>
  <commentList>
    <comment ref="O1" authorId="0">
      <text>
        <r>
          <rPr>
            <b/>
            <sz val="9"/>
            <color indexed="81"/>
            <rFont val="Tahoma"/>
            <family val="2"/>
          </rPr>
          <t>Hecmy Osorio:</t>
        </r>
        <r>
          <rPr>
            <sz val="9"/>
            <color indexed="81"/>
            <rFont val="Tahoma"/>
            <family val="2"/>
          </rPr>
          <t xml:space="preserve">
Please enter COMPLETED, when you execute the contract. I'll remove the line - thanks
</t>
        </r>
      </text>
    </comment>
  </commentList>
</comments>
</file>

<file path=xl/sharedStrings.xml><?xml version="1.0" encoding="utf-8"?>
<sst xmlns="http://schemas.openxmlformats.org/spreadsheetml/2006/main" count="12145" uniqueCount="2562">
  <si>
    <t>SMA/SMP</t>
  </si>
  <si>
    <t>Contract Type</t>
  </si>
  <si>
    <t>MGSA</t>
  </si>
  <si>
    <t>MPSA</t>
  </si>
  <si>
    <t>Schedule</t>
  </si>
  <si>
    <t>Supplement</t>
  </si>
  <si>
    <t>CAODC</t>
  </si>
  <si>
    <t>COA</t>
  </si>
  <si>
    <t>SFCA</t>
  </si>
  <si>
    <t>PO</t>
  </si>
  <si>
    <t>CA</t>
  </si>
  <si>
    <t>Scope of Work</t>
  </si>
  <si>
    <t>RFP #</t>
  </si>
  <si>
    <t>Contractor</t>
  </si>
  <si>
    <t>Scope of Work Value</t>
  </si>
  <si>
    <t>Type</t>
  </si>
  <si>
    <t>Avoidance</t>
  </si>
  <si>
    <t>Savings</t>
  </si>
  <si>
    <t>Rebate</t>
  </si>
  <si>
    <t>Asset Sales</t>
  </si>
  <si>
    <t>Asset Utilization</t>
  </si>
  <si>
    <t>Month</t>
  </si>
  <si>
    <t>January</t>
  </si>
  <si>
    <t>February</t>
  </si>
  <si>
    <t>March</t>
  </si>
  <si>
    <t>April</t>
  </si>
  <si>
    <t>May</t>
  </si>
  <si>
    <t>June</t>
  </si>
  <si>
    <t>July</t>
  </si>
  <si>
    <t>August</t>
  </si>
  <si>
    <t>September</t>
  </si>
  <si>
    <t>October</t>
  </si>
  <si>
    <t>November</t>
  </si>
  <si>
    <t>December</t>
  </si>
  <si>
    <t>Elaine Cantlon</t>
  </si>
  <si>
    <t>Colleen Gibson</t>
  </si>
  <si>
    <t>Ken Miller</t>
  </si>
  <si>
    <t>Kevin Ross</t>
  </si>
  <si>
    <t>Lesley Dovichak</t>
  </si>
  <si>
    <t>Candice MacLean</t>
  </si>
  <si>
    <t>Stuart Kinnear</t>
  </si>
  <si>
    <t>Voice, Data, and Media Services at Conventional Camps</t>
  </si>
  <si>
    <t>Fiber optic install quote to woodenhouse and central brintnell camps</t>
  </si>
  <si>
    <t>Renato LanFranchie/Candice MacLean</t>
  </si>
  <si>
    <t>Milling RFP</t>
  </si>
  <si>
    <t>Rental Equipment RFP</t>
  </si>
  <si>
    <t>Truck/Tank Moving RFP</t>
  </si>
  <si>
    <t>Safety RFP</t>
  </si>
  <si>
    <t>Production Testing RFQ</t>
  </si>
  <si>
    <t>Coil Tubing RFP</t>
  </si>
  <si>
    <t>Safety RFQ</t>
  </si>
  <si>
    <t>Snubbing RFQ</t>
  </si>
  <si>
    <t>Fluid Hauling RFQ</t>
  </si>
  <si>
    <t>Septimus Project Pricing</t>
  </si>
  <si>
    <t>Completions Safety Services</t>
  </si>
  <si>
    <t>Front 9</t>
  </si>
  <si>
    <t>Trash Pumps</t>
  </si>
  <si>
    <t>Control Value</t>
  </si>
  <si>
    <t>Information</t>
  </si>
  <si>
    <t>Business Unit</t>
  </si>
  <si>
    <t>Negotiated Lower Rate</t>
  </si>
  <si>
    <t>Drilling</t>
  </si>
  <si>
    <t>Iron Creek</t>
  </si>
  <si>
    <t>Rig Matts</t>
  </si>
  <si>
    <t>RD Scan Inc.</t>
  </si>
  <si>
    <t>On-Site Tubing Inspection</t>
  </si>
  <si>
    <t>Eastern Heavy Oil Operations</t>
  </si>
  <si>
    <t>GE Oil &amp; Gas</t>
  </si>
  <si>
    <t>Wellhead Supply and Service</t>
  </si>
  <si>
    <t>Customer Property Utilized in Nov &amp; Dec 2013</t>
  </si>
  <si>
    <t>Completions</t>
  </si>
  <si>
    <t>Customer Property Sales in Nov &amp; Dec 2013</t>
  </si>
  <si>
    <t>Vertex Professional Services</t>
  </si>
  <si>
    <t>Surface Casing Vent flow and gas migration services</t>
  </si>
  <si>
    <t>Various</t>
  </si>
  <si>
    <t>Snubbing Services</t>
  </si>
  <si>
    <t>Production Testing</t>
  </si>
  <si>
    <t>Groundforce</t>
  </si>
  <si>
    <t>Drilling Rig</t>
  </si>
  <si>
    <t>Millennium EMS Solutions</t>
  </si>
  <si>
    <t>Environmental Consulting</t>
  </si>
  <si>
    <t>Environmental</t>
  </si>
  <si>
    <t>Trace Associates</t>
  </si>
  <si>
    <t>Tenaris/summit</t>
  </si>
  <si>
    <t>Casing</t>
  </si>
  <si>
    <t>Cam Woo</t>
  </si>
  <si>
    <t>Ensign Drilling</t>
  </si>
  <si>
    <t>BlueRock Energy Services</t>
  </si>
  <si>
    <t>Strat Program Flare Tank Rental Negotiations</t>
  </si>
  <si>
    <t xml:space="preserve">Renato Lanfranchi    </t>
  </si>
  <si>
    <t xml:space="preserve">Safety Services </t>
  </si>
  <si>
    <t xml:space="preserve">Candice MacLean / Renato Lanfranchi </t>
  </si>
  <si>
    <t xml:space="preserve">Precision </t>
  </si>
  <si>
    <t xml:space="preserve">Coil Tubing </t>
  </si>
  <si>
    <t>TTS</t>
  </si>
  <si>
    <t>Milling</t>
  </si>
  <si>
    <t>Firemaster</t>
  </si>
  <si>
    <t>Mustang</t>
  </si>
  <si>
    <t>Trucking &amp; Tank Moving</t>
  </si>
  <si>
    <t>Dale Palmer</t>
  </si>
  <si>
    <t>Customer Property Utilized in Jan &amp; Feb 2014</t>
  </si>
  <si>
    <t>Justin Ball</t>
  </si>
  <si>
    <t>Conventional Operations</t>
  </si>
  <si>
    <t>Enerchem</t>
  </si>
  <si>
    <t>Premium &amp; Secondary Diluents</t>
  </si>
  <si>
    <t>Allan Romero</t>
  </si>
  <si>
    <t>Surface Land Acquisition</t>
  </si>
  <si>
    <t>Surface Land</t>
  </si>
  <si>
    <t>Haz Bins</t>
  </si>
  <si>
    <t>RBW</t>
  </si>
  <si>
    <t xml:space="preserve">LandSolutions </t>
  </si>
  <si>
    <t>Rate Negotiation</t>
  </si>
  <si>
    <t>Ops, Enviro, Drilling</t>
  </si>
  <si>
    <t>Tervita</t>
  </si>
  <si>
    <t>Landfills</t>
  </si>
  <si>
    <t>VDM</t>
  </si>
  <si>
    <t>Fiber Optic Install</t>
  </si>
  <si>
    <t>Univar</t>
  </si>
  <si>
    <t>Chemicals</t>
  </si>
  <si>
    <t>Dale/Jenny</t>
  </si>
  <si>
    <t>Van Houtte</t>
  </si>
  <si>
    <t>Coffee Contract</t>
  </si>
  <si>
    <t>Corporate Services</t>
  </si>
  <si>
    <t>Task Details</t>
  </si>
  <si>
    <t>Managing Monthly and weekly reporting spreadsheets.</t>
  </si>
  <si>
    <t>Billed incorrectly</t>
  </si>
  <si>
    <t>Developing MGSA for Razor Vac (vac services)</t>
  </si>
  <si>
    <t>Developing MGSA for Drillers Directional (directional drilling services)</t>
  </si>
  <si>
    <t>Working with Rig companies to restructure the pay for stat holidays</t>
  </si>
  <si>
    <t>Working with Amie Harvey to review and update procedure for Early Pay</t>
  </si>
  <si>
    <t>Developing Schedule Amendment for Lyreco (stationery services)</t>
  </si>
  <si>
    <t>Developing pilot program for quick pay for a drilling rig company</t>
  </si>
  <si>
    <t>Working with Support Services on ComplyWorks testing</t>
  </si>
  <si>
    <t>Executed 4 SFCA's (see comments)</t>
  </si>
  <si>
    <t>Cassie Doucette</t>
  </si>
  <si>
    <t>Assisting Colleen with sourcing for the CDC</t>
  </si>
  <si>
    <t>Collecting total billable hrs./rig/month for 2013 for service rigs (assisting Stuart)</t>
  </si>
  <si>
    <t>Lakeland Security MGSA and schedule have been released and are pending business area approval (see comments)</t>
  </si>
  <si>
    <t>Received Kara's approval for the Cascade Energy Septic Schedule (see comments)</t>
  </si>
  <si>
    <t>Filter skid negotiations for Wolf Lake with Newalta</t>
  </si>
  <si>
    <t>Elk Pointe Landfill negotiations - Cost savings $180,000/year</t>
  </si>
  <si>
    <t>Looking at 'Inreach' hotspot product that runs on iridium satellite network for communications</t>
  </si>
  <si>
    <t>AGAT rate negotiations - 2 year extension on current rates</t>
  </si>
  <si>
    <t>Visser contract extension or new MGSA meeting</t>
  </si>
  <si>
    <t>Called EVERY field superintendent in field ops to discuss Haz waste bin solutions</t>
  </si>
  <si>
    <t>Renato Lanfranchi</t>
  </si>
  <si>
    <t xml:space="preserve">Meeting with Hecmy and task force team </t>
  </si>
  <si>
    <t>Created 4 new schedules (see comments)</t>
  </si>
  <si>
    <t>Created 3 new MGSA's (see comments)</t>
  </si>
  <si>
    <t>Created 1 new supplement to schedules (see comments)</t>
  </si>
  <si>
    <t>Status</t>
  </si>
  <si>
    <t>In progress</t>
  </si>
  <si>
    <t>Closed</t>
  </si>
  <si>
    <t>Discussions on heavy oil plant waste processing opportunities and technologies w/ Justin and Production Eng.</t>
  </si>
  <si>
    <t>CAODC Executed</t>
  </si>
  <si>
    <t>Telus</t>
  </si>
  <si>
    <t>Tuboscope</t>
  </si>
  <si>
    <t>Service Rig</t>
  </si>
  <si>
    <t>Galleon</t>
  </si>
  <si>
    <t>Vendor / BU / Area</t>
  </si>
  <si>
    <t>VDM RFP</t>
  </si>
  <si>
    <t>CDC</t>
  </si>
  <si>
    <t xml:space="preserve"> Early Pay Program</t>
  </si>
  <si>
    <t>ComplyWorks</t>
  </si>
  <si>
    <t>GeoFrabric</t>
  </si>
  <si>
    <t>Filing System RFx</t>
  </si>
  <si>
    <t>Reporting</t>
  </si>
  <si>
    <t xml:space="preserve"> Cascade Energy </t>
  </si>
  <si>
    <t>Lakeland Security</t>
  </si>
  <si>
    <t>1 MGSA has been approved, signed, and is ready to be executed (see comments)</t>
  </si>
  <si>
    <t>T-Bar</t>
  </si>
  <si>
    <t>Newalta</t>
  </si>
  <si>
    <t>Elk Pointe</t>
  </si>
  <si>
    <t>AGAT</t>
  </si>
  <si>
    <t>Visser</t>
  </si>
  <si>
    <t>Haz waste bin</t>
  </si>
  <si>
    <t>Task Force</t>
  </si>
  <si>
    <r>
      <t xml:space="preserve">W - Kara
</t>
    </r>
    <r>
      <rPr>
        <sz val="11"/>
        <color rgb="FFFF0000"/>
        <rFont val="Calibri"/>
        <family val="2"/>
        <scheme val="minor"/>
      </rPr>
      <t>W - MC: tbr when more advanced
M: tbr</t>
    </r>
  </si>
  <si>
    <t>PDCNC</t>
  </si>
  <si>
    <t>PDCNC - Primrose, Catering and Housekeeping Services. Executed March 31st, 2014. $4MM, 16 month term.</t>
  </si>
  <si>
    <t>Compass Group Canada (ESS)</t>
  </si>
  <si>
    <t>Tervita MGSA Executed (806972) - Estimated spend $50 Mill/year (based on 2013 spend).
SOW: anything outside of Service Rigs</t>
  </si>
  <si>
    <t>tbr</t>
  </si>
  <si>
    <t>E-can</t>
  </si>
  <si>
    <t>FMC</t>
  </si>
  <si>
    <t>MPSA to put in place with robust CA clause.  Worked with IS and Legal to advise Jaimie Juan on contract for Tim Ward (there will be no contract in place)</t>
  </si>
  <si>
    <t>Specialized Desanders Inc</t>
  </si>
  <si>
    <t>Surface Equipment - Desanders</t>
  </si>
  <si>
    <t>Field Operations</t>
  </si>
  <si>
    <t>Rocksteady Oilfield Services Inc</t>
  </si>
  <si>
    <t>Transportation: Fluid Haul</t>
  </si>
  <si>
    <t>RFQ 356 - Septimus. After award FMC offered an 7% discount on specific equipment</t>
  </si>
  <si>
    <t>Purolator</t>
  </si>
  <si>
    <t>24/7 Compression Ltd</t>
  </si>
  <si>
    <t>Mechancial Parts</t>
  </si>
  <si>
    <t>Jenny Tejeda</t>
  </si>
  <si>
    <t>Superior Propane</t>
  </si>
  <si>
    <t>Labour rates (Jan - Mar)</t>
  </si>
  <si>
    <t>Equipment rates (Jan - Mar)</t>
  </si>
  <si>
    <t>PetroCanada/Weatheford</t>
  </si>
  <si>
    <t>Rebate for PetroCanada Lubes</t>
  </si>
  <si>
    <t>Justin Ball/D Palmer</t>
  </si>
  <si>
    <t>D Palmer</t>
  </si>
  <si>
    <t>transport billing methodology</t>
  </si>
  <si>
    <t>Champion/Nalco</t>
  </si>
  <si>
    <t>Barrick Energy using CNRL rates</t>
  </si>
  <si>
    <t>Banner Environmental</t>
  </si>
  <si>
    <t>Data-4</t>
  </si>
  <si>
    <t>Camp KPI's</t>
  </si>
  <si>
    <t>SiGNa Chemistry/Exploitation</t>
  </si>
  <si>
    <t>Field Ops - Devon Operators</t>
  </si>
  <si>
    <t xml:space="preserve"> Ernst  &amp; Young</t>
  </si>
  <si>
    <t>AP/HR</t>
  </si>
  <si>
    <t>Laura Gerber</t>
  </si>
  <si>
    <t>Training from Elaine Cantlon on WCB clearance letters</t>
  </si>
  <si>
    <t>Executed 1 SFCA this week  (see comments)</t>
  </si>
  <si>
    <t xml:space="preserve">Supplier meeting to discuss Septimus (RFP) contract </t>
  </si>
  <si>
    <t>Supplier meeting to discuss Septimus (RFP) contract - Tidy Trucking / Fluid Hauling</t>
  </si>
  <si>
    <t xml:space="preserve">meeting with Vertex to discuss their services - Safety Services and SCVF&amp;GM </t>
  </si>
  <si>
    <t xml:space="preserve">meeting with Accede to discuss their services - Equipment Rentals </t>
  </si>
  <si>
    <t>Executed 1 new MGSA &amp; Schedules - TTS / Milling Services</t>
  </si>
  <si>
    <t>Executed 1 new Schedules - Firemaster / Safety Services, Septimus</t>
  </si>
  <si>
    <t>Executed 1 new Supplement - Firemaster / Safety Services</t>
  </si>
  <si>
    <t>Executed 1 new Supplement - Tidy Trucking / Fluid Hauling</t>
  </si>
  <si>
    <t>W kara: tbr</t>
  </si>
  <si>
    <t>Savings tbr?</t>
  </si>
  <si>
    <t>W-Kara
W-MC 04/03
M-03</t>
  </si>
  <si>
    <r>
      <t xml:space="preserve">W-Kara
</t>
    </r>
    <r>
      <rPr>
        <sz val="11"/>
        <color theme="1"/>
        <rFont val="Calibri"/>
        <family val="2"/>
        <scheme val="minor"/>
      </rPr>
      <t>W-MC: 04/03+11
M: 03</t>
    </r>
  </si>
  <si>
    <t>Elaine Cantlon / Laura Gerber</t>
  </si>
  <si>
    <t>tbr when more information</t>
  </si>
  <si>
    <t>Condo Units</t>
  </si>
  <si>
    <t>Vertex</t>
  </si>
  <si>
    <t>Renato Lanfranchi / Candice maclean</t>
  </si>
  <si>
    <t>Tidy Trucking</t>
  </si>
  <si>
    <r>
      <rPr>
        <b/>
        <u/>
        <sz val="11"/>
        <color rgb="FFFF0000"/>
        <rFont val="Calibri"/>
        <family val="2"/>
        <scheme val="minor"/>
      </rPr>
      <t xml:space="preserve">Instructions:
</t>
    </r>
    <r>
      <rPr>
        <sz val="11"/>
        <color rgb="FFFF0000"/>
        <rFont val="Calibri"/>
        <family val="2"/>
        <scheme val="minor"/>
      </rPr>
      <t xml:space="preserve">Add the tasks that you are working on, and update them in-line with the previous note with different colour text (Black color will be the work done on the previous weeks).
Write in red for highlighting the important subjects.
Add RFx/Contracts estimated value when possible/applicable.
Hid the line the month after being closed and reported.
Laurence to highlight the cells in "pink-red" for her own use (follow-up/update).
</t>
    </r>
  </si>
  <si>
    <t>Seismic</t>
  </si>
  <si>
    <t>Suppliers meeting to discuss Safety Services contracts - HSE Integrated</t>
  </si>
  <si>
    <t>HSE Integrated</t>
  </si>
  <si>
    <t>Suppliers meeting to discuss Safety Services contracts - NWFR</t>
  </si>
  <si>
    <t>NWFR</t>
  </si>
  <si>
    <t xml:space="preserve">Accede </t>
  </si>
  <si>
    <t>ALE Roll Lift</t>
  </si>
  <si>
    <t xml:space="preserve">Received BA approval. Contract to be issued for signature this week following Kara's approval </t>
  </si>
  <si>
    <t>Supply Management</t>
  </si>
  <si>
    <t>Working with Justin to develop a spend dashboard to act as a tool for Thermal business unit.</t>
  </si>
  <si>
    <t>Met with SLC to discuss potential waste treatment technologies, going to test samples. w/ Justin</t>
  </si>
  <si>
    <t>Landfill</t>
  </si>
  <si>
    <t>Field Ops</t>
  </si>
  <si>
    <t>Negotiated and contracted Newalta waste treatment pilot project in Heavy Oil. w/ Justin (see their reporting for cost savings and contract values)</t>
  </si>
  <si>
    <t>Changed from 2.3m3 bins to 23m3 bins (save $75,000 this year)</t>
  </si>
  <si>
    <t>Horizon</t>
  </si>
  <si>
    <t>All</t>
  </si>
  <si>
    <t>Ran RA sandbox for BU and IS</t>
  </si>
  <si>
    <t>Dealing with Skybase to further develop a distance matrix for CNRL</t>
  </si>
  <si>
    <t>Created 3 new schedules (see comments)</t>
  </si>
  <si>
    <t>Created 2 new supplements to schedules (see comments)</t>
  </si>
  <si>
    <t xml:space="preserve">$163 K during March in asset reutilization ($608K YTD) - GE conventional wellheads </t>
  </si>
  <si>
    <t>Customer Property Utilized in March 2014</t>
  </si>
  <si>
    <t>Earth Fluids</t>
  </si>
  <si>
    <t>Drilling Fluids</t>
  </si>
  <si>
    <t>Discounts given in Q1 based on the number of rigs EF is supplying product to</t>
  </si>
  <si>
    <t xml:space="preserve">Schedule Amendment - Halliburton Cementing </t>
  </si>
  <si>
    <t>Early Pay Program</t>
  </si>
  <si>
    <t xml:space="preserve">Camps/Waste </t>
  </si>
  <si>
    <t>Met with Remote Waste LP to discuss potential waste solutions for biohaz waste on Camps - W/ Lesley</t>
  </si>
  <si>
    <t>Enviro/Waste/Ops</t>
  </si>
  <si>
    <t>Created a detailed monthly KPI bin tracker for Haz waste bins</t>
  </si>
  <si>
    <t xml:space="preserve">CNRL acquired 31.2% stake and operating authority from Devon in a JV for Swan Hills Class II landfill. Landfill requires new runoff pond as per Directive 58 guidelines. Project supposed to commence June 2014 and be completed for June 2015. CNRL will apply for extension on this project while we decide on what to do with the landfill as a whole. </t>
  </si>
  <si>
    <t>1227415 Alberta Ktd. Operating as CAMPtek</t>
  </si>
  <si>
    <t>Voice, Data and Media Services</t>
  </si>
  <si>
    <t>Camps</t>
  </si>
  <si>
    <t>Reviewing Contract Renewal Terms for Loomis</t>
  </si>
  <si>
    <t>Working with Drillers Directional to join Early Pay Program</t>
  </si>
  <si>
    <t>Working with Razor Vac to join Early Pay Program</t>
  </si>
  <si>
    <t>Working with Automated Tank to join Early Pay Program</t>
  </si>
  <si>
    <t>Contemporary Office Interiors</t>
  </si>
  <si>
    <t>Office Chairs</t>
  </si>
  <si>
    <t>Norken Security</t>
  </si>
  <si>
    <t>CGG Services (Canada) Inc. exceptions</t>
  </si>
  <si>
    <t>Courier</t>
  </si>
  <si>
    <t>Savings through discounts</t>
  </si>
  <si>
    <t>Discussed Field Service Agreement for a new operations camp caterer with Ken Miller the Field Ops Team. Provided suggestions for updating the FSA with additional catering and housekeeping scope of work details. Sent to the foreman for review. Making updates and sending a final copy to them for execution.</t>
  </si>
  <si>
    <t>C&amp;T Catering / Field Ops / Chinchaga Camp Caterer, Manning</t>
  </si>
  <si>
    <t>Added 2 new suppliers to our vendor's list in ComplyWorks</t>
  </si>
  <si>
    <t>Discussed with several BU's (including HR) SFCA process</t>
  </si>
  <si>
    <t>Reviewing Q1 list of vendors with spend in BC where no WorkSafe BC account is in system, report to WorkSafe BC to be filed by HR April 11</t>
  </si>
  <si>
    <t xml:space="preserve">Training on Upside &amp; ComplyWorks </t>
  </si>
  <si>
    <t>Continuing to assist Colleen with equipment procurement</t>
  </si>
  <si>
    <t>Supplier meeting to discuss Elaine RFP results - Baker Hughes</t>
  </si>
  <si>
    <t xml:space="preserve">Starting 2 new SFCA's </t>
  </si>
  <si>
    <t>Dean Boyarski</t>
  </si>
  <si>
    <t>General Contractor for Bonnyville Renovations</t>
  </si>
  <si>
    <t>Frontier First Aid Services Ltd.</t>
  </si>
  <si>
    <t>Helmet First Aid Services</t>
  </si>
  <si>
    <r>
      <t xml:space="preserve">Investigating  AGAT's pricing inaccuracies for Oil and Gas Chemistry in field. Pricing for Safety Implementation and Set Up charge will be discontinued.
</t>
    </r>
    <r>
      <rPr>
        <sz val="11"/>
        <rFont val="Calibri"/>
        <family val="2"/>
        <scheme val="minor"/>
      </rPr>
      <t xml:space="preserve">Update April 22:Issues in the manner  in which Tech overtime is charged. (GP office)
</t>
    </r>
    <r>
      <rPr>
        <sz val="11"/>
        <color rgb="FFFF0000"/>
        <rFont val="Calibri"/>
        <family val="2"/>
        <scheme val="minor"/>
      </rPr>
      <t>Update May 5: Meeting planned for near future. Key participants are busy with Devon acquisition.</t>
    </r>
  </si>
  <si>
    <t>Precision Well Servicing</t>
  </si>
  <si>
    <t>Executed AMEC schedule</t>
  </si>
  <si>
    <t>Canadian Base Operators (CBO)</t>
  </si>
  <si>
    <t>Ground Handling Services</t>
  </si>
  <si>
    <t>Invoice negotiations/incorrect billing</t>
  </si>
  <si>
    <t>Thermal Field Ops</t>
  </si>
  <si>
    <t>Reviewed 2 wellheads lists from Devon with GE and  Materials Management. Total of 20 items that are currently with Streamflo and FMC will be transferred to GE. The total value for these assets is $34,186.25 ($29,325.00 from FMC and $4,861.25 from Streamflo).</t>
  </si>
  <si>
    <t xml:space="preserve">$79 K during April in asset reutilization ($687K YTD) - GE conventional wellheads </t>
  </si>
  <si>
    <t>closed</t>
  </si>
  <si>
    <t>Customer Property Utilized in April 2014</t>
  </si>
  <si>
    <t xml:space="preserve">Met with Precision Well Service and Business Unit to discuss Snubbing and Coil Tubing Services for Septimus project. Reviewed lessons learned from 5 wells completed on Pad 9.21. </t>
  </si>
  <si>
    <t>Reserve Fund Study</t>
  </si>
  <si>
    <t>Reserve Fund Study for FMM condos</t>
  </si>
  <si>
    <t xml:space="preserve">
W: tbr
M 04</t>
  </si>
  <si>
    <t>M-04</t>
  </si>
  <si>
    <t xml:space="preserve">W-K
W-MC 04/03
M - 04
</t>
  </si>
  <si>
    <r>
      <t xml:space="preserve">Hosted VDM RFP Clarification Meeting with CampTek. Evaluation Updated with Alternative Pricing.
Reviewed VDM RFP Evaluation with BU. Preparing Award Recommendation.
</t>
    </r>
    <r>
      <rPr>
        <sz val="11"/>
        <rFont val="Calibri"/>
        <family val="2"/>
        <scheme val="minor"/>
      </rPr>
      <t xml:space="preserve">Next action: negotiate the liquidated damages with Camp Tek. Review with BU the breakeven for Rental vs cancellation at N.Brintnell.   </t>
    </r>
    <r>
      <rPr>
        <sz val="11"/>
        <color rgb="FFFF0000"/>
        <rFont val="Calibri"/>
        <family val="2"/>
        <scheme val="minor"/>
      </rPr>
      <t xml:space="preserve">                                                                                                    </t>
    </r>
    <r>
      <rPr>
        <b/>
        <sz val="11"/>
        <rFont val="Calibri"/>
        <family val="2"/>
        <scheme val="minor"/>
      </rPr>
      <t>Update April 9th:</t>
    </r>
    <r>
      <rPr>
        <sz val="11"/>
        <rFont val="Calibri"/>
        <family val="2"/>
        <scheme val="minor"/>
      </rPr>
      <t xml:space="preserve"> Award Recommendation signed by SM, pending BU review and signing before issuing award and regret letters. Award recommendation: Award CampTek 3 year term with monthly rental program at North Brintnell.  SM signed and approved the Award Recommendation.</t>
    </r>
    <r>
      <rPr>
        <sz val="11"/>
        <color rgb="FFFF0000"/>
        <rFont val="Calibri"/>
        <family val="2"/>
        <scheme val="minor"/>
      </rPr>
      <t xml:space="preserve">
</t>
    </r>
    <r>
      <rPr>
        <b/>
        <sz val="11"/>
        <rFont val="Calibri"/>
        <family val="2"/>
        <scheme val="minor"/>
      </rPr>
      <t>Update April 15th</t>
    </r>
    <r>
      <rPr>
        <sz val="11"/>
        <rFont val="Calibri"/>
        <family val="2"/>
        <scheme val="minor"/>
      </rPr>
      <t xml:space="preserve">:  Reviewed with the BU. BU is checking about leaving Data-4 services at North Brintnell Camp. TBD.      </t>
    </r>
    <r>
      <rPr>
        <sz val="11"/>
        <color rgb="FFFF0000"/>
        <rFont val="Calibri"/>
        <family val="2"/>
        <scheme val="minor"/>
      </rPr>
      <t xml:space="preserve">                                                                                                                                           </t>
    </r>
    <r>
      <rPr>
        <b/>
        <sz val="11"/>
        <rFont val="Calibri"/>
        <family val="2"/>
        <scheme val="minor"/>
      </rPr>
      <t>Update April 17th:</t>
    </r>
    <r>
      <rPr>
        <sz val="11"/>
        <rFont val="Calibri"/>
        <family val="2"/>
        <scheme val="minor"/>
      </rPr>
      <t xml:space="preserve">  Award Recommendation Update; Award CampTek Woodenhouse, Central Brintnell and Primrose. Hold pricing options (rental and 3 year term) for North Brintnell for 180 days. Remain with Data-4 services until SOW expiry Dec 31st, 2014 or until further notice. Decision pending on economic outcome of the Brintnell Field Operations. If camp remains open past 6 months, award one of the 2  CampTek Service Options.      </t>
    </r>
    <r>
      <rPr>
        <sz val="11"/>
        <color rgb="FFFF0000"/>
        <rFont val="Calibri"/>
        <family val="2"/>
        <scheme val="minor"/>
      </rPr>
      <t xml:space="preserve">                                                                             </t>
    </r>
    <r>
      <rPr>
        <b/>
        <sz val="11"/>
        <rFont val="Calibri"/>
        <family val="2"/>
        <scheme val="minor"/>
      </rPr>
      <t>Update April 22:</t>
    </r>
    <r>
      <rPr>
        <sz val="11"/>
        <rFont val="Calibri"/>
        <family val="2"/>
        <scheme val="minor"/>
      </rPr>
      <t xml:space="preserve"> Award Notices issued to CampTek, Regret letters issued to remaining proponents. Held kick-off meeting to begin planning the transition and mobilization of the new VDM services</t>
    </r>
    <r>
      <rPr>
        <b/>
        <sz val="11"/>
        <color rgb="FFFF0000"/>
        <rFont val="Calibri"/>
        <family val="2"/>
        <scheme val="minor"/>
      </rPr>
      <t/>
    </r>
  </si>
  <si>
    <t>CampTek</t>
  </si>
  <si>
    <t>W-Kara: 05/12
W-MC: 04/11
M: 04</t>
  </si>
  <si>
    <r>
      <t xml:space="preserve">Reviewed Coil Tubing RFP # 334 Commercial Evaluation with BU.
</t>
    </r>
    <r>
      <rPr>
        <sz val="11"/>
        <color rgb="FFFF0000"/>
        <rFont val="Calibri"/>
        <family val="2"/>
        <scheme val="minor"/>
      </rPr>
      <t xml:space="preserve">Update 04/09: Reviewed Revised Commercial Evaluation with BU. - RFP #334 </t>
    </r>
  </si>
  <si>
    <t>Field visit on May 13th. Meeting with Heart Lake Construction in Kirby</t>
  </si>
  <si>
    <t>Field visit - Tervita Big Valley (purchasing onsite centrifuge system) - SLC Black Falds (seeing if pyrolysis will treat our slop oil)</t>
  </si>
  <si>
    <t>Trying ABUDATA to see if it will map Haz bins</t>
  </si>
  <si>
    <t>Tervita invoicing issues</t>
  </si>
  <si>
    <r>
      <t xml:space="preserve">W-Kara
</t>
    </r>
    <r>
      <rPr>
        <sz val="11"/>
        <rFont val="Calibri"/>
        <family val="2"/>
        <scheme val="minor"/>
      </rPr>
      <t>W-MC: emerging issue 04</t>
    </r>
    <r>
      <rPr>
        <sz val="11"/>
        <color rgb="FFFF0000"/>
        <rFont val="Calibri"/>
        <family val="2"/>
        <scheme val="minor"/>
      </rPr>
      <t xml:space="preserve">
M: 03-04</t>
    </r>
  </si>
  <si>
    <t>W-MC: 05/06</t>
  </si>
  <si>
    <t>KMC Oilfield Maintenance</t>
  </si>
  <si>
    <t>MGSA for Slave Lake Production Services executed</t>
  </si>
  <si>
    <t>Javier Acosta</t>
  </si>
  <si>
    <t>Weatherford</t>
  </si>
  <si>
    <t>Surface Equipment</t>
  </si>
  <si>
    <t>Heavy Oil Field Operations</t>
  </si>
  <si>
    <t>Europump</t>
  </si>
  <si>
    <t>Slop Oil Treatment</t>
  </si>
  <si>
    <t>Conventional</t>
  </si>
  <si>
    <t>Mobile Waste Treatment Facility</t>
  </si>
  <si>
    <t>Working throught exceptions for Reciprocal Confidentiality Agreement between EOR Exploitation BA and SiGNa Chemistry, Inc to start discussion regarding SiGNa's technology and application for EOR/IOR/ Update April 15 :NDA accepted and signed by SiGNa, working on getting BA approver on Upside for approvals
Update April 22: BA VP delay in requesting Upside. Expected to complete to BA approver by April 23.
Update April 29: BA VP reviewing with Sr. VP for approval. Approval expected by April 30.
Update May 5: Fully executed.</t>
  </si>
  <si>
    <t>Loomis</t>
  </si>
  <si>
    <t>Corrected Billing</t>
  </si>
  <si>
    <t>VanHoutte</t>
  </si>
  <si>
    <t>Coffee Supplier</t>
  </si>
  <si>
    <t>Negotiated Rates for Calgary and field offices</t>
  </si>
  <si>
    <t>Lyreco</t>
  </si>
  <si>
    <t>Stationery and Paper Supplier</t>
  </si>
  <si>
    <t xml:space="preserve">Negotiated Rates </t>
  </si>
  <si>
    <t>Well File Scanning Services</t>
  </si>
  <si>
    <t>Scanning of Well Files</t>
  </si>
  <si>
    <t>Sucker Rod Inspection and Repair</t>
  </si>
  <si>
    <t>Tervita Production Services</t>
  </si>
  <si>
    <t>Well Servicing</t>
  </si>
  <si>
    <t>W-K:05/12
W-MC: 05/13
M:04</t>
  </si>
  <si>
    <t>W - Kara
W - MC
M: 03 - 04</t>
  </si>
  <si>
    <t>Materials Management</t>
  </si>
  <si>
    <t>New pricing proposed by Guardian Inspections.  Comparing current vendors to new pricing to determine best course of action going forward regarding where CNRL is getting it's downhole tubing inspected and repaired.</t>
  </si>
  <si>
    <t>Gas Drive</t>
  </si>
  <si>
    <t>Mechanical Parts and Labour</t>
  </si>
  <si>
    <t>Meridian Rate Negotiations</t>
  </si>
  <si>
    <t>SLC by product sent to lab for analysis</t>
  </si>
  <si>
    <t>Met with AGAT to discuss new lab opening. Potentially a class II landfill</t>
  </si>
  <si>
    <t>Invoicing Issues</t>
  </si>
  <si>
    <t>Safety Initiative</t>
  </si>
  <si>
    <t>SFCAs</t>
  </si>
  <si>
    <t>Trace Associates Negotiations (fees down, disbursements down, volume discount) save ~ $70k/year</t>
  </si>
  <si>
    <t>Enviro Consulting</t>
  </si>
  <si>
    <t>Rate Negotiations + Volume Discount</t>
  </si>
  <si>
    <t>Enviro</t>
  </si>
  <si>
    <t>Terralogix Negotiations (fees down, disbursements down) Save $18k/year</t>
  </si>
  <si>
    <t>Y</t>
  </si>
  <si>
    <t>Y see justin/javier's</t>
  </si>
  <si>
    <t>TerraLogix</t>
  </si>
  <si>
    <t>Developing Extension Amendment for Gmack Drill Bit Contract</t>
  </si>
  <si>
    <t>Developing Extension Amendment for J&amp;L Supply Drill Bit Contract</t>
  </si>
  <si>
    <t>Developing Extension Amendment for Halliburton Drill Bit Contract</t>
  </si>
  <si>
    <t>Developing Amendment for Legal Name change for Marquis Alliance Contract to Secure Energy (Drilling Services)</t>
  </si>
  <si>
    <t>Developing Amendment for Legal Name change for RigManager Contract to Stream Services</t>
  </si>
  <si>
    <t>Precision Drilling</t>
  </si>
  <si>
    <t>Rig Supplier</t>
  </si>
  <si>
    <t>CANAM</t>
  </si>
  <si>
    <r>
      <rPr>
        <sz val="11"/>
        <rFont val="Calibri"/>
        <family val="2"/>
      </rPr>
      <t>Updated May 5: MGSA draft of Schedules A&amp;B with Mike for review
Update May 21: Agreement requested by and with Julie Easthope for review.</t>
    </r>
    <r>
      <rPr>
        <sz val="11"/>
        <color rgb="FFFF0000"/>
        <rFont val="Calibri"/>
        <family val="2"/>
      </rPr>
      <t xml:space="preserve">
Update May 27: Nothing to update.</t>
    </r>
  </si>
  <si>
    <t>Black Opal</t>
  </si>
  <si>
    <t>E-Line Services</t>
  </si>
  <si>
    <t>Can-Am</t>
  </si>
  <si>
    <t>Surveying</t>
  </si>
  <si>
    <t xml:space="preserve">Sequoia </t>
  </si>
  <si>
    <t>Added a new preffered helicopter supplier</t>
  </si>
  <si>
    <t>Meridian &amp; Vertex</t>
  </si>
  <si>
    <t>Rate negotiations</t>
  </si>
  <si>
    <t>Owl Moon</t>
  </si>
  <si>
    <t>New avian monitoring program in Horizon</t>
  </si>
  <si>
    <t>Tervita &amp; RBW</t>
  </si>
  <si>
    <t>Field visit - process audit of our two largest Haz bin suppliers</t>
  </si>
  <si>
    <t>CH2M Hill</t>
  </si>
  <si>
    <t xml:space="preserve">Dealing with CH2M's acquisition of Tera. </t>
  </si>
  <si>
    <t>Working with Clayton Construction to join Early Pay Program (working with Candice)</t>
  </si>
  <si>
    <t>Kickoff meeting with PD to review the CAODC contract and special conditions (the document template requires an update to ensure it is aligned with current business practices)</t>
  </si>
  <si>
    <t>Working with Support Services on ComplyWorks Internal Approval Request testing, this includes development of user guides for the internal approval requestor, Managers and VPs</t>
  </si>
  <si>
    <r>
      <t xml:space="preserve">Drafted Notice of Cancellation for the Kirby Scope of Work. Waiting confirmation from the BU and IS to issue the 60 Notice. An additional notice will be sent for the remaining work (Woodenhouse, North and Central Brintnell and Primrose) after the RFP #347 Award Rec Approval by the BU and discussions with the award proponent on an implementation timeline.                                                </t>
    </r>
    <r>
      <rPr>
        <b/>
        <sz val="11"/>
        <color theme="1"/>
        <rFont val="Calibri"/>
        <family val="2"/>
        <scheme val="minor"/>
      </rPr>
      <t>Update April 10th:</t>
    </r>
    <r>
      <rPr>
        <sz val="11"/>
        <color theme="1"/>
        <rFont val="Calibri"/>
        <family val="2"/>
        <scheme val="minor"/>
      </rPr>
      <t xml:space="preserve"> Notice of Cancellation - Kirby Camp issued Thursday April 10th.                                   </t>
    </r>
    <r>
      <rPr>
        <b/>
        <sz val="11"/>
        <color theme="1"/>
        <rFont val="Calibri"/>
        <family val="2"/>
        <scheme val="minor"/>
      </rPr>
      <t>Update April 22nd:</t>
    </r>
    <r>
      <rPr>
        <sz val="11"/>
        <color theme="1"/>
        <rFont val="Calibri"/>
        <family val="2"/>
        <scheme val="minor"/>
      </rPr>
      <t xml:space="preserve"> Issued notice of cancellation, for Woodenhouse, Central Brintnell and Primrose camps. North Brintnell services continue as is. </t>
    </r>
  </si>
  <si>
    <t>W-K: to be reported when more information w/estimated spend &amp; savings</t>
  </si>
  <si>
    <r>
      <rPr>
        <sz val="11"/>
        <color rgb="FFFF0000"/>
        <rFont val="Calibri"/>
        <family val="2"/>
        <scheme val="minor"/>
      </rPr>
      <t>W -K: 06/05</t>
    </r>
    <r>
      <rPr>
        <sz val="11"/>
        <color theme="1"/>
        <rFont val="Calibri"/>
        <family val="2"/>
        <scheme val="minor"/>
      </rPr>
      <t xml:space="preserve">
M: 03</t>
    </r>
  </si>
  <si>
    <t>Meeting with Carlos Aular to create RFP/RFQ filing system - Meeting with Support Services on April 17th to discuss filing RFP's/RFQ's in Upside.</t>
  </si>
  <si>
    <t>W kara: tbr
M: 03</t>
  </si>
  <si>
    <t>Meeting with Terry Heck, Mark Nergaard and Bonnie Lind to discuss ComplyWorks classification for Seismic clearing and acquisition companies.
Decided that all Seismic companies to be deemed high risk, Classification 1. Some companies had been listed as Classification 2 and Bonnie working with companies to change this.</t>
  </si>
  <si>
    <t>W-Kara</t>
  </si>
  <si>
    <t>Document Records Management - Well Files Scanning</t>
  </si>
  <si>
    <t>Cancelled engineering plans for Landfill - Savings $200,000</t>
  </si>
  <si>
    <t>Start Date</t>
  </si>
  <si>
    <t>Reported by LD</t>
  </si>
  <si>
    <r>
      <t xml:space="preserve">Proposed contract award to E-can for vacuum trucks being delayed due to contractor’s request for 5.5% price increase above RFP prices before contract execution. BU reviewing the decision to award to E-can at the new rate. </t>
    </r>
    <r>
      <rPr>
        <sz val="11"/>
        <rFont val="Calibri"/>
        <family val="2"/>
      </rPr>
      <t>- April 14 - Waiting for Comm Ops approval - April 19 - Contracts sent to vendors for signature.</t>
    </r>
  </si>
  <si>
    <t>W-K: 05/12 + 06/05
W-MC: y
M:  tbr when more info</t>
  </si>
  <si>
    <t>Laurence Dubuc</t>
  </si>
  <si>
    <t>SFCA reporting</t>
  </si>
  <si>
    <t>Developing Extension Amendment for Stream Services Communications Contract</t>
  </si>
  <si>
    <t xml:space="preserve">Starting RFP for Bonnyville General Contractor - approved by MC via Bonnyville Office Renovation Budget Bonnyville General Contractor - Bids are currently being evaluated, extended award date to June 6.  Award made to Synergy Projects Ltd. for an amount of $323,635.00 (lowest bid).  </t>
  </si>
  <si>
    <t>Kickoff meeting with SM team to review the RFQ template (Lesley, Elaine, Joel)</t>
  </si>
  <si>
    <t>Maxxam Analytics International Inc.</t>
  </si>
  <si>
    <t>Business Review meeting held with Maxxam Analytics on June 2. CNQ Measurement Specialist Jonathon Wasylik, Eirenne Rawson and Natalie Liang (Financial Accts and Controls  - Protrend Admin, Derek Fraser (Maxxam) and Michael Gordon (Maxxam) attended. Maxxam presented Business review of 1st quarter of business and rebate cheque for year 2013 ($85,958.18).Marked improvement with business process and any problems identified in October 2012. Next meeting will be scheduled for Fall 2014.</t>
  </si>
  <si>
    <t>Glori Energy Inc.</t>
  </si>
  <si>
    <t>in Progress</t>
  </si>
  <si>
    <t>Field visit/environmental audit to see the processes of two Haz material vendors</t>
  </si>
  <si>
    <t>Stantec</t>
  </si>
  <si>
    <t xml:space="preserve">Having Stantec provide background infromation regarding professional delegation levels of it's employees and the applicable compensation </t>
  </si>
  <si>
    <t>Frontline/Secure</t>
  </si>
  <si>
    <t>Added to Frontline's Decom scope for 2014</t>
  </si>
  <si>
    <t xml:space="preserve">Kickoff meeting with HR to plan and discuss condo unit Reserve Fund Study RFQ. Now drafting  RFQ - RFQ complete. Met with BU on April 15 to finalize. RFQ will be issued to 3 proponents on April 17. Site Tour(s) April 23rd. RFQ closed on Monday. Review evaluation with BU on April 30th. Contract awarded to Wade Engineering on May 7th. Reviewing Wade's contract. </t>
  </si>
  <si>
    <t>W-MC: 06/10</t>
  </si>
  <si>
    <t>CANAM Rate Negotiations. 
Update June 3: Negotiated Survey rates with one of our largest providers $1,285,000 savings per year achieved.</t>
  </si>
  <si>
    <t xml:space="preserve">$65.7 K during May in asset reutilization ($752K YTD) - GE conventional wellheads </t>
  </si>
  <si>
    <t>Executed 2 SFCA's</t>
  </si>
  <si>
    <t xml:space="preserve">Produced SFCA report for MC. Meeting on Friday, June 20th to discuss. </t>
  </si>
  <si>
    <t xml:space="preserve">Meeting with FireMaster to discuss safety services at Septimus </t>
  </si>
  <si>
    <t>Superior</t>
  </si>
  <si>
    <t>Conventional/Horizon</t>
  </si>
  <si>
    <t>Bailey Helicopters</t>
  </si>
  <si>
    <t>Maxxam Analytics</t>
  </si>
  <si>
    <t>Oil and Gas Chemistry</t>
  </si>
  <si>
    <t>Propane-Equipment rental</t>
  </si>
  <si>
    <t>Propane-Service</t>
  </si>
  <si>
    <t xml:space="preserve">Propane-Equipment rental 99" regulators </t>
  </si>
  <si>
    <t>Cam Woo/Dale Palmer</t>
  </si>
  <si>
    <t>Supply of Polymer to Brintnell</t>
  </si>
  <si>
    <t>2 years</t>
  </si>
  <si>
    <t>Eagle Well Servicing</t>
  </si>
  <si>
    <t>Regulatory</t>
  </si>
  <si>
    <t>Lindbergh Environmental Assessment</t>
  </si>
  <si>
    <t>Lindbergh In Situ Oil Sands Project -  Environmental Assessment</t>
  </si>
  <si>
    <t>21/06/2014</t>
  </si>
  <si>
    <t>RPS Energy Inc.</t>
  </si>
  <si>
    <t>In Progress</t>
  </si>
  <si>
    <t>Early Pay negotiations with Lease Construction vendor - Signed up. Contract executed</t>
  </si>
  <si>
    <t>Early Pay</t>
  </si>
  <si>
    <t>Allan/Ken</t>
  </si>
  <si>
    <t>Mechanical Parts</t>
  </si>
  <si>
    <t>N/A</t>
  </si>
  <si>
    <t>Data-4 / Camps / VDM</t>
  </si>
  <si>
    <t>PDCNC / Camps / Kirby South and Primrose</t>
  </si>
  <si>
    <t>ATCO / Camps &amp; Stakeholder/ Kirby North</t>
  </si>
  <si>
    <t>Temp Camp / Facilities and Pipelines / Primrose</t>
  </si>
  <si>
    <t>ATCO / South Brintnell Ops Camp / Kirby North</t>
  </si>
  <si>
    <r>
      <t>Working with Support Services on vendor compliance in ComplyWorks -</t>
    </r>
    <r>
      <rPr>
        <sz val="11"/>
        <rFont val="Calibri"/>
        <family val="2"/>
        <scheme val="minor"/>
      </rPr>
      <t xml:space="preserve"> Done. Consultants are now acceptable in CW. </t>
    </r>
  </si>
  <si>
    <r>
      <t>Created 1 MGSA and 9 Sup. For Safety RF</t>
    </r>
    <r>
      <rPr>
        <sz val="11"/>
        <rFont val="Calibri"/>
        <family val="2"/>
        <scheme val="minor"/>
      </rPr>
      <t xml:space="preserve">P #335. </t>
    </r>
    <r>
      <rPr>
        <sz val="11"/>
        <rFont val="Calibri"/>
        <family val="2"/>
      </rPr>
      <t xml:space="preserve">Executed. </t>
    </r>
  </si>
  <si>
    <t>For Kevin Ross</t>
  </si>
  <si>
    <t>Geotextile Material</t>
  </si>
  <si>
    <t>Geotextile Material for Lease/Road Construction</t>
  </si>
  <si>
    <t>Executed  SFCA's</t>
  </si>
  <si>
    <t>Currently working on 20 SFCAs</t>
  </si>
  <si>
    <t>Currently working on 19 COAs</t>
  </si>
  <si>
    <t>27/06/2014</t>
  </si>
  <si>
    <t>Wintershall Holding GmbH</t>
  </si>
  <si>
    <t>Procurement Plan - Coring and Logging</t>
  </si>
  <si>
    <t>Waiting for Galleon Well Servicing to provide CAODC contract documents - April 11 - In approval process. - May 1 - Executed</t>
  </si>
  <si>
    <t>Meetings with Laura Gerber to teach/transition SFCA's - on going</t>
  </si>
  <si>
    <t>W-K: 05/12 + 06/05
W-MC: 06/30
M: 04</t>
  </si>
  <si>
    <t>Abudata</t>
  </si>
  <si>
    <t>Meridian</t>
  </si>
  <si>
    <t>SLC</t>
  </si>
  <si>
    <t>CBO</t>
  </si>
  <si>
    <t>Camps / Kirby North Rfx Catering &amp; Houskeeping Services (Heart Lake?)</t>
  </si>
  <si>
    <t>Land Admin</t>
  </si>
  <si>
    <t>Finalized Rate negotiations (Savings of $403,000 per year)</t>
  </si>
  <si>
    <t>Completed 1 SFCA</t>
  </si>
  <si>
    <t>Customer Property Utilized in May 2014</t>
  </si>
  <si>
    <r>
      <t xml:space="preserve">Service Rig Stop Paying list.  Working with Cassie and Colleen to finalize a top 10 list of items to remove from all service rig invoices such as PPE and Radios.  Also getting total average spend for major vendors. </t>
    </r>
    <r>
      <rPr>
        <sz val="11"/>
        <color rgb="FFFF0000"/>
        <rFont val="Calibri"/>
        <family val="2"/>
        <scheme val="minor"/>
      </rPr>
      <t>- May 22 - Meetings scheduled with service rig vendors to discuss restructuring of rate tables. - July 9 - Meetings will be held during CAODC contract review period in October.</t>
    </r>
  </si>
  <si>
    <r>
      <t xml:space="preserve">New Pricing proposed.  Analysis presented to Business Unit for discussion.
</t>
    </r>
    <r>
      <rPr>
        <sz val="11"/>
        <rFont val="Calibri"/>
        <family val="2"/>
        <scheme val="minor"/>
      </rPr>
      <t>May 12 - Met with Precision and Business Unit.
May 16 - Letter sent to Precision Well Servicing outlining why Canadian Natural will not accept new pricing. 
Have had no response from Precision after dropping three of their rigs and the letter. 
June 01 - New Pricing from Precision is in place.  
In the process of determining next steps with the Field Ops Managers.  A letter has been drafted explaing CNRL's actions, but has not been sent.
June 13 - Rate Increase Response Letter sent to Precision by Field Operations requesting detailed breakdown of the proposed rate increase</t>
    </r>
    <r>
      <rPr>
        <sz val="11"/>
        <color rgb="FFFF0000"/>
        <rFont val="Calibri"/>
        <family val="2"/>
        <scheme val="minor"/>
      </rPr>
      <t xml:space="preserve">
June 20 - Received Detailed breakdown from Precision Sales Rep.  
July 7 - Meeting to discuss breakdown rescheduled for July 21st.</t>
    </r>
  </si>
  <si>
    <r>
      <t xml:space="preserve">Developing Dashboard for Service Rig Performance Data using Tableau 8.1.  
</t>
    </r>
    <r>
      <rPr>
        <sz val="11"/>
        <color rgb="FFFF0000"/>
        <rFont val="Calibri"/>
        <family val="2"/>
        <scheme val="minor"/>
      </rPr>
      <t>July 9 - Dashboard ready for review with Field Operations Leadership.</t>
    </r>
  </si>
  <si>
    <t>Suncor</t>
  </si>
  <si>
    <t>Began process of crosstraining on the Suncor fuels contract with Dale Palmer.  Currently reading and gaining context on the contract.  Deliverables for the end of 2014 have been discussed and preliminary list has been sent to Julie, Laurence and Hamilton for review.</t>
  </si>
  <si>
    <t>Working with Support Services to begin understanding the reporting requirements of Supply Management.  This is as a part of the process of increasing the reporting quality, and data integrity.</t>
  </si>
  <si>
    <t>Met with the Tableau Analytics Business Steering Committee to identify potential data sources and reporting capabilities made possible using Tableau Software.  Next step is to work with Damian Jordan to gain access to the currently available analytics data for use in contract administration.</t>
  </si>
  <si>
    <t>Workers Compensation</t>
  </si>
  <si>
    <t>NDA</t>
  </si>
  <si>
    <t>Issue Reciprocal Confidentiality Agmt to HTC02 Systems. BU to provide details for "purpose" . Issue July 10.</t>
  </si>
  <si>
    <t>Created 4 new MGSA's (see comments)</t>
  </si>
  <si>
    <t xml:space="preserve">closed </t>
  </si>
  <si>
    <t>Customer Property Utilized in June 2014</t>
  </si>
  <si>
    <t>Business Area</t>
  </si>
  <si>
    <t>Scope of work</t>
  </si>
  <si>
    <t>Scope of Work value</t>
  </si>
  <si>
    <t>SMP/SMA</t>
  </si>
  <si>
    <t>RFP issue date</t>
  </si>
  <si>
    <t>RFP close date</t>
  </si>
  <si>
    <t>Award date</t>
  </si>
  <si>
    <t>CpR</t>
  </si>
  <si>
    <t>Contractor Name</t>
  </si>
  <si>
    <t>Upside Contract #</t>
  </si>
  <si>
    <t>Supplement#</t>
  </si>
  <si>
    <t>Legal Resource</t>
  </si>
  <si>
    <t>Comments</t>
  </si>
  <si>
    <t>Fluid Haul</t>
  </si>
  <si>
    <t>No</t>
  </si>
  <si>
    <t>Avalanche Trucking Ltd.</t>
  </si>
  <si>
    <t>Schedules for Master Agreements</t>
  </si>
  <si>
    <t>Oilfield Equipment &amp; Services</t>
  </si>
  <si>
    <t>Regent</t>
  </si>
  <si>
    <t>TBD</t>
  </si>
  <si>
    <t>Steve Brown</t>
  </si>
  <si>
    <t>Draft contract currently being reviewed by Regent after discussions with CNRL.</t>
  </si>
  <si>
    <t>Drilling / Completions</t>
  </si>
  <si>
    <t>Tenaris</t>
  </si>
  <si>
    <t>New T&amp;C's to be agreed</t>
  </si>
  <si>
    <t>Summit</t>
  </si>
  <si>
    <t>Andrea SanVicente-Kraus</t>
  </si>
  <si>
    <t>Met with Summit on July 17th to review changes to MGSA.  Additional meeting to be scheduled for late July.</t>
  </si>
  <si>
    <t>Abandonments</t>
  </si>
  <si>
    <t>Abandonments Programmer</t>
  </si>
  <si>
    <t>Mostafa Hassan</t>
  </si>
  <si>
    <t>IB Consutling Ltd.</t>
  </si>
  <si>
    <t>Pending Signed Copy Attachment</t>
  </si>
  <si>
    <t>PVR Supervision Ltd.</t>
  </si>
  <si>
    <t>Pending insurance</t>
  </si>
  <si>
    <t>Construction</t>
  </si>
  <si>
    <t>Road &amp; Lease Construction</t>
  </si>
  <si>
    <t>M Pidherney'S Trucking Ltd.</t>
  </si>
  <si>
    <t>Corp. Travel</t>
  </si>
  <si>
    <t>Travel Aid/Assistance Program</t>
  </si>
  <si>
    <t>Ijet International Inc.</t>
  </si>
  <si>
    <t>Pending Commercial Operations Approval</t>
  </si>
  <si>
    <t>Drilling Consultant</t>
  </si>
  <si>
    <t>Highmark Oilfield Consulting Ltd.</t>
  </si>
  <si>
    <t>Pending Insurance</t>
  </si>
  <si>
    <t>Inspector</t>
  </si>
  <si>
    <t>Inspector Consultant</t>
  </si>
  <si>
    <t>no</t>
  </si>
  <si>
    <t xml:space="preserve">828930 Alberta Ltd. </t>
  </si>
  <si>
    <t>pending compensation and scope of work</t>
  </si>
  <si>
    <t>Marketing</t>
  </si>
  <si>
    <t>Project Manager, Engineering</t>
  </si>
  <si>
    <t xml:space="preserve">GVT Consulting Service Ltd. </t>
  </si>
  <si>
    <t xml:space="preserve">pending BU approval </t>
  </si>
  <si>
    <t>Pipelines</t>
  </si>
  <si>
    <t>Pipeline Consultant</t>
  </si>
  <si>
    <t>662816 Alberta Inc.</t>
  </si>
  <si>
    <t>Production</t>
  </si>
  <si>
    <t>Completions Consultant</t>
  </si>
  <si>
    <t>Newsky Oilfjeld Supervision Ltd.</t>
  </si>
  <si>
    <t>Safety</t>
  </si>
  <si>
    <t>Safety Engineering Consulting</t>
  </si>
  <si>
    <t xml:space="preserve">Corven, Inc. </t>
  </si>
  <si>
    <t xml:space="preserve">Enginvest Consuling Inc. </t>
  </si>
  <si>
    <t>Chemical</t>
  </si>
  <si>
    <t>Dale / Jenny</t>
  </si>
  <si>
    <t>Champion/Nalco - and Ecolab Company</t>
  </si>
  <si>
    <t>Air Liquide</t>
  </si>
  <si>
    <t>402183 - 4</t>
  </si>
  <si>
    <t>402819 -5</t>
  </si>
  <si>
    <t>Firecheck C02</t>
  </si>
  <si>
    <t>403212-4</t>
  </si>
  <si>
    <t>Tiorco/Stepan</t>
  </si>
  <si>
    <t>Stephanie Graham</t>
  </si>
  <si>
    <t>Praxair</t>
  </si>
  <si>
    <t>PO's (Multiple)</t>
  </si>
  <si>
    <t xml:space="preserve">Conventional </t>
  </si>
  <si>
    <t>Baker</t>
  </si>
  <si>
    <t>yes</t>
  </si>
  <si>
    <t>PetroCanada</t>
  </si>
  <si>
    <t>2448-1</t>
  </si>
  <si>
    <t>Award recommendation has been completed to extend the PetroCanada Lubricant contract MA #2448 for an additional five years.  Obtaining senior management approvals to submit to the management committee.  (Estimated annual spend is $24MM, the net benefit is $1,047,566 or 4.41% in combined cost savings and avoidance)</t>
  </si>
  <si>
    <t>Supplement (Change order)</t>
  </si>
  <si>
    <t>402699-2</t>
  </si>
  <si>
    <t>Suncor presented a new commercial offer for fuel on June 18th for a 3 year extension of the Suncor contract MA #402699.  CNRL has responded with a counteroffer and is awaiting Suncor’s response.</t>
  </si>
  <si>
    <t>Yes</t>
  </si>
  <si>
    <t>SNF</t>
  </si>
  <si>
    <t>SNF Letter of Commitment (LOC) for Horizon trains 1&amp;2 and an amendment to LOC for trains 3&amp;4 have been completed and are pending internal approval by senior management.</t>
  </si>
  <si>
    <t>Thermal / Horizon</t>
  </si>
  <si>
    <t>Quadra</t>
  </si>
  <si>
    <t>Evaluation completed. Award Recommendation currently being circulated for senior leadership sign-off.</t>
  </si>
  <si>
    <t>Thermal Field Operations</t>
  </si>
  <si>
    <t>Welding &amp; Fabrication</t>
  </si>
  <si>
    <t>Bonnyville Welding Ltd.</t>
  </si>
  <si>
    <t xml:space="preserve">New MGSA required with Contractor (BWL).  Working under evergreen contract 1909 in order to commence Blue-sky swivel-joint rework at Primrose while new MGSA negotiated. </t>
  </si>
  <si>
    <t>Conventional/Thermal/Horizon</t>
  </si>
  <si>
    <t>Electrical Wholesale Products</t>
  </si>
  <si>
    <t>~$10MM-$50MM</t>
  </si>
  <si>
    <t xml:space="preserve">Eecol Electric </t>
  </si>
  <si>
    <t>Investigating opportunity to expand the scope of work of the existing contract and establish a Supplier of Choice (SOC) Company wide for the distribution of electrical products. The expanded scope would include direct supply for capital and operational requirements associated with electrical products for Horizon, Conventional/Thermal Operation and the indirect supply to Third Party Contractors and EPC’s.</t>
  </si>
  <si>
    <t>Conventional Field Operations</t>
  </si>
  <si>
    <t>Oil &amp; Gas Chemistry</t>
  </si>
  <si>
    <t>AGAT Laboratories Ltd.</t>
  </si>
  <si>
    <t>Supplement to extend current rates to Jan 31/15/ AGAT was charging for Set-up Charge and Safety charge (AGAT G&amp;A) outside of pricing of current contract. Field were paying and failed to notify SM. Discussed with AGAT and charges will cease. AGAT requesting meeting to go through pricing for other requested items not on price list. Will be sched. in two weeks due to Devon priorities.</t>
  </si>
  <si>
    <t>Eastern Field Operations</t>
  </si>
  <si>
    <t>1000BBL Heavy Oil Production Tanks</t>
  </si>
  <si>
    <t>Leading Manufacturing Group</t>
  </si>
  <si>
    <t>G.L.M Industries LP</t>
  </si>
  <si>
    <t xml:space="preserve">Foremost Universal </t>
  </si>
  <si>
    <t>Automated</t>
  </si>
  <si>
    <t>Progressing Cavity Pumps</t>
  </si>
  <si>
    <t>To be finalized</t>
  </si>
  <si>
    <t>Europump Systems Inc</t>
  </si>
  <si>
    <t>Surface Equipment - Engine Skids</t>
  </si>
  <si>
    <t xml:space="preserve">Weatherford Canada </t>
  </si>
  <si>
    <t>Fluid Hauling</t>
  </si>
  <si>
    <t>Prairi Tech Oilfield Services</t>
  </si>
  <si>
    <t>Jacknife Timber Ltd</t>
  </si>
  <si>
    <t>Kinosoo Trucking Ltd</t>
  </si>
  <si>
    <t>Predator Energy Services</t>
  </si>
  <si>
    <t>Fiel Operations / Horizon</t>
  </si>
  <si>
    <t>Propane/ Services</t>
  </si>
  <si>
    <t>Jenny / Dale</t>
  </si>
  <si>
    <t>NO</t>
  </si>
  <si>
    <t>14929 Superior Propane</t>
  </si>
  <si>
    <t>Production Services / Maintenance Services</t>
  </si>
  <si>
    <t>Lightning Hydrovac</t>
  </si>
  <si>
    <t>Reas Industries</t>
  </si>
  <si>
    <t>Fluid Hauling, Production Services, Polymer transfer</t>
  </si>
  <si>
    <t>E-Can Oilfield Services</t>
  </si>
  <si>
    <t xml:space="preserve">Pumps / Surface Equipment </t>
  </si>
  <si>
    <t>KUDU</t>
  </si>
  <si>
    <t>Floating Hex Covers</t>
  </si>
  <si>
    <t>Greatario</t>
  </si>
  <si>
    <t>Askiy Apoy</t>
  </si>
  <si>
    <t>Fluid Haul / Production Services</t>
  </si>
  <si>
    <t>Lee Way Heavy Oil</t>
  </si>
  <si>
    <t>915245 Alta LTD</t>
  </si>
  <si>
    <t>Well Set-ups</t>
  </si>
  <si>
    <t>Wild Rows Pump</t>
  </si>
  <si>
    <t>Larson Management</t>
  </si>
  <si>
    <t>Compression Skid Rebuilds and Repair</t>
  </si>
  <si>
    <t>V-Tech</t>
  </si>
  <si>
    <t>Amik Oilfield</t>
  </si>
  <si>
    <t>Jet Pro Consultants Inc</t>
  </si>
  <si>
    <t>Schedules for MGSA</t>
  </si>
  <si>
    <t xml:space="preserve">Decommissioning </t>
  </si>
  <si>
    <t>Redek Backhoe Services Ltd.</t>
  </si>
  <si>
    <t>On Hold - Project Delayed Until 2014</t>
  </si>
  <si>
    <t>COSIA Research</t>
  </si>
  <si>
    <t>Lakehead University</t>
  </si>
  <si>
    <t>Greg Imlah</t>
  </si>
  <si>
    <t>Dealing with BU, Legal, and COSIA</t>
  </si>
  <si>
    <t>Waste Management</t>
  </si>
  <si>
    <t>Waste Removal</t>
  </si>
  <si>
    <t>Waste Mangement</t>
  </si>
  <si>
    <t>Creating Draft</t>
  </si>
  <si>
    <t>Camps and Logistics</t>
  </si>
  <si>
    <t>Catering &amp; Housekeeping - Brintnells</t>
  </si>
  <si>
    <t>Compass Group Canada</t>
  </si>
  <si>
    <t>Septic Services</t>
  </si>
  <si>
    <t>Lesley Dovichak/Cassie Doucette</t>
  </si>
  <si>
    <t>Cascade Energy Services L.P.</t>
  </si>
  <si>
    <t>810221-2</t>
  </si>
  <si>
    <t>Operating</t>
  </si>
  <si>
    <t>NRG Enterprises Inc (Dave Nixon)</t>
  </si>
  <si>
    <t>Field Security</t>
  </si>
  <si>
    <t>Lakeland Security Services Ltd.</t>
  </si>
  <si>
    <t>Paul Crellin</t>
  </si>
  <si>
    <t>Working on exceptions</t>
  </si>
  <si>
    <t>Thermal Operations</t>
  </si>
  <si>
    <t>Transporation: Picker Trucks/Cranes</t>
  </si>
  <si>
    <t>ENTREC Corporation</t>
  </si>
  <si>
    <t>Negotiating Rates</t>
  </si>
  <si>
    <t>Wellhead Supply &amp; Service</t>
  </si>
  <si>
    <t>FMC Technologies</t>
  </si>
  <si>
    <t>Finishing MGSA and starting on the Schedule 1</t>
  </si>
  <si>
    <t>Transporation: Vac/Steamer Trucks</t>
  </si>
  <si>
    <t>Manatokan Oilfield</t>
  </si>
  <si>
    <t>Safety Services</t>
  </si>
  <si>
    <t>Helm Medic</t>
  </si>
  <si>
    <t>Coiled Tubing</t>
  </si>
  <si>
    <t>Precision Limited Partnership</t>
  </si>
  <si>
    <t>Schedule (Child)</t>
  </si>
  <si>
    <t>Eline services</t>
  </si>
  <si>
    <t>Keane Completions</t>
  </si>
  <si>
    <t>809066-2</t>
  </si>
  <si>
    <t>Well Abandonments</t>
  </si>
  <si>
    <t>Surface Case vent Flow &amp; Gas Migration</t>
  </si>
  <si>
    <t>Doull Site Assessments</t>
  </si>
  <si>
    <t>Tubing Inspection</t>
  </si>
  <si>
    <t>Tuboscope Vetco Canada ULC</t>
  </si>
  <si>
    <t>Tervita Corporation</t>
  </si>
  <si>
    <t>Coffee Services</t>
  </si>
  <si>
    <t>Audit</t>
  </si>
  <si>
    <t>Consulting Services</t>
  </si>
  <si>
    <t>Ernst &amp; Young LLP</t>
  </si>
  <si>
    <t>Sole Source</t>
  </si>
  <si>
    <t>Negotiated</t>
  </si>
  <si>
    <t xml:space="preserve">RFP   </t>
  </si>
  <si>
    <t>RFP - 261</t>
  </si>
  <si>
    <t>april 15 2009</t>
  </si>
  <si>
    <t>Field Operation</t>
  </si>
  <si>
    <t>Airport Navigation &amp; Consulting Services</t>
  </si>
  <si>
    <t>RFP 282</t>
  </si>
  <si>
    <t xml:space="preserve">Drilling </t>
  </si>
  <si>
    <t>Drill Bits</t>
  </si>
  <si>
    <t>Schlumberger</t>
  </si>
  <si>
    <t>Synergy Projects Ltd.</t>
  </si>
  <si>
    <t>Evolution Energy</t>
  </si>
  <si>
    <t>Trucking/Rig Moves</t>
  </si>
  <si>
    <t>B&amp;R Eckles</t>
  </si>
  <si>
    <t>Black Knight</t>
  </si>
  <si>
    <t>E&amp;I Labour + Materials</t>
  </si>
  <si>
    <t>Surepoint Technologies Group</t>
  </si>
  <si>
    <t>806873-6</t>
  </si>
  <si>
    <t>E&amp;I + Mechanical Materials</t>
  </si>
  <si>
    <t>Reporting on</t>
  </si>
  <si>
    <t>Contracts in progress (include: RFP or RFQ's issued - highlight in yellow)</t>
  </si>
  <si>
    <t>Unique #</t>
  </si>
  <si>
    <t>Contract Number</t>
  </si>
  <si>
    <t>Supplement Number</t>
  </si>
  <si>
    <t>E1 contract #</t>
  </si>
  <si>
    <t>Contracted Party</t>
  </si>
  <si>
    <t>Contract Description</t>
  </si>
  <si>
    <t>Contract Manager</t>
  </si>
  <si>
    <t>Created Date</t>
  </si>
  <si>
    <t>End date</t>
  </si>
  <si>
    <t>State</t>
  </si>
  <si>
    <t>Completion Date</t>
  </si>
  <si>
    <t>Task description</t>
  </si>
  <si>
    <t>Task executor</t>
  </si>
  <si>
    <t>Supply Management Clause Owner</t>
  </si>
  <si>
    <t>Commercial Operations Clause Owner</t>
  </si>
  <si>
    <t>Business Origin</t>
  </si>
  <si>
    <t>Area</t>
  </si>
  <si>
    <t>Total contract amount</t>
  </si>
  <si>
    <t>Supplement amount</t>
  </si>
  <si>
    <t>E1 Vendor #</t>
  </si>
  <si>
    <t>Active</t>
  </si>
  <si>
    <t>Executed</t>
  </si>
  <si>
    <t>Execute Contract</t>
  </si>
  <si>
    <t>H - Horizon</t>
  </si>
  <si>
    <t>Ron Laing</t>
  </si>
  <si>
    <t>160-5</t>
  </si>
  <si>
    <t>Trican Partnership</t>
  </si>
  <si>
    <t>Trican - A-0 Amendment 5 - Sept 1, 2013 - Cementing</t>
  </si>
  <si>
    <t>Master Goods and Services Agreement</t>
  </si>
  <si>
    <t>Gibson, Colleen</t>
  </si>
  <si>
    <t>Ronni Church</t>
  </si>
  <si>
    <t>C - Conventional</t>
  </si>
  <si>
    <t>162-31-0</t>
  </si>
  <si>
    <t>162-31</t>
  </si>
  <si>
    <t>Halliburton Group Canada</t>
  </si>
  <si>
    <t>Schedule A-31 - Cementing - January 1, 2014</t>
  </si>
  <si>
    <t>162-34-1</t>
  </si>
  <si>
    <t>162-34</t>
  </si>
  <si>
    <t>Schedule A-34 - Drill Bits - July 1, 2014</t>
  </si>
  <si>
    <t>Sergey Korchagin</t>
  </si>
  <si>
    <t>1677-1-0</t>
  </si>
  <si>
    <t>1677-1</t>
  </si>
  <si>
    <t>Visser Consulting Ltd.</t>
  </si>
  <si>
    <t>Waste Tracking</t>
  </si>
  <si>
    <t>Ross, Kevin</t>
  </si>
  <si>
    <t>Julie Easthope</t>
  </si>
  <si>
    <t>Kara Slemko</t>
  </si>
  <si>
    <t>1937-1-1</t>
  </si>
  <si>
    <t>1937-1</t>
  </si>
  <si>
    <t>Reedhycalog Canada</t>
  </si>
  <si>
    <t>Schedule A-1 Amendment 1 - Drill Bits - Jully 1, 2014</t>
  </si>
  <si>
    <t>2431-4</t>
  </si>
  <si>
    <t>Welltec Canada Inc.</t>
  </si>
  <si>
    <t>Schedule A Amendment 4 - January 1, 2014 - Wireline</t>
  </si>
  <si>
    <t>Sudip Kumar</t>
  </si>
  <si>
    <t>Carrasco, Viri</t>
  </si>
  <si>
    <t>Slave Lake</t>
  </si>
  <si>
    <t>Kirby</t>
  </si>
  <si>
    <t>Wolf Lake</t>
  </si>
  <si>
    <t>337-4-0</t>
  </si>
  <si>
    <t>337-4</t>
  </si>
  <si>
    <t>Canadian Energy Services L.P.</t>
  </si>
  <si>
    <t>Schedule A-04- Fluids - Amendment 2 - Sept 1, 2013</t>
  </si>
  <si>
    <t>Fort St. John</t>
  </si>
  <si>
    <t>MRC Canada ULC</t>
  </si>
  <si>
    <t>Carla Salazar</t>
  </si>
  <si>
    <t>402031-5</t>
  </si>
  <si>
    <t>Eecol Electric Corp.- HORIZON ONLY</t>
  </si>
  <si>
    <t>Extension of Contract</t>
  </si>
  <si>
    <t>Boyarski, Dean</t>
  </si>
  <si>
    <t>Marina Crawford</t>
  </si>
  <si>
    <t>C/H - Conventional/Horizon</t>
  </si>
  <si>
    <t>Facilities &amp; Servic - Facilities &amp; Servics</t>
  </si>
  <si>
    <t>Purchase Order</t>
  </si>
  <si>
    <t>Alfa Laval Inc</t>
  </si>
  <si>
    <t>410-5</t>
  </si>
  <si>
    <t>Alliance Energy Services Ltd</t>
  </si>
  <si>
    <t>MSA 410 - Amendment 2 - May 20, 2014</t>
  </si>
  <si>
    <t>698-2</t>
  </si>
  <si>
    <t>Beaver Dam Ventures Native Contracting Ltd.</t>
  </si>
  <si>
    <t>BEAVER DAM SUPP - 2</t>
  </si>
  <si>
    <t>Bishop, Kathy</t>
  </si>
  <si>
    <t>Easthope, Julie</t>
  </si>
  <si>
    <t>789-10-2</t>
  </si>
  <si>
    <t>789-10</t>
  </si>
  <si>
    <t>Schlumberger Canada Limited</t>
  </si>
  <si>
    <t>Schedule A-10 Amendment 2 - Cementing - Sept 1, 2013</t>
  </si>
  <si>
    <t>802681-18-0</t>
  </si>
  <si>
    <t>802681-18</t>
  </si>
  <si>
    <t>AMEC Environment &amp; Infrastructure Calgary</t>
  </si>
  <si>
    <t>AMEC - Engineering &amp; Grading Work</t>
  </si>
  <si>
    <t>MacLean, Candice</t>
  </si>
  <si>
    <t>803126-3</t>
  </si>
  <si>
    <t>Lyreco (Canada) Inc.</t>
  </si>
  <si>
    <t>Schedule A Amendment 4 - Stationery - April 1, 2014</t>
  </si>
  <si>
    <t>Master Professional Services Agreement</t>
  </si>
  <si>
    <t>803289-5-1</t>
  </si>
  <si>
    <t>803289-5</t>
  </si>
  <si>
    <t>HSE Integrated Ltd</t>
  </si>
  <si>
    <t>HSE Int - Safety Services Sup. 1</t>
  </si>
  <si>
    <t>Doucette, Cassie</t>
  </si>
  <si>
    <t>803808-0</t>
  </si>
  <si>
    <t>Leading Manufacturing Group Inc</t>
  </si>
  <si>
    <t>MGSA for 1000 BBL Heavy Oil Prod Tanks</t>
  </si>
  <si>
    <t>Acosta, Javier</t>
  </si>
  <si>
    <t>803808-2-0</t>
  </si>
  <si>
    <t>803808-2</t>
  </si>
  <si>
    <t>Schedules for Master Agreement</t>
  </si>
  <si>
    <t>Bonnyville</t>
  </si>
  <si>
    <t>Grande Prairie</t>
  </si>
  <si>
    <t>Pyramid Corporation</t>
  </si>
  <si>
    <t>804468-11-0</t>
  </si>
  <si>
    <t>804468-11</t>
  </si>
  <si>
    <t>Pyramid Corp: 2014 Conventional Labour Pricing</t>
  </si>
  <si>
    <t>Miller, Ken</t>
  </si>
  <si>
    <t>804470-0</t>
  </si>
  <si>
    <t>E-Can Oilfield Services L.P.</t>
  </si>
  <si>
    <t>E-Can MGSA</t>
  </si>
  <si>
    <t>804470-1-0</t>
  </si>
  <si>
    <t>804470-1</t>
  </si>
  <si>
    <t>Schedule A-01 Fluid Hauling Services</t>
  </si>
  <si>
    <t>804470-2-0</t>
  </si>
  <si>
    <t>804470-2</t>
  </si>
  <si>
    <t>Schedule A-02 Production Services (Bonnyville)</t>
  </si>
  <si>
    <t>804470-3-0</t>
  </si>
  <si>
    <t>804470-3</t>
  </si>
  <si>
    <t>E-Can Oilfield Services LP; Schedules for Production Services (Slave Lake)</t>
  </si>
  <si>
    <t>Romero, Allan</t>
  </si>
  <si>
    <t>804818-1</t>
  </si>
  <si>
    <t>Gibson Energy Partnership</t>
  </si>
  <si>
    <t>Gibson Energy Partnership_Supplement #1_Name change</t>
  </si>
  <si>
    <t>Cantlon, Elaine</t>
  </si>
  <si>
    <t>804818-2-0</t>
  </si>
  <si>
    <t>804818-2</t>
  </si>
  <si>
    <t>Schedules_Fluid Haul_Gibsons</t>
  </si>
  <si>
    <t>ATCO Structures &amp; Logistics Ltd.</t>
  </si>
  <si>
    <t>805710-5-1</t>
  </si>
  <si>
    <t>805710-5</t>
  </si>
  <si>
    <t>United Safety Ltd.</t>
  </si>
  <si>
    <t>United Safety - Safety Services</t>
  </si>
  <si>
    <t>805754-6</t>
  </si>
  <si>
    <t>Gmack Oilfield Services Ltd</t>
  </si>
  <si>
    <t>Schedule A1 and B1 Amendment 1 - July 1, 2014</t>
  </si>
  <si>
    <t>805783-2</t>
  </si>
  <si>
    <t>J &amp; L Supply Co. Ltd.</t>
  </si>
  <si>
    <t>Schedule A-1 and B-1 - Drill Bits - July 1, 2014</t>
  </si>
  <si>
    <t>806514-2-0</t>
  </si>
  <si>
    <t>806514-2</t>
  </si>
  <si>
    <t>Newalta Corporation</t>
  </si>
  <si>
    <t>Slop Oil Processing - Schedules</t>
  </si>
  <si>
    <t>806659-0</t>
  </si>
  <si>
    <t>Rotation Power &amp; Equipment Inc.</t>
  </si>
  <si>
    <t>Lufkin MK 640</t>
  </si>
  <si>
    <t>Bill Of Sale</t>
  </si>
  <si>
    <t>Jim Smith</t>
  </si>
  <si>
    <t>Mike Catley</t>
  </si>
  <si>
    <t>806694-0</t>
  </si>
  <si>
    <t>Glencoe Resources Ltd.</t>
  </si>
  <si>
    <t>36" Separator / Blowcase</t>
  </si>
  <si>
    <t>806874-0</t>
  </si>
  <si>
    <t>Aspire Energy Resources Ltd.</t>
  </si>
  <si>
    <t>Water Skid</t>
  </si>
  <si>
    <t>806972-0</t>
  </si>
  <si>
    <t>TERVITA CORPORATION - MGSA</t>
  </si>
  <si>
    <t>807009-0</t>
  </si>
  <si>
    <t>Free Spirit Resources Ltd.</t>
  </si>
  <si>
    <t>Craigmyle LPG</t>
  </si>
  <si>
    <t>Lloydminster</t>
  </si>
  <si>
    <t>807111-1-1</t>
  </si>
  <si>
    <t>807111-1</t>
  </si>
  <si>
    <t>Pacesetter Directional Drilling Ltd.</t>
  </si>
  <si>
    <t>Schedule A-1 - Directional Drilling - September 1, 2013</t>
  </si>
  <si>
    <t>807111-2-1</t>
  </si>
  <si>
    <t>807111-2</t>
  </si>
  <si>
    <t>Schedule B-1 - Directional Drilling - September 1, 2013</t>
  </si>
  <si>
    <t>807298-0</t>
  </si>
  <si>
    <t>Trident Exploration Corp.</t>
  </si>
  <si>
    <t>100 BBL JV Tank</t>
  </si>
  <si>
    <t>807395-3</t>
  </si>
  <si>
    <t>Rigmanager Services Ltd</t>
  </si>
  <si>
    <t>MGSA - Amendment 1 - June 1, 2014</t>
  </si>
  <si>
    <t>807454-1-1</t>
  </si>
  <si>
    <t>807454-1</t>
  </si>
  <si>
    <t>Trojan Safety Services AB Ltd.</t>
  </si>
  <si>
    <t>Trojan Safety - Safety &amp; Emergency Services Sup. 1</t>
  </si>
  <si>
    <t>807471-1-1</t>
  </si>
  <si>
    <t>807471-1</t>
  </si>
  <si>
    <t>Millennium EMS Solutions Ltd.</t>
  </si>
  <si>
    <t>MILLENNIUM EMS SOLUTIONS - SCHEDULES</t>
  </si>
  <si>
    <t>807592-1-1</t>
  </si>
  <si>
    <t>807592-1</t>
  </si>
  <si>
    <t>Industrial Paramedic Services</t>
  </si>
  <si>
    <t>IPS - Safety Services</t>
  </si>
  <si>
    <t>807639-1-1</t>
  </si>
  <si>
    <t>807639-1</t>
  </si>
  <si>
    <t>Fire Power Oilfield Firefighting Ltd.</t>
  </si>
  <si>
    <t>Fire Power - Safety &amp; Emergency Services Sup. 1</t>
  </si>
  <si>
    <t>807725-2-1</t>
  </si>
  <si>
    <t>807725-2</t>
  </si>
  <si>
    <t>Superior Fire Control Ltd.</t>
  </si>
  <si>
    <t>Superior Fire - Safety Services</t>
  </si>
  <si>
    <t>807771-1-1</t>
  </si>
  <si>
    <t>807771-1</t>
  </si>
  <si>
    <t>Safety Boss Inc.</t>
  </si>
  <si>
    <t>Safety Boss - Safety Services</t>
  </si>
  <si>
    <t>807781-1-1</t>
  </si>
  <si>
    <t>807781-1</t>
  </si>
  <si>
    <t>Bravo Oilfield Safety Services Inc</t>
  </si>
  <si>
    <t>Bravo Oilfield - Safety Services</t>
  </si>
  <si>
    <t>807954-2-0</t>
  </si>
  <si>
    <t>807954-2</t>
  </si>
  <si>
    <t>Tarpon Energy Services Ltd.</t>
  </si>
  <si>
    <t>Tarpon Energy Services Ltd - 2014 Conventional Labour Rates</t>
  </si>
  <si>
    <t>808065-0</t>
  </si>
  <si>
    <t>Prism Integrated Solutions Inc.</t>
  </si>
  <si>
    <t>P Tank c/w Separator</t>
  </si>
  <si>
    <t>808086-0</t>
  </si>
  <si>
    <t>Integrity Pump Services Inc.</t>
  </si>
  <si>
    <t>Huckleberry Pumps</t>
  </si>
  <si>
    <t>Medicine Hat</t>
  </si>
  <si>
    <t>808122-0</t>
  </si>
  <si>
    <t>Piston Well Services Inc.</t>
  </si>
  <si>
    <t>Piston Well - Snubbing Services, Completions Operations</t>
  </si>
  <si>
    <t>Lanfranchi, Renato</t>
  </si>
  <si>
    <t>808122-2-0</t>
  </si>
  <si>
    <t>808122-2</t>
  </si>
  <si>
    <t>808125-1-1</t>
  </si>
  <si>
    <t>808125-1</t>
  </si>
  <si>
    <t>Northern Snubbing Inc</t>
  </si>
  <si>
    <t>Northern Snubbing - Snubbing Services, Completions Operations</t>
  </si>
  <si>
    <t>AGAT Laboratories Ltd</t>
  </si>
  <si>
    <t>808156-4-0</t>
  </si>
  <si>
    <t>808156-4</t>
  </si>
  <si>
    <t>AGAT_Core Analysis and Storage</t>
  </si>
  <si>
    <t>808361-0</t>
  </si>
  <si>
    <t>Doug Stewart</t>
  </si>
  <si>
    <t>ISEKI Tractor</t>
  </si>
  <si>
    <t>808449-0</t>
  </si>
  <si>
    <t>Platinum Energy Services (Lloydminster) Corp.</t>
  </si>
  <si>
    <t>Platinum Clean-up</t>
  </si>
  <si>
    <t>808513-0</t>
  </si>
  <si>
    <t>Tervita Production Services CAODC Master Well Servicing Agreement</t>
  </si>
  <si>
    <t>Kinnear, Stuart</t>
  </si>
  <si>
    <t>808557-0</t>
  </si>
  <si>
    <t>Endurance Energy Ltd.</t>
  </si>
  <si>
    <t>Flow Drip Packages</t>
  </si>
  <si>
    <t>808565-7-0</t>
  </si>
  <si>
    <t>808565-7</t>
  </si>
  <si>
    <t>Golder Associates Ltd.</t>
  </si>
  <si>
    <t>BME Gas and Groundwater Sampling</t>
  </si>
  <si>
    <t>808576-0</t>
  </si>
  <si>
    <t>16" Separator</t>
  </si>
  <si>
    <t>808608-0</t>
  </si>
  <si>
    <t>Enerplus Corporation</t>
  </si>
  <si>
    <t>Unit #2931</t>
  </si>
  <si>
    <t>808614-1</t>
  </si>
  <si>
    <t>Contemporary Office Interiors Ltd.</t>
  </si>
  <si>
    <t>Schedule A-1 Amendment 1 - Supply of Office Seating - April 1, 2014</t>
  </si>
  <si>
    <t>808623-1</t>
  </si>
  <si>
    <t>1683995 Alberta Ltd.</t>
  </si>
  <si>
    <t>Schedule A-1 B1 Amendment 1 - Supply of Office Seating - April 1, 2014</t>
  </si>
  <si>
    <t>808623-1-0</t>
  </si>
  <si>
    <t>1683995 Alberta Ltd o/a Campbell Busines</t>
  </si>
  <si>
    <t>Schedule A-2 B-2 -Furniture Supply - April 1, 2014</t>
  </si>
  <si>
    <t>Confidentiality Agreement</t>
  </si>
  <si>
    <t>808702-0</t>
  </si>
  <si>
    <t>Bull Moose Capital Ltd</t>
  </si>
  <si>
    <t>Unit #11028</t>
  </si>
  <si>
    <t>Foremost Universal LP</t>
  </si>
  <si>
    <t>808939-6-0</t>
  </si>
  <si>
    <t>808939-6</t>
  </si>
  <si>
    <t>1000BL Heavy Oil Tanks - Schedules for Master Agreement</t>
  </si>
  <si>
    <t>809010-1-1</t>
  </si>
  <si>
    <t>809010-1</t>
  </si>
  <si>
    <t>Gas Drive Global LP</t>
  </si>
  <si>
    <t>Gas Drive Global LP: 2014 Parts Supply</t>
  </si>
  <si>
    <t>809060-0</t>
  </si>
  <si>
    <t>Ariet Oil and Gas Solutions Inc.</t>
  </si>
  <si>
    <t>Units #2504 &amp; #2505</t>
  </si>
  <si>
    <t>809182-1</t>
  </si>
  <si>
    <t>Purolator Inc.</t>
  </si>
  <si>
    <t>Purolator - Courier Contract - May 1, 2013</t>
  </si>
  <si>
    <t>809185-1</t>
  </si>
  <si>
    <t>Loomis Express</t>
  </si>
  <si>
    <t>Loomis Express - Courier - July 1, 2014</t>
  </si>
  <si>
    <t>809240-1-1</t>
  </si>
  <si>
    <t>809240-1</t>
  </si>
  <si>
    <t>Clayton Construction Co. Ltd.</t>
  </si>
  <si>
    <t>Clayton Construction: Early Pay Supp.</t>
  </si>
  <si>
    <t>809295-1-1</t>
  </si>
  <si>
    <t>809295-1</t>
  </si>
  <si>
    <t>Eric Auger &amp; Sons Contracting Ltd</t>
  </si>
  <si>
    <t>ERIC AUGER - Early Pay Supplement 1</t>
  </si>
  <si>
    <t>809306-0</t>
  </si>
  <si>
    <t>NEC Contractors (2012) Inc.</t>
  </si>
  <si>
    <t>NEC CONTRACTORS (2012) LTD: MGSA</t>
  </si>
  <si>
    <t>809306-1-0</t>
  </si>
  <si>
    <t>809306-1</t>
  </si>
  <si>
    <t>NEC CONTRACTORS (2012) LTD: SCHEDULE 1</t>
  </si>
  <si>
    <t>809374-1</t>
  </si>
  <si>
    <t>PG Consulting Inc</t>
  </si>
  <si>
    <t>Schedule B-1 Amendment 1 - Projectors - April 1, 2014</t>
  </si>
  <si>
    <t>809485-0</t>
  </si>
  <si>
    <t>Unit #2528</t>
  </si>
  <si>
    <t>809573-0</t>
  </si>
  <si>
    <t>Bigstone Tansi GP Ltd.</t>
  </si>
  <si>
    <t>Bigstone Tansi GP Ltd. MGSA T&amp;C's</t>
  </si>
  <si>
    <t>Dovichak, Lesley</t>
  </si>
  <si>
    <t>809573-1-0</t>
  </si>
  <si>
    <t>809573-1</t>
  </si>
  <si>
    <t>Bigstone Tansi GP Ltd. Schedules - Catering &amp; Houskeeping Woodenhouse Camps</t>
  </si>
  <si>
    <t>809606-0</t>
  </si>
  <si>
    <t>Double Jack Oilfield Equipment Sales</t>
  </si>
  <si>
    <t>Grand Forks FWKO</t>
  </si>
  <si>
    <t>809618-0</t>
  </si>
  <si>
    <t>Mostar Directional Technologies Inc.</t>
  </si>
  <si>
    <t>Mostar - MGSA - September 1, 2013</t>
  </si>
  <si>
    <t>809690-0</t>
  </si>
  <si>
    <t>Cathedral Energy Services Ltd</t>
  </si>
  <si>
    <t>Schedule A-02 Amendment 2 - Directional Drilling - Sept 1, 2013</t>
  </si>
  <si>
    <t>809762-0</t>
  </si>
  <si>
    <t>Earth Fluids Inc</t>
  </si>
  <si>
    <t>Earth Fluids - MGSA - September 15, 2013</t>
  </si>
  <si>
    <t>809835-0</t>
  </si>
  <si>
    <t>West Oilfield Holdings Ltd. o/a West Oilfield</t>
  </si>
  <si>
    <t>A.I.M. Holdings Inc. o/a AIM Oilfield Services Ltd.</t>
  </si>
  <si>
    <t>809835-1-0</t>
  </si>
  <si>
    <t>809835-1</t>
  </si>
  <si>
    <t>A.I.M. Holdings Inc. o/a AIM Oilfield Services Ltd. Slave Lake Picker Truck Services</t>
  </si>
  <si>
    <t>809917-0</t>
  </si>
  <si>
    <t>Onstream Pipeline Inspection Ltd</t>
  </si>
  <si>
    <t>Onstream Pipeline Inspection Ltd: MGSA T&amp;C</t>
  </si>
  <si>
    <t>809917-1-0</t>
  </si>
  <si>
    <t>809917-1</t>
  </si>
  <si>
    <t>Onstream Pipeline Inspection Ltd: 2014 Field Operations Rates</t>
  </si>
  <si>
    <t>810097-1-0</t>
  </si>
  <si>
    <t>810097-1</t>
  </si>
  <si>
    <t>The DataMAX Software Group, Inc.</t>
  </si>
  <si>
    <t>RFgen - schedules Barcoding &amp; Scanning project</t>
  </si>
  <si>
    <t>810149-0</t>
  </si>
  <si>
    <t>Chubb Edwards</t>
  </si>
  <si>
    <t>CHUBB Edwards PO Kirby Camp Security Scanners</t>
  </si>
  <si>
    <t>810153-0</t>
  </si>
  <si>
    <t>PDCNC GP Ltd.</t>
  </si>
  <si>
    <t>PDCNC GP Ltd. MGSA</t>
  </si>
  <si>
    <t>810153-1-0</t>
  </si>
  <si>
    <t>810153-1</t>
  </si>
  <si>
    <t>PDCNC GP Ltd. Schedules Catering &amp; Housekeeping Primrose Camp</t>
  </si>
  <si>
    <t>810183-0</t>
  </si>
  <si>
    <t>Spilak Tank Truck Service Ltd.</t>
  </si>
  <si>
    <t>MGSA-1_Spilak Tank Truck Service Ltd.</t>
  </si>
  <si>
    <t>810183-1-0</t>
  </si>
  <si>
    <t>810183-1</t>
  </si>
  <si>
    <t>Schedules_Fluid Haul_Spilak</t>
  </si>
  <si>
    <t>810197-0</t>
  </si>
  <si>
    <t>Parsons Brinckerhoff Halsall Inc.</t>
  </si>
  <si>
    <t>810197-1-0</t>
  </si>
  <si>
    <t>810197-1</t>
  </si>
  <si>
    <t>Schedules - Consulting Services - Cavern Operations and Testing Procedures</t>
  </si>
  <si>
    <t>810221-0</t>
  </si>
  <si>
    <t>Cascade Energy Services L.P. (MGSA)</t>
  </si>
  <si>
    <t>810221-1-0</t>
  </si>
  <si>
    <t>810221-1</t>
  </si>
  <si>
    <t>Cascade Energy Services L.P. (Schedules) Water Hauling</t>
  </si>
  <si>
    <t>810221-2-0</t>
  </si>
  <si>
    <t>Cascade Energy Services L.P. Septic Services</t>
  </si>
  <si>
    <t>810241-0</t>
  </si>
  <si>
    <t>810250-0</t>
  </si>
  <si>
    <t>K &amp; C Oilfield Hauling Ltd.</t>
  </si>
  <si>
    <t>K&amp;C - MGSA - December  1, 2013</t>
  </si>
  <si>
    <t>810270-0</t>
  </si>
  <si>
    <t>Frontier First Aid Services Ltd.; MGSA T&amp;C's</t>
  </si>
  <si>
    <t>810270-1-0</t>
  </si>
  <si>
    <t>810270-1</t>
  </si>
  <si>
    <t>Frontier First Aid Services Ltd.; Schedules for Medic Services</t>
  </si>
  <si>
    <t>810289-0</t>
  </si>
  <si>
    <t>ATCO Structures &amp; Logistics: MGSA T&amp;C</t>
  </si>
  <si>
    <t>810289-1-0</t>
  </si>
  <si>
    <t>810289-1</t>
  </si>
  <si>
    <t>ATCO Structures &amp; Logistics Ltd: Camp Maintenance Operations</t>
  </si>
  <si>
    <t>810447-1-0</t>
  </si>
  <si>
    <t>810447-1</t>
  </si>
  <si>
    <t>Schedules 1A - Progressing Cavity Pumps</t>
  </si>
  <si>
    <t>810447-2-0</t>
  </si>
  <si>
    <t>810447-2</t>
  </si>
  <si>
    <t>Schedules 1B - Surface Equipments</t>
  </si>
  <si>
    <t>810505-0</t>
  </si>
  <si>
    <t>1e Limited</t>
  </si>
  <si>
    <t>1e limited Reciprocal Confidentiality Agreement</t>
  </si>
  <si>
    <t>810506-0</t>
  </si>
  <si>
    <t>Tricon Elite Consulting</t>
  </si>
  <si>
    <t>810535-0</t>
  </si>
  <si>
    <t>Team Snubbing Service Inc.</t>
  </si>
  <si>
    <t>Team Snubbing - Snubbing Services, Completions Operations</t>
  </si>
  <si>
    <t>810536-0</t>
  </si>
  <si>
    <t>Snub Force Well Control Ltd</t>
  </si>
  <si>
    <t>Snub Force, Snubbing Services, Completions Operations</t>
  </si>
  <si>
    <t>810544-0</t>
  </si>
  <si>
    <t>Compass Group Canada Ltd.</t>
  </si>
  <si>
    <t>Compass Group Canada MGSA</t>
  </si>
  <si>
    <t>810547-0</t>
  </si>
  <si>
    <t>Dawson Production Services Ltd</t>
  </si>
  <si>
    <t>Production Testing, Completions Operations - Dawson</t>
  </si>
  <si>
    <t>810556-0</t>
  </si>
  <si>
    <t>T Bar 1 Transport Inc.</t>
  </si>
  <si>
    <t>T Bar 1 MGSA</t>
  </si>
  <si>
    <t>810556-2-0</t>
  </si>
  <si>
    <t>810556-2</t>
  </si>
  <si>
    <t>Tank Moving and 40 Tonne Work</t>
  </si>
  <si>
    <t>810560-0</t>
  </si>
  <si>
    <t>Haltech Testing Inc.</t>
  </si>
  <si>
    <t>Haltech - Production Testing, Completions Operations</t>
  </si>
  <si>
    <t>810588-0</t>
  </si>
  <si>
    <t>Enzeetech Inc.</t>
  </si>
  <si>
    <t>Enzeetech - Ts &amp; Cs</t>
  </si>
  <si>
    <t>810588-1-0</t>
  </si>
  <si>
    <t>810588-1</t>
  </si>
  <si>
    <t>Hydrogeological Testing</t>
  </si>
  <si>
    <t>810638-0</t>
  </si>
  <si>
    <t>MÃ¦rsk Olie og Gas A/S</t>
  </si>
  <si>
    <t>Reciprocal Confidentiality_Maersk Olie og Gas A/S</t>
  </si>
  <si>
    <t>810653-0</t>
  </si>
  <si>
    <t>Automated Tank Manufacturing Inc</t>
  </si>
  <si>
    <t>Master Goods and Service Agreement</t>
  </si>
  <si>
    <t>810653-1-0</t>
  </si>
  <si>
    <t>810653-1</t>
  </si>
  <si>
    <t>H/I - Horizon/International</t>
  </si>
  <si>
    <t>810695-0</t>
  </si>
  <si>
    <t>Specailized Desander Inc: Master Goods, Services &amp; Rental T&amp;C</t>
  </si>
  <si>
    <t>810695-1-0</t>
  </si>
  <si>
    <t>810695-1</t>
  </si>
  <si>
    <t>Specialized Desanders Inc; Schedules Package</t>
  </si>
  <si>
    <t>810746-0</t>
  </si>
  <si>
    <t>Northern Mat &amp; Bridge LP</t>
  </si>
  <si>
    <t>Northern Mat &amp; Bridge MGSA</t>
  </si>
  <si>
    <t>810746-1-0</t>
  </si>
  <si>
    <t>810746-1</t>
  </si>
  <si>
    <t>Northern Mat &amp; Bridge - Schedules</t>
  </si>
  <si>
    <t>810786-0</t>
  </si>
  <si>
    <t>KMC Oilfield Maintenance Ltd.</t>
  </si>
  <si>
    <t>810786-1-0</t>
  </si>
  <si>
    <t>810786-1</t>
  </si>
  <si>
    <t>Slave Lake Productions Services</t>
  </si>
  <si>
    <t>810825-0</t>
  </si>
  <si>
    <t>Rocksteady Oilfield Services Inc: MGSA T&amp;C</t>
  </si>
  <si>
    <t>810825-1-0</t>
  </si>
  <si>
    <t>810825-1</t>
  </si>
  <si>
    <t>Rocksteady Oilfield Services Inc: 2014 Fixed Pricing</t>
  </si>
  <si>
    <t>810915-3-0</t>
  </si>
  <si>
    <t>810915-3</t>
  </si>
  <si>
    <t>Elemental Energy Inc.</t>
  </si>
  <si>
    <t>Keith Hirsche - Sch I</t>
  </si>
  <si>
    <t>810923-0</t>
  </si>
  <si>
    <t>Alberta Innovates - Technology Futures</t>
  </si>
  <si>
    <t>AITF_Injectivity Assessment_Brintnell Reservoir</t>
  </si>
  <si>
    <t>810929-0</t>
  </si>
  <si>
    <t>Lakeland Security MGSA</t>
  </si>
  <si>
    <t>810929-1-0</t>
  </si>
  <si>
    <t>810929-1</t>
  </si>
  <si>
    <t>Lakeland Security MGSA Schedules</t>
  </si>
  <si>
    <t>810932-0</t>
  </si>
  <si>
    <t>Reciprocal Confidentiality_Glori_MEOR Tech</t>
  </si>
  <si>
    <t>810948-0</t>
  </si>
  <si>
    <t>Thru Tubing Solutions</t>
  </si>
  <si>
    <t>TTS, Milling Services - Completions, 2014 Septimus</t>
  </si>
  <si>
    <t>810966-0</t>
  </si>
  <si>
    <t>Willowstick Technologies, LLC</t>
  </si>
  <si>
    <t>Willowstick Technologies_Geophysical Investigation</t>
  </si>
  <si>
    <t>811082-0</t>
  </si>
  <si>
    <t>Razor Vac Trucking Ltd</t>
  </si>
  <si>
    <t>Razor Vac - MGSA - April 15, 2014</t>
  </si>
  <si>
    <t>811083-0</t>
  </si>
  <si>
    <t>DRILLERS DIRECTIONAL DRILLING LTD.</t>
  </si>
  <si>
    <t>Drillers Directional - MGSA - April 15, 2014</t>
  </si>
  <si>
    <t>811143-0</t>
  </si>
  <si>
    <t>Bonnyville Welding MGSA (replacing MGSA 1909)</t>
  </si>
  <si>
    <t>811143-1-0</t>
  </si>
  <si>
    <t>811143-1</t>
  </si>
  <si>
    <t>BlueSky Flexjoint Rework</t>
  </si>
  <si>
    <t>811171-0</t>
  </si>
  <si>
    <t>Galleon Well Servicing Inc.</t>
  </si>
  <si>
    <t>Galleon Well Servicing CADOC Master Well Servicing Agreement</t>
  </si>
  <si>
    <t>811254-0</t>
  </si>
  <si>
    <t>SiGNa Chemistry, Inc.</t>
  </si>
  <si>
    <t>Reciprocal Confidentiality_SiGNa Chemistry</t>
  </si>
  <si>
    <t>811302-0</t>
  </si>
  <si>
    <t>Canadian Industrial Paramedics Ltd</t>
  </si>
  <si>
    <t>Canadian Industrial Paramedics MGSA</t>
  </si>
  <si>
    <t>CONTRACTS EXECUTED 2014 to YTD</t>
  </si>
  <si>
    <r>
      <t xml:space="preserve">Had initial Scope of Work review meeting on Wednesday April 2nd. Banner to review T&amp;C's and provide "fixed annual costs" and "variable costs rate sheet" by Thursday April 17th.                         </t>
    </r>
    <r>
      <rPr>
        <b/>
        <sz val="11"/>
        <rFont val="Calibri"/>
        <family val="2"/>
        <scheme val="minor"/>
      </rPr>
      <t>Update April 17th:</t>
    </r>
    <r>
      <rPr>
        <sz val="11"/>
        <rFont val="Calibri"/>
        <family val="2"/>
        <scheme val="minor"/>
      </rPr>
      <t xml:space="preserve"> Received updated costs from Banner. </t>
    </r>
  </si>
  <si>
    <t xml:space="preserve">Kirby North Camp - Catering &amp; Housekeeping
CNC - Heart Lake JV 
Camps and Stakeholder Relations </t>
  </si>
  <si>
    <t>Camps / North Brintnell Camp Closing</t>
  </si>
  <si>
    <r>
      <t xml:space="preserve">Cody Klatt requires a temp camp as there is no space this fall/winter at the Primrose camp; 70 rooms, 14 VIP and 56 Craft from Mid November - March possibly into April. Cody was obtaining a quote from Camp Corp Structures. SM advised management direction not to use CNC or any subsidiary business. SM offered assistance to helping source alternative providers and forwarded  price list from Precision Drilling. Pending acknowledgement and request back from BU. </t>
    </r>
    <r>
      <rPr>
        <b/>
        <sz val="11"/>
        <color theme="1"/>
        <rFont val="Calibri"/>
        <family val="2"/>
        <scheme val="minor"/>
      </rPr>
      <t>Update July 14th:</t>
    </r>
    <r>
      <rPr>
        <sz val="11"/>
        <color theme="1"/>
        <rFont val="Calibri"/>
        <family val="2"/>
        <scheme val="minor"/>
      </rPr>
      <t xml:space="preserve"> No response or update... will revisit if contacted again.</t>
    </r>
  </si>
  <si>
    <r>
      <t xml:space="preserve">Forwarded RFx participant list to Julie to send to Ron Laing and Bill Clapperton for review
Drafting the RFx with the BU. Plan to issue the document by Friday June 20th. </t>
    </r>
    <r>
      <rPr>
        <b/>
        <sz val="11"/>
        <color theme="1"/>
        <rFont val="Calibri"/>
        <family val="2"/>
      </rPr>
      <t>Update June 24th:</t>
    </r>
    <r>
      <rPr>
        <sz val="11"/>
        <color theme="1"/>
        <rFont val="Calibri"/>
        <family val="2"/>
      </rPr>
      <t xml:space="preserve"> Pending conversation with Bill Clapperton and Heart Lake before SM can issue the RFQ. </t>
    </r>
    <r>
      <rPr>
        <b/>
        <sz val="11"/>
        <color theme="1"/>
        <rFont val="Calibri"/>
        <family val="2"/>
      </rPr>
      <t>Update June 27th:</t>
    </r>
    <r>
      <rPr>
        <sz val="11"/>
        <color theme="1"/>
        <rFont val="Calibri"/>
        <family val="2"/>
      </rPr>
      <t xml:space="preserve"> RFQ will be issued Monday June 30th. </t>
    </r>
    <r>
      <rPr>
        <b/>
        <sz val="11"/>
        <color theme="1"/>
        <rFont val="Calibri"/>
        <family val="2"/>
      </rPr>
      <t xml:space="preserve">June 30: on hold </t>
    </r>
    <r>
      <rPr>
        <sz val="11"/>
        <color theme="1"/>
        <rFont val="Calibri"/>
        <family val="2"/>
      </rPr>
      <t>until meeting on July 3rd with BU, Major Projects Kirby North, SM and Stakeholder to determine go-forward plan for all the Kirby Camps.</t>
    </r>
    <r>
      <rPr>
        <b/>
        <sz val="11"/>
        <color theme="1"/>
        <rFont val="Calibri"/>
        <family val="2"/>
      </rPr>
      <t xml:space="preserve"> Update July 14th:</t>
    </r>
    <r>
      <rPr>
        <sz val="11"/>
        <color theme="1"/>
        <rFont val="Calibri"/>
        <family val="2"/>
      </rPr>
      <t xml:space="preserve"> Kirby South Camps added to the SOW. RFQ issued to 9 bidders on Thurs July 10th. </t>
    </r>
  </si>
  <si>
    <r>
      <t xml:space="preserve">Sent draft of Field Service Agreement to Camp Group for review for trial Environmental Services (water &amp; waste water treatment) at the Woodenhouse camp in replacement of Banner Environmental. If services and costs are satisfactory, will re-evaluate adding other camp locations and executing an MGSA. </t>
    </r>
    <r>
      <rPr>
        <b/>
        <sz val="11"/>
        <color theme="1"/>
        <rFont val="Calibri"/>
        <family val="2"/>
        <scheme val="minor"/>
      </rPr>
      <t>Update June 2:</t>
    </r>
    <r>
      <rPr>
        <sz val="11"/>
        <color theme="1"/>
        <rFont val="Calibri"/>
        <family val="2"/>
        <scheme val="minor"/>
      </rPr>
      <t xml:space="preserve"> FSA Draft Complete. Will issue once vendor confirms available start date. </t>
    </r>
    <r>
      <rPr>
        <b/>
        <sz val="11"/>
        <color theme="1"/>
        <rFont val="Calibri"/>
        <family val="2"/>
        <scheme val="minor"/>
      </rPr>
      <t>Update June 24th:</t>
    </r>
    <r>
      <rPr>
        <sz val="11"/>
        <color theme="1"/>
        <rFont val="Calibri"/>
        <family val="2"/>
        <scheme val="minor"/>
      </rPr>
      <t>FSA executed by BU. In place for 1 year. If BU is satisfied with work, SM and BU will re-evaluate and execute an MGSA.</t>
    </r>
  </si>
  <si>
    <t>RFQ #439 / Camps / Kirby North &amp; South Catering &amp; Housekeeping</t>
  </si>
  <si>
    <t>Rate Negotiations - Project Management from $125 to $95; Land Agent from $110 to $95; Land Admin from $90 to $85; Photocopy from $.40 to $.25; Land titles from $12.00 to $11.50; Meal from $5/field hour to $15/meal</t>
  </si>
  <si>
    <t>Analyzing waste options for Horizon projects/ops</t>
  </si>
  <si>
    <r>
      <t xml:space="preserve">Issuing RFI to PD for information their Catering &amp; housekeeping services pending conversation btwn Steve Lepp and James Blackman from PD. </t>
    </r>
    <r>
      <rPr>
        <b/>
        <sz val="11"/>
        <color theme="1"/>
        <rFont val="Calibri"/>
        <family val="2"/>
        <scheme val="minor"/>
      </rPr>
      <t>Update June 27th:</t>
    </r>
    <r>
      <rPr>
        <sz val="11"/>
        <color theme="1"/>
        <rFont val="Calibri"/>
        <family val="2"/>
        <scheme val="minor"/>
      </rPr>
      <t xml:space="preserve"> RFI on hold until we hear more about the status of the PDCNC JV. </t>
    </r>
    <r>
      <rPr>
        <b/>
        <sz val="11"/>
        <color theme="1"/>
        <rFont val="Calibri"/>
        <family val="2"/>
        <scheme val="minor"/>
      </rPr>
      <t>Update July 14th:</t>
    </r>
    <r>
      <rPr>
        <sz val="11"/>
        <color theme="1"/>
        <rFont val="Calibri"/>
        <family val="2"/>
        <scheme val="minor"/>
      </rPr>
      <t xml:space="preserve"> Kirby South Camps were included in the Catering and Housekeeping Services for the Kirby North Camp. RFI no longer required. </t>
    </r>
  </si>
  <si>
    <t>Pason</t>
  </si>
  <si>
    <t>PeBen</t>
  </si>
  <si>
    <t>Communications</t>
  </si>
  <si>
    <t>T&amp;C Review</t>
  </si>
  <si>
    <t>15-1</t>
  </si>
  <si>
    <t>15/7/2014</t>
  </si>
  <si>
    <t>HTC CO2 Systems Corp.</t>
  </si>
  <si>
    <t>Wellsite geology</t>
  </si>
  <si>
    <t>RPS Energy Canada Ltd.</t>
  </si>
  <si>
    <t>Exploration</t>
  </si>
  <si>
    <r>
      <t>Procurement plan for Service Rig Commitment Pricing is with Julie for review and feedback.</t>
    </r>
    <r>
      <rPr>
        <sz val="11"/>
        <color rgb="FFFF0000"/>
        <rFont val="Calibri"/>
        <family val="2"/>
        <scheme val="minor"/>
      </rPr>
      <t xml:space="preserve"> 
</t>
    </r>
    <r>
      <rPr>
        <sz val="11"/>
        <rFont val="Calibri"/>
        <family val="2"/>
        <scheme val="minor"/>
      </rPr>
      <t xml:space="preserve">May 9 - On hold until pricing negotiations have completed. </t>
    </r>
    <r>
      <rPr>
        <sz val="11"/>
        <color rgb="FFFF0000"/>
        <rFont val="Calibri"/>
        <family val="2"/>
        <scheme val="minor"/>
      </rPr>
      <t xml:space="preserve">
May 22 - PP is being re-structured to include a pilot project to reduce the risk to Canadian Natural and to ensure that a large scale roll out will not affect production operations.
June 25 - PP Reviewed by Cam Kinniburgh.  Booked meeting with Mike Catley for review on July 14th.
July 15 - Discussed with Mike Catley, Discussions with primary contractors in Lloydminster and Bonnyville to begin next week</t>
    </r>
  </si>
  <si>
    <t>Heavy Haul Transportation Services</t>
  </si>
  <si>
    <t>Transportation and Logistics</t>
  </si>
  <si>
    <t>Stuart Kinnear/Cassie Doucette</t>
  </si>
  <si>
    <t>ALE Roll Lift Canada Inc.</t>
  </si>
  <si>
    <t>PVF Repair and Consignment</t>
  </si>
  <si>
    <t>IFC Flow Control</t>
  </si>
  <si>
    <t>CFP Industries</t>
  </si>
  <si>
    <r>
      <t xml:space="preserve">Met with Eagle Well Servicing to discuss:
-Line Items on Invoices and Creating Budled Pricing
-Possible fuel increase/allowance
-Changing discount that is currently in place from a line item to a quarterly rebate
-Eagle was concerned that they dropped their rates for CNRL and did not see any change in work volume.
Next Meeting scheduled for June 27, 2014
</t>
    </r>
    <r>
      <rPr>
        <sz val="11"/>
        <color rgb="FFFF0000"/>
        <rFont val="Calibri"/>
        <family val="2"/>
        <scheme val="minor"/>
      </rPr>
      <t>July 17 - Fuel increase allowance letter sent</t>
    </r>
  </si>
  <si>
    <t>Rockwell Servicing</t>
  </si>
  <si>
    <t>COMPLETED</t>
  </si>
  <si>
    <r>
      <t xml:space="preserve">Evaluating if Luke Vondermuhl wants to explore asking ATCO to provide plant maintenance at the South Brintnell Plant. Luke V, Randy P and Erik H will discuss. Concerns are with CNQ having to pay for PPE, H2S etc. SM provided wording from Camp Maintenance SOW that Contractor supplies all personnel PPE. Sch G stipulates Contractor to provide all necessary training for the SOW, including H2S Alive/h2S awareness component only. TBD...waiting feedback from BU. </t>
    </r>
    <r>
      <rPr>
        <b/>
        <sz val="11"/>
        <color theme="1"/>
        <rFont val="Calibri"/>
        <family val="2"/>
      </rPr>
      <t>Update July 21st:</t>
    </r>
    <r>
      <rPr>
        <sz val="11"/>
        <color theme="1"/>
        <rFont val="Calibri"/>
        <family val="2"/>
      </rPr>
      <t xml:space="preserve"> NO further requests at this time.</t>
    </r>
  </si>
  <si>
    <r>
      <t xml:space="preserve">Received Notification from BU that the Brintnell North Camp will be closed on September 15th. Will prepare notice of Cancellation for Catering &amp; Housekeeping Services, VDM, ATCO… others are required. </t>
    </r>
    <r>
      <rPr>
        <b/>
        <sz val="11"/>
        <color theme="1"/>
        <rFont val="Calibri"/>
        <family val="2"/>
      </rPr>
      <t>Update July 21st:</t>
    </r>
    <r>
      <rPr>
        <sz val="11"/>
        <color theme="1"/>
        <rFont val="Calibri"/>
        <family val="2"/>
      </rPr>
      <t xml:space="preserve"> Notices have been issued to Data-4, ESS and ATCO. Camps will notify all other services providers of the decommissioning. </t>
    </r>
  </si>
  <si>
    <t>PDCNC Kirby South Camps</t>
  </si>
  <si>
    <t>Purchase Sand Separator (surface) process equipment</t>
  </si>
  <si>
    <t>FilterCo Services Ltd</t>
  </si>
  <si>
    <t>Voice, Data, and Media Services (VDM)</t>
  </si>
  <si>
    <t>RFQ 439</t>
  </si>
  <si>
    <t>Catering &amp; Houskeeping Services</t>
  </si>
  <si>
    <t>Helmet Road &amp; Lease Maintenance Procurement Plan</t>
  </si>
  <si>
    <t>Candice MacLean / Kevin Ross</t>
  </si>
  <si>
    <t>Completed Coil Tubing RFP 334 (Leader - Canyon - Wise - Essential)</t>
  </si>
  <si>
    <t>April (2013-Q1)</t>
  </si>
  <si>
    <t>Oct (2013-Q3)</t>
  </si>
  <si>
    <t>July (2013-Q2)</t>
  </si>
  <si>
    <t>Jan (2013-Q4)</t>
  </si>
  <si>
    <t>tbc</t>
  </si>
  <si>
    <t>Recognized Savings of $267155.49 through the Early Pay Program in Q2 with 15 Vendors.  Program savings since July 2012 $2,891,308.98</t>
  </si>
  <si>
    <t>OCTG Purchases</t>
  </si>
  <si>
    <t>Grimes Well Servicing</t>
  </si>
  <si>
    <t>Grimes requested a $55/hr increase to their base rate.  Met with Kirk Grimes and he agreed to hold any rate change until the CAODC Wage Recommendation is released October 1</t>
  </si>
  <si>
    <r>
      <rPr>
        <b/>
        <sz val="10"/>
        <color theme="1"/>
        <rFont val="Calibri"/>
        <family val="2"/>
        <scheme val="minor"/>
      </rPr>
      <t>COMPLETED</t>
    </r>
    <r>
      <rPr>
        <sz val="10"/>
        <color theme="1"/>
        <rFont val="Calibri"/>
        <family val="2"/>
        <scheme val="minor"/>
      </rPr>
      <t>: contract exectued June 2, 2014.</t>
    </r>
  </si>
  <si>
    <r>
      <rPr>
        <b/>
        <sz val="10"/>
        <rFont val="Calibri"/>
        <family val="2"/>
        <scheme val="minor"/>
      </rPr>
      <t>COMPLETED:</t>
    </r>
    <r>
      <rPr>
        <sz val="10"/>
        <rFont val="Calibri"/>
        <family val="2"/>
        <scheme val="minor"/>
      </rPr>
      <t xml:space="preserve"> contract exectued June 2, 2014.</t>
    </r>
  </si>
  <si>
    <r>
      <t>Negotiation.</t>
    </r>
    <r>
      <rPr>
        <b/>
        <sz val="10"/>
        <color theme="1"/>
        <rFont val="Calibri"/>
        <family val="2"/>
        <scheme val="minor"/>
      </rPr>
      <t xml:space="preserve"> COMPLETED.</t>
    </r>
    <r>
      <rPr>
        <sz val="10"/>
        <color theme="1"/>
        <rFont val="Calibri"/>
        <family val="2"/>
        <scheme val="minor"/>
      </rPr>
      <t xml:space="preserve"> Contractr award to CAMPtek</t>
    </r>
  </si>
  <si>
    <t>1227415 Alberta Ltd. o/a CAMPtek</t>
  </si>
  <si>
    <t>Camp Maintenance Services - Kirby North</t>
  </si>
  <si>
    <t>ATCO Structures &amp; Logistics</t>
  </si>
  <si>
    <t>1v1</t>
  </si>
  <si>
    <t>Catering &amp; Housekeeping - Kirby South</t>
  </si>
  <si>
    <r>
      <rPr>
        <sz val="11"/>
        <rFont val="Calibri"/>
        <family val="2"/>
      </rPr>
      <t>MPSA with Ernst Young LLC for Consulting (Audit), Total value of contract at this time is approx. $500,000 - Issued for signature to EY 
Update April 15: EY Legal reviewing contract for exceptions</t>
    </r>
    <r>
      <rPr>
        <sz val="11"/>
        <color rgb="FFFF0000"/>
        <rFont val="Calibri"/>
        <family val="2"/>
      </rPr>
      <t xml:space="preserve">
</t>
    </r>
    <r>
      <rPr>
        <sz val="11"/>
        <rFont val="Calibri"/>
        <family val="2"/>
      </rPr>
      <t>Update April 22: Reviewing EY exceptions with Julie and Kara (April 24).</t>
    </r>
    <r>
      <rPr>
        <sz val="11"/>
        <color rgb="FFFF0000"/>
        <rFont val="Calibri"/>
        <family val="2"/>
      </rPr>
      <t xml:space="preserve">
</t>
    </r>
    <r>
      <rPr>
        <sz val="11"/>
        <rFont val="Calibri"/>
        <family val="2"/>
      </rPr>
      <t>Update April 29: Reviewing EY exceptions with Legal and return comments to EY</t>
    </r>
    <r>
      <rPr>
        <sz val="11"/>
        <color rgb="FFFF0000"/>
        <rFont val="Calibri"/>
        <family val="2"/>
      </rPr>
      <t xml:space="preserve">
</t>
    </r>
    <r>
      <rPr>
        <sz val="11"/>
        <rFont val="Calibri"/>
        <family val="2"/>
      </rPr>
      <t>Update May 5: Legal reviewing. Expected returned with comments end of business May 5, to be forwarded back to EY
Update May 21: EY's Legal reviewing CNRL's comments for exceptions. Expected return by May 23.
Update May 27: EYs second exceptions received. Meeting with Kara and Stephanie to discuss Friday, Meeting with EY June 5th
Updated June 9:  Second review of EY exceptions (Julie, Stephanie, Kara). Telephone conference call with EY including EY legal planned for June 10 to discuss exceptions.
June 21: Agreement with EY legal to review. Expected return Monday June 23.
June 27: Agreement returned from EY with further changes. Reviewed by Legal and to be sent back with comments by end of day today.
July 8: Meeting with Kara July 10 to review EY's latest comments and exceptions. This meeting will finalize the contract terms for approval.
July 23: Agreement fully executed.</t>
    </r>
  </si>
  <si>
    <t>Pressure Washer - Skid Mounted</t>
  </si>
  <si>
    <t>Pressure Washer - Fixed Unit</t>
  </si>
  <si>
    <t>Water Blast Manufactoring</t>
  </si>
  <si>
    <t>Tool Box</t>
  </si>
  <si>
    <t>Paramount Parts</t>
  </si>
  <si>
    <t>Various Operational Tools</t>
  </si>
  <si>
    <t>Acklands Grainer</t>
  </si>
  <si>
    <t>Boot Scrubber</t>
  </si>
  <si>
    <t>Boot Boy</t>
  </si>
  <si>
    <t>Cam Industrial</t>
  </si>
  <si>
    <t>Forklift/Pallet Jack</t>
  </si>
  <si>
    <t>GN Jonhston</t>
  </si>
  <si>
    <t>Leavitt Machinery</t>
  </si>
  <si>
    <t>Floor Scrubber</t>
  </si>
  <si>
    <t>Air Compressor</t>
  </si>
  <si>
    <t>Atlas Copas</t>
  </si>
  <si>
    <t>As of end of Q2, 85% of Drilling Bit spend since contract effective date of July 1, 2012 is with the 6 preferred vendors</t>
  </si>
  <si>
    <t>As of end of Q2, 96% of Cementing spend since contract effective date of September 1, 2014 is with the 5 preferred vendors</t>
  </si>
  <si>
    <t>As of end of Q2, 98% of Directional Drilling spend since contract effective date of September 1, 2014 is with the 5 preferred vendors</t>
  </si>
  <si>
    <t>As of end of Q2, 97% of Drilling Fluids spend since contract effective date of September 1, 2014 is with the 4 preferred vendors</t>
  </si>
  <si>
    <t>CAODC - Signed - Savanna 428 - 5 Million</t>
  </si>
  <si>
    <t>CAODC - Signed - Nabors 3 - 5 Million</t>
  </si>
  <si>
    <t>CAODC - Signed - Nabors 31 - 5 Million</t>
  </si>
  <si>
    <t>Fluid Hauling Services  for Lorne Rock &amp; Lashburn Fields (Procurement Plan) - Approved by Kara Slemko and Cam Kinnihburgh July 24, 2014.</t>
  </si>
  <si>
    <t>RFQ #460 - Fluid Hauling Services for Lone Rock &amp; Lashburn Fields drafted and ready for execution. Hamilton and Carla has reviewed it. Waiting on Foreman John Neff to review and approve. RFQ is to be issued July 29, 2014</t>
  </si>
  <si>
    <t xml:space="preserve">Nilex Construction </t>
  </si>
  <si>
    <t xml:space="preserve">Geotextile Material </t>
  </si>
  <si>
    <t>Lease Construction</t>
  </si>
  <si>
    <t>RFQ 441</t>
  </si>
  <si>
    <t xml:space="preserve">Nilex </t>
  </si>
  <si>
    <t>RFP 347</t>
  </si>
  <si>
    <r>
      <rPr>
        <b/>
        <sz val="10"/>
        <rFont val="Calibri"/>
        <family val="2"/>
        <scheme val="minor"/>
      </rPr>
      <t xml:space="preserve">COMPLETED. </t>
    </r>
    <r>
      <rPr>
        <sz val="10"/>
        <rFont val="Calibri"/>
        <family val="2"/>
        <scheme val="minor"/>
      </rPr>
      <t xml:space="preserve">Executed July 24th. </t>
    </r>
  </si>
  <si>
    <r>
      <t xml:space="preserve">COMPLETED. </t>
    </r>
    <r>
      <rPr>
        <sz val="10"/>
        <rFont val="Calibri"/>
        <family val="2"/>
        <scheme val="minor"/>
      </rPr>
      <t>Executed July 28 2014</t>
    </r>
  </si>
  <si>
    <t>1v2</t>
  </si>
  <si>
    <r>
      <rPr>
        <b/>
        <sz val="11"/>
        <color theme="1"/>
        <rFont val="Calibri"/>
        <family val="2"/>
      </rPr>
      <t>Update May 5:</t>
    </r>
    <r>
      <rPr>
        <sz val="11"/>
        <color theme="1"/>
        <rFont val="Calibri"/>
        <family val="2"/>
      </rPr>
      <t xml:space="preserve"> Calculated changes to the WIFI and Ethernet costs based on no minimum and completed an evaluation of pricing implications if CNQ agreed to an increase in the monthly WIFI and Ethernet fee instead. Camps to discuss this and Cancellation costs with vendor while I am away May 9 -23.  </t>
    </r>
    <r>
      <rPr>
        <b/>
        <sz val="11"/>
        <color theme="1"/>
        <rFont val="Calibri"/>
        <family val="2"/>
      </rPr>
      <t>Update May 27th:</t>
    </r>
    <r>
      <rPr>
        <sz val="11"/>
        <color theme="1"/>
        <rFont val="Calibri"/>
        <family val="2"/>
      </rPr>
      <t xml:space="preserve"> Camp Group and CAMPtek confirmed cancellation calculation etc. </t>
    </r>
    <r>
      <rPr>
        <b/>
        <sz val="11"/>
        <color theme="1"/>
        <rFont val="Calibri"/>
        <family val="2"/>
      </rPr>
      <t xml:space="preserve">Update June 17: </t>
    </r>
    <r>
      <rPr>
        <sz val="11"/>
        <color theme="1"/>
        <rFont val="Calibri"/>
        <family val="2"/>
      </rPr>
      <t xml:space="preserve">meeting with camps, IS and SM to review the implementation. </t>
    </r>
    <r>
      <rPr>
        <b/>
        <sz val="11"/>
        <color theme="1"/>
        <rFont val="Calibri"/>
        <family val="2"/>
      </rPr>
      <t xml:space="preserve">Updated June 24th: </t>
    </r>
    <r>
      <rPr>
        <sz val="11"/>
        <color theme="1"/>
        <rFont val="Calibri"/>
        <family val="2"/>
      </rPr>
      <t xml:space="preserve">Meeting with BU, IS and CAMPtek scheduled for June 25th to finalize Woodenhouse VDM services. Pending outcome, CAMPtek will review and agreement and if updates are required. </t>
    </r>
    <r>
      <rPr>
        <b/>
        <sz val="11"/>
        <color theme="1"/>
        <rFont val="Calibri"/>
        <family val="2"/>
      </rPr>
      <t>Update July 14:</t>
    </r>
    <r>
      <rPr>
        <sz val="11"/>
        <color theme="1"/>
        <rFont val="Calibri"/>
        <family val="2"/>
      </rPr>
      <t xml:space="preserve"> CAMPtek has no changes required to the Schedules. SM will issue MGSA and Schedules for review and approval by BU and SM. </t>
    </r>
    <r>
      <rPr>
        <b/>
        <sz val="11"/>
        <color theme="1"/>
        <rFont val="Calibri"/>
        <family val="2"/>
      </rPr>
      <t>Update July 21st:</t>
    </r>
    <r>
      <rPr>
        <sz val="11"/>
        <color theme="1"/>
        <rFont val="Calibri"/>
        <family val="2"/>
      </rPr>
      <t xml:space="preserve"> Reviewed Schedules with SM Lead. Will issued in Upside for BU and SM review and Approval. </t>
    </r>
    <r>
      <rPr>
        <b/>
        <sz val="11"/>
        <color theme="1"/>
        <rFont val="Calibri"/>
        <family val="2"/>
      </rPr>
      <t>Update July 28th:</t>
    </r>
    <r>
      <rPr>
        <sz val="11"/>
        <color theme="1"/>
        <rFont val="Calibri"/>
        <family val="2"/>
      </rPr>
      <t xml:space="preserve"> Contracted executed. </t>
    </r>
  </si>
  <si>
    <t>Candice MacLean/Kevin Ross</t>
  </si>
  <si>
    <t>Environmental Application</t>
  </si>
  <si>
    <t>Matrix Solutions inc.</t>
  </si>
  <si>
    <t>806766-2</t>
  </si>
  <si>
    <t>From RFP 443</t>
  </si>
  <si>
    <t xml:space="preserve">July </t>
  </si>
  <si>
    <t>Waste</t>
  </si>
  <si>
    <t>Reviewed contract and spend components of eprocurment companies</t>
  </si>
  <si>
    <t>Stantec Rate Negotiations</t>
  </si>
  <si>
    <t>July 9: Reviewed Worksafe BC list of vendors requiring coverage for Q1-Q2.  3 AB water/liquid haulers working for Drilling operations in BC but no Worksafe BC. Spend and time in BC requiresWorksafe BC registration. Discussed with Drilling superintendent. Will submit list for CNRL Worksafe BC list Q2 to AP/HR July 10.
July 15: Worksafe BC list submitted.</t>
  </si>
  <si>
    <r>
      <t xml:space="preserve">Reciprocal Agreement issued to HTC and one exception approved by Legal Director. HTC have executed. In Upside for approval and CN signature.
</t>
    </r>
    <r>
      <rPr>
        <sz val="11"/>
        <color rgb="FFFF0000"/>
        <rFont val="Calibri"/>
        <family val="2"/>
        <scheme val="minor"/>
      </rPr>
      <t>July 28 Update: NDA fully executed.</t>
    </r>
  </si>
  <si>
    <t>North Brintnell Camp Decommissioning / Assest Dispoal Plan</t>
  </si>
  <si>
    <t>Product Substitution:  Began using EZ Drill rather than E-Lube.  EZ Drill is a lower cost product.</t>
  </si>
  <si>
    <t>Horizon Drilling</t>
  </si>
  <si>
    <t>Drilling Rigs</t>
  </si>
  <si>
    <t xml:space="preserve"> </t>
  </si>
  <si>
    <t xml:space="preserve">During the Devon acquisition, Devon awarded Drilling Rig Contracts to Horizon Drilling totalling a commitment of 1092 drilling days.  Through negotiations with Horizon Drilling, Canadian Natural has been released from these commitment day contracts, avoiding an expenditure. </t>
  </si>
  <si>
    <t>Discounts given in Q2 based on the number of rigs EF is supplying product to</t>
  </si>
  <si>
    <r>
      <t xml:space="preserve">Meetings HS &amp; Env &amp; BU with 20 vendors with the highest TRIF to improve safety awareness and reduce TRIF and spills. Deadline for meeting: June 30
Update June 5: 13/20 meetings scheduled - </t>
    </r>
    <r>
      <rPr>
        <sz val="11"/>
        <color theme="1"/>
        <rFont val="Calibri"/>
        <family val="2"/>
      </rPr>
      <t>Update June 10: 17/20 meetings scheduled. 
Update June 17: 19/20 meetings scheduled (DLM Oilfield -ex leeway- remaining) 
Update June 23: 20/20 meetings schedules</t>
    </r>
  </si>
  <si>
    <t xml:space="preserve">Review of Stakeholders Expectations. Meeting with Loreta and Legal on August 6th to discuss Schedule I. Meeting again in September. </t>
  </si>
  <si>
    <t>Providing vacation coverage for Renato and Elaine. Finalizing a few matters for Elaine.</t>
  </si>
  <si>
    <t>Laurence</t>
  </si>
  <si>
    <t>Surepoint Technologies</t>
  </si>
  <si>
    <t>Electrical &amp; Instrumentation - Labour</t>
  </si>
  <si>
    <t>I H S Global Canada Limited</t>
  </si>
  <si>
    <t>Savanna Well Servicing</t>
  </si>
  <si>
    <r>
      <t xml:space="preserve">Minor Construction agreement for radio tower in Lloydminster office parking lot.  </t>
    </r>
    <r>
      <rPr>
        <sz val="11"/>
        <rFont val="Calibri"/>
        <family val="2"/>
      </rPr>
      <t>April 9 - Documents have been sent to Telus for review - June 2 - Document received back from Telus and forwarded to CNRL legal for review. -</t>
    </r>
    <r>
      <rPr>
        <sz val="11"/>
        <color rgb="FFFF0000"/>
        <rFont val="Calibri"/>
        <family val="2"/>
      </rPr>
      <t xml:space="preserve"> </t>
    </r>
    <r>
      <rPr>
        <sz val="11"/>
        <rFont val="Calibri"/>
        <family val="2"/>
      </rPr>
      <t>June 17 - Reviewed Telus concerns with BU and Legal.  Scope development is under way in collaboration with Field, IS, and SM.</t>
    </r>
    <r>
      <rPr>
        <sz val="11"/>
        <color rgb="FFFF0000"/>
        <rFont val="Calibri"/>
        <family val="2"/>
      </rPr>
      <t xml:space="preserve">
August 8 - Met with IS and Field Ops Representatives to develop SOW for Min-Con Contract.  There have been a number of undocumented conversations between IS and Telus that have supposedly modified the expectations set forth in the 2012 Letter of Understanding.  Next steps are to understand exactly what Canadian Natural is expecting from this transaction, and what we have written agreement to from Telus.</t>
    </r>
  </si>
  <si>
    <t>Data Integrity Software</t>
  </si>
  <si>
    <t>Negotiated elimination of proposed 3% recovery fee</t>
  </si>
  <si>
    <t xml:space="preserve">Tervita Negotiations ($150,000/year savings) </t>
  </si>
  <si>
    <t xml:space="preserve">New technology, confirming proper AER waste transfer approvals </t>
  </si>
  <si>
    <t>Sa</t>
  </si>
  <si>
    <t>Executed 10 SFCAs</t>
  </si>
  <si>
    <r>
      <rPr>
        <sz val="11"/>
        <color theme="1"/>
        <rFont val="Calibri"/>
        <family val="2"/>
      </rPr>
      <t xml:space="preserve">Began drafting supplement to ATCO Maintenance MGSA to include the new Kirby North Camp. ATCO will sub-contract the aboriginal group CNQ designates. Conversation with Stakeholder, Camps and SM to determine if a specific group should be identified; Heart Lake? </t>
    </r>
    <r>
      <rPr>
        <b/>
        <sz val="11"/>
        <color theme="1"/>
        <rFont val="Calibri"/>
        <family val="2"/>
      </rPr>
      <t xml:space="preserve">Update July 14th: </t>
    </r>
    <r>
      <rPr>
        <sz val="11"/>
        <color theme="1"/>
        <rFont val="Calibri"/>
        <family val="2"/>
      </rPr>
      <t xml:space="preserve"> Stakeholder Relations confirmed they would like ATCO to continue working with Northern Wolf. This will be included with the supplement and sent to Bill Clapperton for reveiw in Upside before issuing to BU for approval. </t>
    </r>
    <r>
      <rPr>
        <b/>
        <sz val="11"/>
        <color theme="1"/>
        <rFont val="Calibri"/>
        <family val="2"/>
      </rPr>
      <t xml:space="preserve">Update July 24: </t>
    </r>
    <r>
      <rPr>
        <sz val="11"/>
        <color theme="1"/>
        <rFont val="Calibri"/>
        <family val="2"/>
      </rPr>
      <t xml:space="preserve">Review supplement with SM Lead. Steve Lepp confirmed ATCO to extend Northern Wolf work to the Kirby North Camp; SM will send supplement for Bill Clapperton's review in Upside before issuing to BU &amp; SM for review and approvals. A second supplement will be issued to review the North Brintnell Camp from the SOW. </t>
    </r>
    <r>
      <rPr>
        <b/>
        <sz val="11"/>
        <color theme="1"/>
        <rFont val="Calibri"/>
        <family val="2"/>
      </rPr>
      <t>Update July 28th</t>
    </r>
    <r>
      <rPr>
        <sz val="11"/>
        <color theme="1"/>
        <rFont val="Calibri"/>
        <family val="2"/>
      </rPr>
      <t xml:space="preserve">: issued supplement and received copy signed copy back from ATCO. Pending SM signed and executed supplement on July 24th. </t>
    </r>
  </si>
  <si>
    <r>
      <t>Discussion with Camps and Stakeholder relations about proposing catering and housekeeping services to the Heart Lake and CNC JV for the new Kirby North Operations Camp. S</t>
    </r>
    <r>
      <rPr>
        <sz val="11"/>
        <rFont val="Calibri"/>
        <family val="2"/>
        <scheme val="minor"/>
      </rPr>
      <t xml:space="preserve">upply Management will review existing PDCNC agreement and draft a similar proposal to review with Camps to propose to the CNC Heart Lake JV. </t>
    </r>
    <r>
      <rPr>
        <sz val="11"/>
        <color rgb="FFFF0000"/>
        <rFont val="Calibri"/>
        <family val="2"/>
        <scheme val="minor"/>
      </rPr>
      <t xml:space="preserve">
</t>
    </r>
    <r>
      <rPr>
        <b/>
        <sz val="11"/>
        <rFont val="Calibri"/>
        <family val="2"/>
      </rPr>
      <t>Update May 27th:</t>
    </r>
    <r>
      <rPr>
        <sz val="11"/>
        <rFont val="Calibri"/>
        <family val="2"/>
      </rPr>
      <t xml:space="preserve"> Meeting schedule on Monday June 2nd to review requirements etc with Stakeholder relations and define a go-forward plan for Kirby North new service provider and renewing Kirby South. 
</t>
    </r>
    <r>
      <rPr>
        <b/>
        <sz val="11"/>
        <rFont val="Calibri"/>
        <family val="2"/>
      </rPr>
      <t>Update June 9th:</t>
    </r>
    <r>
      <rPr>
        <sz val="11"/>
        <rFont val="Calibri"/>
        <family val="2"/>
      </rPr>
      <t xml:space="preserve"> Kirby North - Catering &amp; Housekeeping services will be Bid</t>
    </r>
    <r>
      <rPr>
        <u/>
        <sz val="11"/>
        <rFont val="Calibri"/>
        <family val="2"/>
      </rPr>
      <t xml:space="preserve"> excluding CNC  </t>
    </r>
    <r>
      <rPr>
        <sz val="11"/>
        <rFont val="Calibri"/>
        <family val="2"/>
      </rPr>
      <t xml:space="preserve">participation. Wording will be included in the bid that the awarded contractor will be expected to work with Heart Lake first nations. Bid expected to be issued by Friday June 20th. </t>
    </r>
    <r>
      <rPr>
        <u/>
        <sz val="11"/>
        <rFont val="Calibri"/>
        <family val="2"/>
      </rPr>
      <t>Services to being Sept 1st</t>
    </r>
    <r>
      <rPr>
        <sz val="11"/>
        <rFont val="Calibri"/>
        <family val="2"/>
      </rPr>
      <t>. 
Kirby South - PDCNC Catering and Housekeeping SOW will be extended for 1 year.</t>
    </r>
  </si>
  <si>
    <r>
      <t xml:space="preserve">Update June 23 (Laurence): Issued RFP #443 - Enviro. Assessment for Lindbergh Project - Candice is covering for Kevin until July 1. 
SOW: Environmental baseline survey work is to begin in summer 2014 to support submission of the regulatory Application to the Alberta Energy Regulator (AER) by June 15, 2015. 3 proponents: Millenium, Matrix, Stantec. Closing date July 14
</t>
    </r>
    <r>
      <rPr>
        <sz val="11"/>
        <rFont val="Calibri"/>
        <family val="2"/>
      </rPr>
      <t>Update June 20 (Candice): Issued RFP No. 443 on June 20th  - Enviro. Assessment for Kevin Ross. Passed on to Kevin Ross; however, still acting as the sole point of contact. 
Update July 14 (Kevin): all proposals recieved and compliant, commercial analysis complete, setting up meeting with BU
July 28: RFP Clarification Meetings
RFP 443 Award - Matrix Solutions</t>
    </r>
  </si>
  <si>
    <t>811791-0</t>
  </si>
  <si>
    <t>1826252 Alberta Ltd.</t>
  </si>
  <si>
    <t>Kami Cline - T's &amp; C's</t>
  </si>
  <si>
    <t>Short Form Consulting Agreement</t>
  </si>
  <si>
    <t>Gerber, Laura</t>
  </si>
  <si>
    <t>Schedule As for Consultant Agreements</t>
  </si>
  <si>
    <t>Schedule Bs for Consultant Agreements</t>
  </si>
  <si>
    <t>1311245 Alberta Ltd.</t>
  </si>
  <si>
    <t>805166-2-1</t>
  </si>
  <si>
    <t>805166-2</t>
  </si>
  <si>
    <t>1080381 Alberta Inc.</t>
  </si>
  <si>
    <t>Derek McLeod - Sch B - Supplement 1</t>
  </si>
  <si>
    <t>807445-1-1</t>
  </si>
  <si>
    <t>807445-1</t>
  </si>
  <si>
    <t>Scott Safety Supply Services Inc.</t>
  </si>
  <si>
    <t>Scott Safety - Safety Services Sup. 1</t>
  </si>
  <si>
    <t>811885-0</t>
  </si>
  <si>
    <t>1827021 Alberta Ltd.</t>
  </si>
  <si>
    <t>Arden Wensel - T's &amp; C's</t>
  </si>
  <si>
    <t>811917-0</t>
  </si>
  <si>
    <t>D Elliott Ventures Inc.</t>
  </si>
  <si>
    <t>Diane Elliott - T's &amp; C's</t>
  </si>
  <si>
    <t>811995-0</t>
  </si>
  <si>
    <t>Luken's Oilfield Services Ltd</t>
  </si>
  <si>
    <t>Shawn Luken - T's &amp; C's</t>
  </si>
  <si>
    <t>811662-0</t>
  </si>
  <si>
    <t>Nessalk Consulting Ltd.</t>
  </si>
  <si>
    <t>Mark Klassen - T's &amp; C's</t>
  </si>
  <si>
    <t>812011-0</t>
  </si>
  <si>
    <t>Chimko Mechanical Inc.</t>
  </si>
  <si>
    <t>Dennis Chimko - T's &amp; C's</t>
  </si>
  <si>
    <t>812040-0</t>
  </si>
  <si>
    <t>Darlene Morton - T's &amp; C's</t>
  </si>
  <si>
    <t>812044-0</t>
  </si>
  <si>
    <t>1456169 Alberta Ltd.</t>
  </si>
  <si>
    <t>Tim Penner - T's &amp; C's</t>
  </si>
  <si>
    <t>812126-0</t>
  </si>
  <si>
    <t>1112124 Alberta Ltd.</t>
  </si>
  <si>
    <t>Jason Boos - T's &amp; C's</t>
  </si>
  <si>
    <t>0980373 B.C. Ltd.</t>
  </si>
  <si>
    <t>Contract Operating Agreement</t>
  </si>
  <si>
    <t>811338-0</t>
  </si>
  <si>
    <t>1655774 Alberta Ltd.</t>
  </si>
  <si>
    <t>1655774 Alberta Ltd. (John Viken); COA T's &amp; C's</t>
  </si>
  <si>
    <t>811574-0</t>
  </si>
  <si>
    <t>Herman Gas &amp; Oil Contracting Ltd.</t>
  </si>
  <si>
    <t>Herman Gas &amp; Oil Contracting Ltd. (Clayton Herman); COA T's &amp; C's</t>
  </si>
  <si>
    <t>811710-0</t>
  </si>
  <si>
    <t>Walshy's Oilfield Services Ltd.</t>
  </si>
  <si>
    <t>Walshy's Oilfield Services Ltd. (Blair Walsh); COA - T's &amp; C's</t>
  </si>
  <si>
    <t>811302-1-0</t>
  </si>
  <si>
    <t>811302-1</t>
  </si>
  <si>
    <t>Canadian Industrial Paramedics - Safety and Emergency Services</t>
  </si>
  <si>
    <t>789-15-1</t>
  </si>
  <si>
    <t>789-15</t>
  </si>
  <si>
    <t>Schedule A-15 Amendment 1 - Bits - April 1, 2012</t>
  </si>
  <si>
    <t>812031-0</t>
  </si>
  <si>
    <t>HTC CO2 Systems Corp. a subsidiary of HTC Purenergy Inc.</t>
  </si>
  <si>
    <t>Reciprocal Confidentiality_HTC CO2 Systems Corp</t>
  </si>
  <si>
    <t>811465-0</t>
  </si>
  <si>
    <t>Thrive Industries Inc</t>
  </si>
  <si>
    <t>806962-1</t>
  </si>
  <si>
    <t>Pe Ben Oilfield Services L.P.</t>
  </si>
  <si>
    <t>Schedule A2 â€“ Various Services - August 1, 2014</t>
  </si>
  <si>
    <t>807319-1-2</t>
  </si>
  <si>
    <t>807319-1</t>
  </si>
  <si>
    <t>Pason Systems Corp.</t>
  </si>
  <si>
    <t>Schedule A-1 B-1 - Electrical Equipment - January 1, 2014</t>
  </si>
  <si>
    <t>811257-0</t>
  </si>
  <si>
    <t>1227415 Alberta Ltd.</t>
  </si>
  <si>
    <t>1227415 Alberta Ltd o/a CAMPtek: MGSA Camp VDM Services</t>
  </si>
  <si>
    <t>811871-0</t>
  </si>
  <si>
    <t>Wise Intervention Services Inc</t>
  </si>
  <si>
    <t>Wise - Coil Tubing, Completions Operations</t>
  </si>
  <si>
    <t>811876-0</t>
  </si>
  <si>
    <t>Leader Energy Services Ltd.</t>
  </si>
  <si>
    <t>Leader Energy - Coil Tubing, Completions</t>
  </si>
  <si>
    <t>808022-1-1</t>
  </si>
  <si>
    <t>808022-1</t>
  </si>
  <si>
    <t>Firemaster Oilfield Services Inc.</t>
  </si>
  <si>
    <t>Firemaster - Safety &amp; Emergency Services</t>
  </si>
  <si>
    <t>808022-2-0</t>
  </si>
  <si>
    <t>808022-2</t>
  </si>
  <si>
    <t>Firemaster, Safety Services - Completions Septimus</t>
  </si>
  <si>
    <t>808868-1-1</t>
  </si>
  <si>
    <t>808868-1</t>
  </si>
  <si>
    <t>Tidy Trucking Ltd.</t>
  </si>
  <si>
    <t>Tidy - Vac Trucks and Hauling Services, Completions Operations</t>
  </si>
  <si>
    <t>809010-3-0</t>
  </si>
  <si>
    <t>809010-3</t>
  </si>
  <si>
    <t>Gas Drive Global LP; Helmet Mechanics</t>
  </si>
  <si>
    <t>810289-1-1</t>
  </si>
  <si>
    <t>810845-0</t>
  </si>
  <si>
    <t>Wespro Production Testing Ltd</t>
  </si>
  <si>
    <t>Wespro - Production Testing, Completions Operations</t>
  </si>
  <si>
    <t>810948-1-0</t>
  </si>
  <si>
    <t>810948-1</t>
  </si>
  <si>
    <t>TTS, Milling - Completions  Septimus</t>
  </si>
  <si>
    <t>811133-0</t>
  </si>
  <si>
    <t>Ernst &amp; Young_MPSA_Ts&amp;Cs_Audit</t>
  </si>
  <si>
    <t>811031-0</t>
  </si>
  <si>
    <t>Van Houtte Coffee Services - CALGARY</t>
  </si>
  <si>
    <t>Van Houtte - MGSA - April 1, 2014</t>
  </si>
  <si>
    <t>804056-2-1</t>
  </si>
  <si>
    <t>804056-2</t>
  </si>
  <si>
    <t>24/7 Compression Ltd.</t>
  </si>
  <si>
    <t>24/7 Compression Ltd: Parts Supply (Engine and Compressor)</t>
  </si>
  <si>
    <t>811325-0</t>
  </si>
  <si>
    <t>Snipes Ltd.</t>
  </si>
  <si>
    <t>Snipes Ltd (Wes Burton); COA T's &amp; C's</t>
  </si>
  <si>
    <t>811712-0</t>
  </si>
  <si>
    <t>PJC Solutions Inc.</t>
  </si>
  <si>
    <t>Paula Corbeil - T's &amp; C's</t>
  </si>
  <si>
    <t>811786-0</t>
  </si>
  <si>
    <t>262632 Alberta Ltd.</t>
  </si>
  <si>
    <t>David Kenyon - T's &amp; C's</t>
  </si>
  <si>
    <t>811743-0</t>
  </si>
  <si>
    <t>Dark Wolf Technical Services Inc.</t>
  </si>
  <si>
    <t>Justin Lord - T's &amp; C's</t>
  </si>
  <si>
    <t>St. Albert</t>
  </si>
  <si>
    <t>Pranx Holdings Inc.</t>
  </si>
  <si>
    <t>Business Services - Business Services &amp; Strategic Planning</t>
  </si>
  <si>
    <r>
      <t xml:space="preserve">UPDATE: Created 6 new SFCA's (see comments) and negotiating 3 of the 6. - </t>
    </r>
    <r>
      <rPr>
        <sz val="11"/>
        <rFont val="Calibri"/>
        <family val="2"/>
      </rPr>
      <t xml:space="preserve">The 1 contract is now pending legal approval in Upside. Pending vendor signed copy. All three complete. </t>
    </r>
  </si>
  <si>
    <t>CANCELLED</t>
  </si>
  <si>
    <t>Lease Road Construction &amp; Maintenance</t>
  </si>
  <si>
    <t>Professional Consulting Services; Contracting Risk Profile</t>
  </si>
  <si>
    <t>Ken Miller (with Task Force Team - Laurence D.)</t>
  </si>
  <si>
    <t>Golder</t>
  </si>
  <si>
    <t>Reviewing confromance to scope fo past Kirby Expansion</t>
  </si>
  <si>
    <t>SNC</t>
  </si>
  <si>
    <t>Onsite water management scope for boring in drilling</t>
  </si>
  <si>
    <t>Demoed eprocurement softwares</t>
  </si>
  <si>
    <t>DO NOT USE</t>
  </si>
  <si>
    <t>Contract #</t>
  </si>
  <si>
    <t>E-Auction Software</t>
  </si>
  <si>
    <t>Continuing to Demo RA softwares
Update May 12: Ran Demo Day for eprocurement solutions - shortlisting to two SAAS providers (Perfect Commerce &amp; Scan Market)
Update May 26: Shortlisted to two eprocurement SAAS systems - Running tests for next three weeks
Update Aug.18: Started process mapping for eprocurement activities</t>
  </si>
  <si>
    <t>Tableau Software</t>
  </si>
  <si>
    <t>Oilfield Services</t>
  </si>
  <si>
    <t>Artisan Energy Solutions Ltd.</t>
  </si>
  <si>
    <t>FedEx</t>
  </si>
  <si>
    <t>Tyson Bennett</t>
  </si>
  <si>
    <t>Began as member of Playbook task force. Reviewing, editing first draft.</t>
  </si>
  <si>
    <t xml:space="preserve">Fixing Conventional Cost Control document. </t>
  </si>
  <si>
    <t xml:space="preserve">Executed 1 SFCA and 2 SFCA Schedules </t>
  </si>
  <si>
    <r>
      <t xml:space="preserve">Working on vendor list for potentials for early pay program (Lease Consturction). July 28th: Currently working with 5 vendors that have been "qualified" by AP. Meeting with Precision Contractors on Aug 7th to discuss EPP. </t>
    </r>
    <r>
      <rPr>
        <sz val="11"/>
        <color rgb="FFFF0000"/>
        <rFont val="Calibri"/>
        <family val="2"/>
        <scheme val="minor"/>
      </rPr>
      <t xml:space="preserve">Aug 21: Contacted all top ten LC vendors. Pending reply from five. Three now apart of EP. </t>
    </r>
  </si>
  <si>
    <r>
      <t xml:space="preserve">Received MGSA exceptions from Glori Energy Inc. who will be working with CNQ on a pilot of Microbial Enhanced Oil Recovery on CNRL's pools. Business area is Exploitation Central.
</t>
    </r>
    <r>
      <rPr>
        <sz val="11"/>
        <rFont val="Calibri"/>
        <family val="2"/>
      </rPr>
      <t xml:space="preserve">June 27: BU concerned about getting to far in agreement with Glori before sampling to establish further busines is done. Glori to submit insurances and be escorted to field to obtain samples. Success of sample testing will determine going to agreement with Glori.
</t>
    </r>
    <r>
      <rPr>
        <sz val="11"/>
        <color rgb="FFFF0000"/>
        <rFont val="Calibri"/>
        <family val="2"/>
      </rPr>
      <t>July 28: Waiting for reply from Stephanie as to legal reviewer of exceptions for MGSA.
Update August 25:Waiting on pricing and scope information from BA.</t>
    </r>
  </si>
  <si>
    <r>
      <t xml:space="preserve">MPSA for wellsite geology. Contract exceptions reviewed and completed for agreed terms.
</t>
    </r>
    <r>
      <rPr>
        <sz val="11"/>
        <rFont val="Calibri"/>
        <family val="2"/>
      </rPr>
      <t xml:space="preserve">Delay in issue to week of June 30
MPSA issued for approval and issue for July 10.
July 15: Contract approval with Legal due to some minor changes to two articles for wellsite geology. </t>
    </r>
    <r>
      <rPr>
        <sz val="11"/>
        <color rgb="FFFF0000"/>
        <rFont val="Calibri"/>
        <family val="2"/>
      </rPr>
      <t xml:space="preserve">
</t>
    </r>
    <r>
      <rPr>
        <sz val="11"/>
        <rFont val="Calibri"/>
        <family val="2"/>
      </rPr>
      <t xml:space="preserve">Update Juy 28: Contract ready for issue however consideration given for RPS to be registered on ComplyWorks. Variance of information as to requirement for this type of vendor. Working on registration.
</t>
    </r>
    <r>
      <rPr>
        <sz val="11"/>
        <color rgb="FFFF0000"/>
        <rFont val="Calibri"/>
        <family val="2"/>
      </rPr>
      <t>Update: August 25 Executed.</t>
    </r>
  </si>
  <si>
    <r>
      <rPr>
        <sz val="11"/>
        <rFont val="Calibri"/>
        <family val="2"/>
      </rPr>
      <t>June 27:Winterhall's exceptions to Reciprocal Confidentiality Agreement received, reviewed by Legal and returned to Wintershall for comment/acceptance June 26.</t>
    </r>
    <r>
      <rPr>
        <sz val="11"/>
        <color rgb="FFFF0000"/>
        <rFont val="Calibri"/>
        <family val="2"/>
      </rPr>
      <t xml:space="preserve">
</t>
    </r>
    <r>
      <rPr>
        <sz val="11"/>
        <rFont val="Calibri"/>
        <family val="2"/>
      </rPr>
      <t xml:space="preserve">July 9: Wintershall returned NDA with additional exceptions. Legal reviewed and requested BU agreement before returning for final acceptance by Wintershall.
July 16: Sent CNRL's final comments back to Wintershall for review.
Wintershall to execute and courier to CNRL week of July 28.
</t>
    </r>
    <r>
      <rPr>
        <sz val="11"/>
        <color rgb="FFFF0000"/>
        <rFont val="Calibri"/>
        <family val="2"/>
      </rPr>
      <t>Update August 25: Executed</t>
    </r>
  </si>
  <si>
    <t>-</t>
  </si>
  <si>
    <t>805216-8</t>
  </si>
  <si>
    <t xml:space="preserve">Negotiations for TRD and Landfill. Also reviewing proposal for new landfill design/construction in Wab. </t>
  </si>
  <si>
    <t>SM</t>
  </si>
  <si>
    <t>Market Intelligence - looked at redeveloping our category spend matrix</t>
  </si>
  <si>
    <t>Stantec Remediation Schedule</t>
  </si>
  <si>
    <r>
      <t xml:space="preserve">Discussed with BU  at meeting on July 15th that SM would develop a disposal plan and engage Materials Management to coordinate efforts and include/explore donation opportunities with local business/non-profit/aboriginal groups, evaluate asset re-deployment or utilization opportunities and disposal options; potentially adding to SM goals and a good CSR opportunity for CNQ. </t>
    </r>
    <r>
      <rPr>
        <b/>
        <sz val="11"/>
        <color theme="1"/>
        <rFont val="Calibri"/>
        <family val="2"/>
        <scheme val="minor"/>
      </rPr>
      <t xml:space="preserve">Discussed with Materials Management on July 29th; they have started a disposal plan with Camps, toured the camp with a company who is developing a disposal plan proposal. Action item will remain with Materials Group </t>
    </r>
    <r>
      <rPr>
        <sz val="11"/>
        <color theme="1"/>
        <rFont val="Calibri"/>
        <family val="2"/>
        <scheme val="minor"/>
      </rPr>
      <t>as they have begun the process and expressed dis-interest with exploring donation opportunities within the local community due to a past experience and potential costs associated with transport.</t>
    </r>
  </si>
  <si>
    <t>Precision Contractor</t>
  </si>
  <si>
    <r>
      <rPr>
        <sz val="11"/>
        <rFont val="Calibri"/>
        <family val="2"/>
      </rPr>
      <t xml:space="preserve">Began drafting Procurement Plan for Lease Construction Geo Fabric - </t>
    </r>
    <r>
      <rPr>
        <sz val="11"/>
        <rFont val="Calibri"/>
        <family val="2"/>
      </rPr>
      <t>Met with Construction Manager to discuss progress. Finalizing this week (May 12th). Procurement Plan has been signed by Commercial Operations. Pending BU's approval. Planning to send out RFQ on June 13th. RFQ  issued June 13th. Closing on June 26th. RFQ Evaluations. Awarded on July 3rd to Nilex.  July 28th: Award Rec. has been signed by BU.</t>
    </r>
    <r>
      <rPr>
        <sz val="11"/>
        <color rgb="FFFF0000"/>
        <rFont val="Calibri"/>
        <family val="2"/>
      </rPr>
      <t xml:space="preserve"> </t>
    </r>
    <r>
      <rPr>
        <sz val="11"/>
        <rFont val="Calibri"/>
        <family val="2"/>
      </rPr>
      <t>Contract is pending internal approval. Pending Vendor signature.</t>
    </r>
    <r>
      <rPr>
        <sz val="11"/>
        <color rgb="FFFF0000"/>
        <rFont val="Calibri"/>
        <family val="2"/>
      </rPr>
      <t xml:space="preserve"> August 26: Contract executed in Upside. Cost savings have been reported on Cost Control tab. </t>
    </r>
  </si>
  <si>
    <r>
      <t xml:space="preserve">Ron L. checking the 2014 request forms for the SFCAs. 165 Request Forms pullled out for Ron's review by May 30. Agreement not to change the current process.
Update June 5: Mary-Jo and Ron wants the reporting to be changed. Deadline to provide the packages: June 6
</t>
    </r>
    <r>
      <rPr>
        <sz val="11"/>
        <color rgb="FFFF0000"/>
        <rFont val="Calibri"/>
        <family val="2"/>
        <scheme val="minor"/>
      </rPr>
      <t>Plans: 1/ Find a new format which would avoid mistakes (sept.) - 2/ review the SOW related to tier</t>
    </r>
  </si>
  <si>
    <t>Rebates</t>
  </si>
  <si>
    <t xml:space="preserve">Reviewing the 2013 &amp; 2014 rebates and estimating the 2014 rebates that we expect to receive by the end of the year. For Conventional group. Deadline Aug.21
Update Aug.25: Results: $12M received in 2013, estimation of $7.7M in 2014$ (3.5M received + $4.2M expected). Difference of -$4M. Main reasons are rebate period (impact ~985k), credits/refunds received in 2013 (impact: ~1.650M), decrease in activity, vendors removed from our preferred vendors’ list (service issue, high costs), use of other vendors with better pricing conditions (other than rebate program).
</t>
  </si>
  <si>
    <t>Staff</t>
  </si>
  <si>
    <t>Quarterly reporting to review with Candice and Laura for communication to MC</t>
  </si>
  <si>
    <t>Top-Co</t>
  </si>
  <si>
    <t>Float Equipment</t>
  </si>
  <si>
    <t>Top-Co Inc.</t>
  </si>
  <si>
    <t>2013 Rebate Cheque - Julie reviewed amount and cheque given to Roxanne Woods</t>
  </si>
  <si>
    <t>Monthly rebate Cheque - July 2014</t>
  </si>
  <si>
    <t>811393-0</t>
  </si>
  <si>
    <t>Caper Oilfield Ventures Ltd</t>
  </si>
  <si>
    <t>Greg Dubois - T's &amp; C's</t>
  </si>
  <si>
    <t>811561-0</t>
  </si>
  <si>
    <t>Black Knight Energy Services Ltd</t>
  </si>
  <si>
    <t>Black Knight - MGSA - July 1, 2014</t>
  </si>
  <si>
    <t>812125-0</t>
  </si>
  <si>
    <t>1699131 ALBERTA LTD.</t>
  </si>
  <si>
    <t>Dustin Gingell-T's &amp; C's</t>
  </si>
  <si>
    <t>812024-0</t>
  </si>
  <si>
    <t>Orb Technologies Inc.</t>
  </si>
  <si>
    <t>Kelsey Krokis - T's &amp; C's</t>
  </si>
  <si>
    <t>812037-0</t>
  </si>
  <si>
    <t>Nilex Inc.</t>
  </si>
  <si>
    <t>Nilex - MGSA Geotextile Material</t>
  </si>
  <si>
    <t>809722-1</t>
  </si>
  <si>
    <t>Federal Express Canada Ltd.</t>
  </si>
  <si>
    <t>MGSA Amendment 1 - October 1, 2014</t>
  </si>
  <si>
    <t>811862-0</t>
  </si>
  <si>
    <t>Zo Zo Contracting Ltd.</t>
  </si>
  <si>
    <t>Zo Zo Contracting Ltd. (Lyle Grey); COA - T's &amp; C's</t>
  </si>
  <si>
    <t>812159-0</t>
  </si>
  <si>
    <t>Reciprocal Confidentiality_Wintershall</t>
  </si>
  <si>
    <t>811813-0</t>
  </si>
  <si>
    <t>Magnum Oilfield Rentals Ltd.</t>
  </si>
  <si>
    <t>Magnum Oilfield Rentals Ltd. (Lance Wieler); COA - T's &amp; C's</t>
  </si>
  <si>
    <t>812105-0</t>
  </si>
  <si>
    <t>Diachinsky &amp; Associates Ltd</t>
  </si>
  <si>
    <t>Leslie Diachinsky - T's &amp; C's</t>
  </si>
  <si>
    <t>812236-0</t>
  </si>
  <si>
    <t>C-Man Contracting Ltd.</t>
  </si>
  <si>
    <t>Chad Tofteland - Ts&amp;Cs</t>
  </si>
  <si>
    <t>812356-0</t>
  </si>
  <si>
    <t>Artisan Energy Solutions Ltd</t>
  </si>
  <si>
    <t>Artisan Energy - MGSA - September 1, 2014</t>
  </si>
  <si>
    <t>811843-0</t>
  </si>
  <si>
    <t>Water Blast Manufacturing L.P.</t>
  </si>
  <si>
    <t>Hosty - Fabricated Unit</t>
  </si>
  <si>
    <t>811844-0</t>
  </si>
  <si>
    <t>Hotsy - Fixed Unit</t>
  </si>
  <si>
    <t>811891-0</t>
  </si>
  <si>
    <t>Paramount Parts Inc</t>
  </si>
  <si>
    <t>Paramount Parts - Purchase Order - Tool Box</t>
  </si>
  <si>
    <t>811925-0</t>
  </si>
  <si>
    <t>Boot-Boy Industries Inc.</t>
  </si>
  <si>
    <t>Boot-Boy - Purchase Order</t>
  </si>
  <si>
    <t>811931-0</t>
  </si>
  <si>
    <t>Cam Industrial Supply</t>
  </si>
  <si>
    <t>812064-0</t>
  </si>
  <si>
    <t>G.N. Johnston Equipment Co Ltd</t>
  </si>
  <si>
    <t>GN Johnston - Purchase Order</t>
  </si>
  <si>
    <t>812077-0</t>
  </si>
  <si>
    <t>Leavitt Machinery General Partnership</t>
  </si>
  <si>
    <t>Levitt Machinery - Purchase Order</t>
  </si>
  <si>
    <t>811706-0</t>
  </si>
  <si>
    <t>1178944 Alberta Ltd.</t>
  </si>
  <si>
    <t>Lorne Humphrey - T's &amp; C's</t>
  </si>
  <si>
    <t>811836-0</t>
  </si>
  <si>
    <t>RPS Energy Canada Ltd</t>
  </si>
  <si>
    <t>MPSA_Wellsite Geology_RPS</t>
  </si>
  <si>
    <t>812186-0</t>
  </si>
  <si>
    <t>Ultimate EOR Services LLC</t>
  </si>
  <si>
    <t>NDA Confidentiality Agreement</t>
  </si>
  <si>
    <t>812091-0</t>
  </si>
  <si>
    <t>1362436 Alberta Ltd</t>
  </si>
  <si>
    <t>1362436 Alberta Ltd. (Clayton Marion); COA - T's &amp; C's</t>
  </si>
  <si>
    <t>810800-1-1</t>
  </si>
  <si>
    <t>810800-1</t>
  </si>
  <si>
    <t>Barry Beatty - Sch A - Supplement 1</t>
  </si>
  <si>
    <t>810868-0</t>
  </si>
  <si>
    <t>7S Contracting Ltd.</t>
  </si>
  <si>
    <t>7S Contracting Ltd. (Dwayne Koch); COA T&amp;C's</t>
  </si>
  <si>
    <t>803230-1-3</t>
  </si>
  <si>
    <t>803230-1</t>
  </si>
  <si>
    <t>Precision Contractors Ltd.</t>
  </si>
  <si>
    <t>Precision Contractors - Early Pay</t>
  </si>
  <si>
    <t>811390-0</t>
  </si>
  <si>
    <t>856736 Alberta Ltd.</t>
  </si>
  <si>
    <t>856736 Alberta Ltd. (Gerald Kruger); COA T's &amp; C's</t>
  </si>
  <si>
    <t>810001-1-0</t>
  </si>
  <si>
    <t>810001-1</t>
  </si>
  <si>
    <t>0980373 B.C. Ltd. (Justin Duke) COA Schedules</t>
  </si>
  <si>
    <t>Working on transfer of Stuart portfolio. Julie asked for interests in team meeting aug.26
Sept.28: recommendation memo sent to Kara for approval</t>
  </si>
  <si>
    <r>
      <t>Published Service Rig Dashboard to Field Ops Managers.  Will publish to all completions superintendents once final sign off has been given from management.</t>
    </r>
    <r>
      <rPr>
        <sz val="11"/>
        <color rgb="FFFF0000"/>
        <rFont val="Calibri"/>
        <family val="2"/>
      </rPr>
      <t xml:space="preserve">
September 2 - BU management reviewing who should be using this dashboard due to concerns over confidential infomation.</t>
    </r>
  </si>
  <si>
    <r>
      <t xml:space="preserve">Savanna has requested a $75/hr increase to the base operating rate.  Working with Field ops and Completions to push back, as they lowered their rate $60/hr in fall 2013
</t>
    </r>
    <r>
      <rPr>
        <sz val="11"/>
        <color rgb="FFFF0000"/>
        <rFont val="Calibri"/>
        <family val="2"/>
      </rPr>
      <t>August 12 - Accepted $55/hr increase as they were unable to come down any further due to mandate from their upper management.  Cost control value is negligable as they will likely not be receiving any work going forward.</t>
    </r>
  </si>
  <si>
    <r>
      <t xml:space="preserve">July 14 - Discussed new bundled pricing offer.  Still open for negotiations is the cost to budle the services. 
July 17 - Sent letter of Fuel Allowance for $5 effective July 21
</t>
    </r>
    <r>
      <rPr>
        <sz val="11"/>
        <color rgb="FFFF0000"/>
        <rFont val="Calibri"/>
        <family val="2"/>
      </rPr>
      <t>August 13 - Bundled pricing is not going to be accepted until discussions around CAODC Wage recommendation is released.</t>
    </r>
  </si>
  <si>
    <r>
      <t xml:space="preserve">Completing a contract for Data cleansing for the warehouse item master.  Working to determine which contract is appropriate.  Update scheduled with MM for Thursday August 14th.
</t>
    </r>
    <r>
      <rPr>
        <sz val="11"/>
        <color rgb="FFFF0000"/>
        <rFont val="Calibri"/>
        <family val="2"/>
      </rPr>
      <t>September 2 - Sarah Laird has indicated that the plan to use this vendor may have changed drastically, so an update has been scheduled for September 4th once she returns from Horizon</t>
    </r>
  </si>
  <si>
    <r>
      <t>MGSA negotiations.</t>
    </r>
    <r>
      <rPr>
        <sz val="11"/>
        <rFont val="Calibri"/>
        <family val="2"/>
      </rPr>
      <t xml:space="preserve">  April 9 - Next meeting scheduled for April 16th. - April 22 Met with Tuboscope  for further negotiations.  Reached agreement on some clauses.  Stuck on a few more.  Have initiated discussions with management for direction on resolving remaining issues.</t>
    </r>
    <r>
      <rPr>
        <sz val="11"/>
        <color rgb="FFFF0000"/>
        <rFont val="Calibri"/>
        <family val="2"/>
      </rPr>
      <t xml:space="preserve"> - June 2 - Communication has been kept up with Tuboscope's legal team, and another draft of proposed changes was sent to them on the 2nd of June.  This addressed all outstanding exceptions, but has not been agreed to at this time. - July 6 - Followed up with Tubo Legal to request completion.
August 13 - Negotiations have been completed on MGSA.  Upside approval process is in progress.</t>
    </r>
  </si>
  <si>
    <r>
      <t xml:space="preserve">Received BA approval. Contract to be issued for signature this week following Kara's approval 
</t>
    </r>
    <r>
      <rPr>
        <sz val="11"/>
        <color rgb="FFFF0000"/>
        <rFont val="Calibri"/>
        <family val="2"/>
      </rPr>
      <t>July 8 - Still discussing issues with Transportation and Logistics to understand Canadian Natural's stance on exceptions provided by ALE.
September 3 - Negotiations complete.  Upside approval process in progress.</t>
    </r>
  </si>
  <si>
    <t>Cassie Doucette / Stuart Kinnear</t>
  </si>
  <si>
    <t>Rezone Well Servicing</t>
  </si>
  <si>
    <t>Mike Kozak (Red Deer Completions Superintendent) has requested that a contract be put in place with this well servicing vendor due to their rig availability and his past experience with Devon.  A high TRIF of 16.61 has slowed this process down, and other vendors will be pursued in the short term while Rezone's viability as a Canadian Natural vendor is assessed.</t>
  </si>
  <si>
    <t>Soap for Pressure Washers</t>
  </si>
  <si>
    <t>Service Rigs</t>
  </si>
  <si>
    <t>Under review for very high TRIF</t>
  </si>
  <si>
    <t>J&amp;L Supply</t>
  </si>
  <si>
    <t>April 1, 2012 - June 30, 2014 - rebate received on invoices as thresholds were met.</t>
  </si>
  <si>
    <t>Fully Executed</t>
  </si>
  <si>
    <r>
      <t>Update May 5: RFP for Scanning Wellfiles. Met with BA May 1, draft RFP and D&amp;B reports for 6 proponents to be reviewed May 7
Update May 21: RFP #426 issued to 8 proponents May 14. All proponents have accepted. Site Tours have been scheduled between May 21 and 23. BA have been charged with deciding on Technical Evaluation criteria for meeting booked for May 27.</t>
    </r>
    <r>
      <rPr>
        <sz val="11"/>
        <color rgb="FFFF0000"/>
        <rFont val="Calibri"/>
        <family val="2"/>
      </rPr>
      <t xml:space="preserve">
</t>
    </r>
    <r>
      <rPr>
        <sz val="11"/>
        <rFont val="Calibri"/>
        <family val="2"/>
      </rPr>
      <t>Update May 27: Clarification #2 sent Friday. Site tours completed. Clarification #3 to be issued today.
Update June 9: Proposals received June 3rd. Opened June 6. Technical component distributed to BA for evaluation.
June 21: Evaluation near completion. Prelimiary meeting with Business AreaJune 18. Further clarifications and evaluations followed up by additional meeting June 20 or 23.
June 27: LOR signed by Steve Suche and Ron Laing. Award made to TAB, Products of Canada, Co. and regret letters issued to other proponents. Meetings for work on Scope Development Plan with TAB to be set up for week of July 7th. Estimated value 2.3MM+ (Work Developement plan will need to be completed to report on savings).
July 9: Met with TAB Canada July 8 to develop Work Plan with BU. Overall planning addressed, including tour of well file locations. TAB and BU will continue with technical meetings for complete SOW for week of July 21. Plan to have approvals for issue July 25 or sooner.
July 23: SOW remains in progress and rework. Delay in issuing.</t>
    </r>
    <r>
      <rPr>
        <sz val="11"/>
        <color rgb="FFFF0000"/>
        <rFont val="Calibri"/>
        <family val="2"/>
      </rPr>
      <t xml:space="preserve">
</t>
    </r>
    <r>
      <rPr>
        <sz val="11"/>
        <rFont val="Calibri"/>
        <family val="2"/>
      </rPr>
      <t>Update July 28: Currently refining SOW for contract issued scheduled for week of August 4th. Start date for Work planned for week of August 11.</t>
    </r>
    <r>
      <rPr>
        <sz val="11"/>
        <color rgb="FFFF0000"/>
        <rFont val="Calibri"/>
        <family val="2"/>
      </rPr>
      <t xml:space="preserve">
</t>
    </r>
    <r>
      <rPr>
        <sz val="11"/>
        <rFont val="Calibri"/>
        <family val="2"/>
      </rPr>
      <t>Update August 25: Final draft of the SOW currently being reviewed and discussed between Steve Suche and Carolyn Angus for pre-approval. Once decided that all is in order a final copy of the SOW will be issued and attached to the Upside contract files for issuance for approval in the next couple of days.
Issued August 28 for signature, fully executed September 3.</t>
    </r>
  </si>
  <si>
    <t>Reviewed by</t>
  </si>
  <si>
    <t>Approved by</t>
  </si>
  <si>
    <t>Comment for rejection</t>
  </si>
  <si>
    <t>Julie</t>
  </si>
  <si>
    <t>Hamilton</t>
  </si>
  <si>
    <t>Rejected</t>
  </si>
  <si>
    <t>Year</t>
  </si>
  <si>
    <t>Week</t>
  </si>
  <si>
    <t>Wk 4</t>
  </si>
  <si>
    <t>Wk 8</t>
  </si>
  <si>
    <t>Wk 13</t>
  </si>
  <si>
    <t>Wk 17</t>
  </si>
  <si>
    <t>Wk 21</t>
  </si>
  <si>
    <t>Wk 26</t>
  </si>
  <si>
    <t>Wk 30</t>
  </si>
  <si>
    <t>Wk 32</t>
  </si>
  <si>
    <t>Wk 33</t>
  </si>
  <si>
    <t>Kara</t>
  </si>
  <si>
    <t>Cost Savings</t>
  </si>
  <si>
    <t>Cost Avoidance</t>
  </si>
  <si>
    <t>Savings / Rebate</t>
  </si>
  <si>
    <t>Asset Utilisation</t>
  </si>
  <si>
    <t>Began working on 4 COAs</t>
  </si>
  <si>
    <t>Material Management Contracts Hand-over</t>
  </si>
  <si>
    <t>ATCO S&amp;L / Camps / North Brintnell Camp Closure</t>
  </si>
  <si>
    <t>Internal</t>
  </si>
  <si>
    <t>Award Rec signed for Eprocurement</t>
  </si>
  <si>
    <t>COMPLETED (Early Pay only, no $ value)</t>
  </si>
  <si>
    <t>GDI Integrated Facility Services</t>
  </si>
  <si>
    <t>Janitorial Services</t>
  </si>
  <si>
    <t>Cementing</t>
  </si>
  <si>
    <t>wk 36</t>
  </si>
  <si>
    <t>Service Rig Utilization Based Pricing Discount (on hourly rate) - January to August</t>
  </si>
  <si>
    <t>Service Rig Utilization Based Pricing Discount (on hourly rate) - August</t>
  </si>
  <si>
    <t>Service Rig Utilization Based Pricing Discount (on hourly rate) - July</t>
  </si>
  <si>
    <t>Service Rig Utilization Based Pricing Discount (on hourly rate) - June</t>
  </si>
  <si>
    <t>Service Rig Utilization Based Pricing Discount (on hourly rate) - May</t>
  </si>
  <si>
    <t>Customer Property Utilized in July &amp; August 2014</t>
  </si>
  <si>
    <t>Wk 36</t>
  </si>
  <si>
    <t>RFP for 2014 - Comparison with previous  year</t>
  </si>
  <si>
    <t>RFQ 362 - Septimus - Comparison with previous  year</t>
  </si>
  <si>
    <t>RFP 363 - Septimus - Comparison with previous  year</t>
  </si>
  <si>
    <t>RFP 335 for 2014 - Comparison with previous  year</t>
  </si>
  <si>
    <t>RFQ 357 -Septimus - Comparison with previous  year</t>
  </si>
  <si>
    <t>RFP 358 - Septimus - Comparison with previous  year</t>
  </si>
  <si>
    <t>RFQ 359 - Septimus - Comparison with previous  year</t>
  </si>
  <si>
    <t>Wk 35</t>
  </si>
  <si>
    <t>Cost Recovery</t>
  </si>
  <si>
    <t>Cost Savings by RFQ process - Compared with previous pricing</t>
  </si>
  <si>
    <t>806873-4-1</t>
  </si>
  <si>
    <t>Negotiation - Did not accept proposal increase of a $350.00/day rate increase from for 14 drilling rigs</t>
  </si>
  <si>
    <t>Review and negotiation to receive a credit for Non Productive Rig Time originally billed to CNRL</t>
  </si>
  <si>
    <t>Negotiation to maintain same pricing: did reject the  Increase as manufacturers  did not send increase letter in the notification period (less than 30 days)</t>
  </si>
  <si>
    <t>Empress Energy Services Corp.</t>
  </si>
  <si>
    <t>Rockwell Servicing Partnership</t>
  </si>
  <si>
    <t>wk 37</t>
  </si>
  <si>
    <t>Safetyline Lone Worker</t>
  </si>
  <si>
    <t>Vendor T&amp;C (not executed by CNRL)</t>
  </si>
  <si>
    <t>Wayne Berube</t>
  </si>
  <si>
    <t>Baker Huges</t>
  </si>
  <si>
    <t>BHP/PCP's</t>
  </si>
  <si>
    <t>3.1.4.1 PCP Threshold Rebate 4% Applicable to 2014 Invoices as described on MGSA</t>
  </si>
  <si>
    <t>Pan Su</t>
  </si>
  <si>
    <t>Quinn Contracting Ltd.</t>
  </si>
  <si>
    <t>Thermal Operations Maintenance</t>
  </si>
  <si>
    <t>2845 / 810354</t>
  </si>
  <si>
    <t>AGAT Laboratories</t>
  </si>
  <si>
    <t>Negotiation (preferred rates, lowered disbursement fee, took out 5% holdover fee.  Cell phone, sat internet, electrical conductivity meter, soil prove, pin finder, quantab, and ground water monitoring supplies charges)</t>
  </si>
  <si>
    <t>Monthly rebate Cheque - Feb.2014</t>
  </si>
  <si>
    <t>RFP - Comparison to incumbent and forecasted based on historical and expected spend in that area. Savings for 1 year (2014)</t>
  </si>
  <si>
    <t>TRDs (Treatment Recovery &amp; Disposal services)</t>
  </si>
  <si>
    <t>Monthly rebate Cheque- March 2014</t>
  </si>
  <si>
    <t>Monthly rebate Cheque - April 2014</t>
  </si>
  <si>
    <t>Rate negotiations: no increase vs vendor's request for an average increase of 10.16% (on personnel, computers &amp; equipment, Subsistence, vehicles &amp; Field equipment).
Savings for 1 year (2014 )</t>
  </si>
  <si>
    <t>Negotiated rebate based on 5% of spend over a cumulative threshold of 500K within a 12 month period.</t>
  </si>
  <si>
    <t>Monthly rebate Cheque - May 2014</t>
  </si>
  <si>
    <t>Monthly rebate Cheque - June 2014</t>
  </si>
  <si>
    <t>Rebates received in 2014 for the 2013 spend 
From 1.50% to 5%. % to apply is based on 4 different thresholds (numbers of hours) - 
Total hrs in 2013: 79,240.5 hrs</t>
  </si>
  <si>
    <t>Negotiated No Increase: 3.9% increase requested by vendor * estimated spend  $6.2M (based on 2013 spend)</t>
  </si>
  <si>
    <t>Monthly rebate Cheque - January 2014</t>
  </si>
  <si>
    <t>Negotiation (preferred rates, early pay, lowered disbursement fee, took out 5% holdover fee).
Note: early pay savings are not included in this estimation as EP savings are reported separately on a quarterly basis</t>
  </si>
  <si>
    <t>Avoided flipping costs by changing from 2.3m3 bins to 23m3 bins (Costs less to flip big bins once instead of flipping 2.3m3 bins regularly)</t>
  </si>
  <si>
    <t>RFP #347 for conventional camp VDM services - Comparison with previous pricing (previous 3-year spend: $7M) - 3-year savings (June 2014 - June 2017)</t>
  </si>
  <si>
    <t>DO NOT REPORT ON THE GRAPH FOR YTD COST SAVINGS.  THERE IS A SEPARATE GRAPH FOR EARLY PAY.</t>
  </si>
  <si>
    <t>3.1.4 - Volume Rebate 2% Net Sales</t>
  </si>
  <si>
    <t>3.2.2 net cost avoidance in re-utilization tubings in a different area instead of buying new ones.</t>
  </si>
  <si>
    <t>3.1.7 -Obtained reduced pricing for diluents during period of testing of potential new diluents</t>
  </si>
  <si>
    <t>3.1.4 Rebate Cheque received from supplier (Q 1 rebate).</t>
  </si>
  <si>
    <t>3.1.3 - Converted Rental to purchase after rent/buy analysis.</t>
  </si>
  <si>
    <t>3.1.8 - 17% reduction in fixed pricing compared to previous price paid.</t>
  </si>
  <si>
    <t xml:space="preserve"> 3.1.7 - Re-negotiated reduction in labour /sevice rates</t>
  </si>
  <si>
    <t xml:space="preserve"> 3.1.7 - Re-negotiated reduced rates for rental equipment. </t>
  </si>
  <si>
    <t>3.1.6 - Leveraging CNRL rates for Petro-Canada lubes purchased by CNRL through Weatherford</t>
  </si>
  <si>
    <t>3.1.3 - Standardized transport billing methodology switch from Nalco's less-than-load to CNRL logistics</t>
  </si>
  <si>
    <t>3.1.6 - Leveraging CNRL price list to cover former Barrick asset operations</t>
  </si>
  <si>
    <t>3.1.1 - Negotiated rate reduction upon contract renewal</t>
  </si>
  <si>
    <t>3.2.1 - Rejected currency index matrix proposed by Supplier, this would have increased CNRL prices.</t>
  </si>
  <si>
    <t>3.1.1 - Negotiated lower rental rate from original proposal presented by NewAlta</t>
  </si>
  <si>
    <t>3.1.1 - Negotiated lower purchase price from Tervita for the purchase of their mobile waste treatment facility</t>
  </si>
  <si>
    <t>3.1.1 - Negotiated lower daily operating rate for the operation of the mobile treatment facility</t>
  </si>
  <si>
    <t xml:space="preserve">3.1.7 - Negotiated shorter term service agreement from Tervita from 2 years to 3 months for the contracted operation of the mobile treatment facility </t>
  </si>
  <si>
    <t>3.1.4 - Discount on parts and labour when combined for compressor overhauls in 2013</t>
  </si>
  <si>
    <t>3.1.8 - Negotiated net reduction in rates</t>
  </si>
  <si>
    <t>3.1.7 - Re-negotiated price for vapourizers from $275 to $120.</t>
  </si>
  <si>
    <t>3.1.7 - Negotiated the removal of $40 charge for "misc." per W/O invoiced.</t>
  </si>
  <si>
    <t xml:space="preserve">3.1.7 - Re-negotiated  prices for 99-513P Regulator used in Heavy Oil from $200  to $50.  
</t>
  </si>
  <si>
    <t>3.1.7 - Negotiated provision of free technical service (monitoring visits and laboratory tests)</t>
  </si>
  <si>
    <t xml:space="preserve">3.2.1 - Negotiated fixed pricing for methanol &amp; glycol against index pricing proposed by supplier. Market Index went up by almost 20%. </t>
  </si>
  <si>
    <t>3.1.1 - Rejected a $0.20/km proposed increase on truck mileage</t>
  </si>
  <si>
    <t>3.1.4 - Annual Rebate negotiated as part of Contract</t>
  </si>
  <si>
    <t>3.1.1 - Re-negotiated a reduction in profit, overhead and overtime rates for trade labour as well as extended pricing from 12 to 18 months.</t>
  </si>
  <si>
    <t>3.2.1 - Safety service (system-subscription) contract from Devon for Field Employees working alone to track location and status.  Fairview district had 88 users which have been transitioned to CNQ system.  Cost avoidance is a result of negotiating (waiving) the cancelation fee of early termination in 12 month agreement.</t>
  </si>
  <si>
    <t>TBC</t>
  </si>
  <si>
    <t>Executed Early Pay Agreement for Precision Contractor - 2% discount for payment in 20 days. Annual spend: $5M =&gt; estimated annual discount: $100k. See line 170.</t>
  </si>
  <si>
    <r>
      <t xml:space="preserve">Reviewed KPI Audit with BU and Compliance Officer; monthly audits to be executed by the Compliance Officer. To be reviewed and agreed upon with the Contractor (beginning with ESS Camps, will rollout to remaining camps thereafter). Roll-out audit program in May.                              </t>
    </r>
    <r>
      <rPr>
        <b/>
        <sz val="11"/>
        <color theme="1"/>
        <rFont val="Calibri"/>
        <family val="2"/>
      </rPr>
      <t xml:space="preserve">Update April 29th:  </t>
    </r>
    <r>
      <rPr>
        <sz val="11"/>
        <color theme="1"/>
        <rFont val="Calibri"/>
        <family val="2"/>
      </rPr>
      <t xml:space="preserve">Due to changes in the ESS management, review of the KPI's will be delayed until the new team has fully transitioned into their rolls. </t>
    </r>
    <r>
      <rPr>
        <b/>
        <sz val="11"/>
        <color theme="1"/>
        <rFont val="Calibri"/>
        <family val="2"/>
      </rPr>
      <t xml:space="preserve">Update June 24th: </t>
    </r>
    <r>
      <rPr>
        <sz val="11"/>
        <color theme="1"/>
        <rFont val="Calibri"/>
        <family val="2"/>
      </rPr>
      <t xml:space="preserve">KPI Audit Overview meeting and Q2 review scheduled for June 27th with ESS, BU and SM. </t>
    </r>
    <r>
      <rPr>
        <b/>
        <sz val="11"/>
        <color theme="1"/>
        <rFont val="Calibri"/>
        <family val="2"/>
      </rPr>
      <t xml:space="preserve">Update Sept 8th: </t>
    </r>
    <r>
      <rPr>
        <sz val="11"/>
        <color theme="1"/>
        <rFont val="Calibri"/>
        <family val="2"/>
      </rPr>
      <t xml:space="preserve">Camps BU to gather all audit reports and issues still experienced with ESS to be reviewed with them and a decision made to change out the contractor or not. </t>
    </r>
    <r>
      <rPr>
        <b/>
        <sz val="11"/>
        <color theme="1"/>
        <rFont val="Calibri"/>
        <family val="2"/>
      </rPr>
      <t>Update Sept 15th:</t>
    </r>
    <r>
      <rPr>
        <sz val="11"/>
        <color theme="1"/>
        <rFont val="Calibri"/>
        <family val="2"/>
      </rPr>
      <t xml:space="preserve"> audits are on-going and will be expanded to the remaining camps.</t>
    </r>
  </si>
  <si>
    <r>
      <t xml:space="preserve">Issued notice of transition dates to Data-4 for Primrose and Central Brintnell. Woodenhouse transition dates are TBD. </t>
    </r>
    <r>
      <rPr>
        <b/>
        <sz val="11"/>
        <color theme="1"/>
        <rFont val="Calibri"/>
        <family val="2"/>
      </rPr>
      <t>Update July 21st:</t>
    </r>
    <r>
      <rPr>
        <sz val="11"/>
        <color theme="1"/>
        <rFont val="Calibri"/>
        <family val="2"/>
      </rPr>
      <t xml:space="preserve"> Still waiting for confirmation of WDH transition dates. </t>
    </r>
    <r>
      <rPr>
        <b/>
        <sz val="11"/>
        <color theme="1"/>
        <rFont val="Calibri"/>
        <family val="2"/>
      </rPr>
      <t>Update sept 15th:</t>
    </r>
    <r>
      <rPr>
        <sz val="11"/>
        <color theme="1"/>
        <rFont val="Calibri"/>
        <family val="2"/>
      </rPr>
      <t xml:space="preserve"> CAMPtek has been providing services for the past 3 weeks. Data-4 will be removing equipment etc from the North Brintnell Camp this week. </t>
    </r>
  </si>
  <si>
    <r>
      <t>Sent draft of Supplement to remove the North Brintnell Camp Location from ATCO's maintenance SOW to Ron S. Ron for review. Issued document to ATCO for review. If there are no changes required, ATCO will sign mid-this week to be executed by CNQ.</t>
    </r>
    <r>
      <rPr>
        <b/>
        <sz val="11"/>
        <color theme="1"/>
        <rFont val="Calibri"/>
        <family val="2"/>
      </rPr>
      <t xml:space="preserve"> Update Sept 15th:</t>
    </r>
    <r>
      <rPr>
        <sz val="11"/>
        <color theme="1"/>
        <rFont val="Calibri"/>
        <family val="2"/>
      </rPr>
      <t xml:space="preserve"> Supplement  executed Friday Sept 12th. </t>
    </r>
  </si>
  <si>
    <t>Outland Resources Inc / Camps / Kirby North</t>
  </si>
  <si>
    <r>
      <t xml:space="preserve">RFQ #439 issued July 10th to 9 bidders. Acknowledgement Forms Due July 14th. 8 / 9 received, was notified of the last company's intention to submit, but was OOO until July 15th. </t>
    </r>
    <r>
      <rPr>
        <b/>
        <sz val="9"/>
        <color theme="1"/>
        <rFont val="Calibri"/>
        <family val="2"/>
      </rPr>
      <t>Update July 21st:</t>
    </r>
    <r>
      <rPr>
        <sz val="9"/>
        <color theme="1"/>
        <rFont val="Calibri"/>
        <family val="2"/>
      </rPr>
      <t xml:space="preserve"> Addendum #1 was issued to extended the deadline for Acknowledgement forms. Addendum #2: Addition to the SOW; added alcohol services to the North Camp. included an extension the submission deadline to July 31st from July 28th. Site tours have been arranged or completed by 4 / 9 vendors to date. Final Clarification Questions are due Monday July 21st, responses to bidders to be issued Wed July 23rd.  </t>
    </r>
    <r>
      <rPr>
        <b/>
        <sz val="9"/>
        <color theme="1"/>
        <rFont val="Calibri"/>
        <family val="2"/>
      </rPr>
      <t>Update July 28th:</t>
    </r>
    <r>
      <rPr>
        <sz val="9"/>
        <color theme="1"/>
        <rFont val="Calibri"/>
        <family val="2"/>
      </rPr>
      <t xml:space="preserve"> Responses to clarification quesitons issued July 23rd. Red Rock completed site tour Thurs July 24th. Aramark site tour on Fri July 25th.</t>
    </r>
    <r>
      <rPr>
        <b/>
        <sz val="9"/>
        <color theme="1"/>
        <rFont val="Calibri"/>
        <family val="2"/>
      </rPr>
      <t xml:space="preserve"> Update Aug 5th:</t>
    </r>
    <r>
      <rPr>
        <sz val="9"/>
        <color theme="1"/>
        <rFont val="Calibri"/>
        <family val="2"/>
      </rPr>
      <t xml:space="preserve"> 8 / 0 bids recevied July 31st. Technical submissions sent to BU. SM has started on the Commercail evaluations. Ron S. is away Aug 11-15; if the evalatuion is not ready to be reviewed before he leaves, the award decision not be made until he returns and can review the pricing himself. </t>
    </r>
    <r>
      <rPr>
        <b/>
        <sz val="9"/>
        <color theme="1"/>
        <rFont val="Calibri"/>
        <family val="2"/>
      </rPr>
      <t>Update Aug 11th:</t>
    </r>
    <r>
      <rPr>
        <sz val="9"/>
        <color theme="1"/>
        <rFont val="Calibri"/>
        <family val="2"/>
      </rPr>
      <t xml:space="preserve"> Completed initial evaluation and review of the bid with Team Lead. Pending additional information from bidders and review of information again to make a reccommendation. </t>
    </r>
    <r>
      <rPr>
        <b/>
        <sz val="9"/>
        <color theme="1"/>
        <rFont val="Calibri"/>
        <family val="2"/>
      </rPr>
      <t>Update Aug 18th:</t>
    </r>
    <r>
      <rPr>
        <sz val="9"/>
        <color theme="1"/>
        <rFont val="Calibri"/>
        <family val="2"/>
      </rPr>
      <t xml:space="preserve"> Reviewed evaulation with SM Management Thurs Aug 14th. Agree to hold clarification meetings with Aramark and Outland Camps. Reviewed evatulation and pricing with BU Aug 18th. SM has scheduled a meeting with Stakeholder, the BU and SM to review First Nations components on Aug 19th. References will be called. Calarification meetings will be booked for the end of this week/early next week. </t>
    </r>
    <r>
      <rPr>
        <b/>
        <sz val="9"/>
        <color theme="1"/>
        <rFont val="Calibri"/>
        <family val="2"/>
      </rPr>
      <t>Update Aug 25th:</t>
    </r>
    <r>
      <rPr>
        <sz val="9"/>
        <color theme="1"/>
        <rFont val="Calibri"/>
        <family val="2"/>
      </rPr>
      <t xml:space="preserve"> After discussions with Steve Lepp, Ron Laing and Tim McKay, plan to only award Kirby North camp and ask the awarded proponent to honor Kirby South pricing, once CNQ is able to complete discussions with PD. Clarification meetings are being arranged this week with Outland and Red Rock. Plan to award the work by Thursday Aug 28th. Kirby north is to open by Sept 15th, 2014.</t>
    </r>
    <r>
      <rPr>
        <b/>
        <sz val="9"/>
        <color theme="1"/>
        <rFont val="Calibri"/>
        <family val="2"/>
      </rPr>
      <t xml:space="preserve"> Update Sep 2nd:</t>
    </r>
    <r>
      <rPr>
        <sz val="9"/>
        <color theme="1"/>
        <rFont val="Calibri"/>
        <family val="2"/>
      </rPr>
      <t xml:space="preserve"> Final award decision pending between 2 bidders. Will arrange a meeting with Dean H, Ron S, and SM to discuss the proposals and make a final award decision. </t>
    </r>
    <r>
      <rPr>
        <b/>
        <sz val="9"/>
        <color theme="1"/>
        <rFont val="Calibri"/>
        <family val="2"/>
      </rPr>
      <t>Update Sept 8th:</t>
    </r>
    <r>
      <rPr>
        <sz val="9"/>
        <color theme="1"/>
        <rFont val="Calibri"/>
        <family val="2"/>
      </rPr>
      <t xml:space="preserve"> Award decision letters issued Thurs Sept 4th. Award North Kirby C&amp;H work to Outland Resources Inc. Award of Kirby South Camps TBD. will extend work to CNC for 4 month term Oct 2014 - Jan 2015. Scheduled Kick-off meeting with vendor and CNQ Tues Sept 16th. Notified Stakeholder Relations to begin coordinating with Outland and HLFN (JV not required but a significant working relationship established).</t>
    </r>
    <r>
      <rPr>
        <sz val="9"/>
        <color theme="1"/>
        <rFont val="Calibri"/>
        <family val="2"/>
      </rPr>
      <t xml:space="preserve"> </t>
    </r>
  </si>
  <si>
    <t>OCTG Cross-training</t>
  </si>
  <si>
    <t>Outland Resources Inc.</t>
  </si>
  <si>
    <t>Kirby North &amp; South</t>
  </si>
  <si>
    <r>
      <t xml:space="preserve">Meeting with Stuart Kinnear to review his current Materials Management Contracts to assume supporting of those areas. </t>
    </r>
    <r>
      <rPr>
        <b/>
        <sz val="11"/>
        <color theme="1"/>
        <rFont val="Calibri"/>
        <family val="2"/>
      </rPr>
      <t xml:space="preserve">Update Sept 15th: </t>
    </r>
    <r>
      <rPr>
        <sz val="11"/>
        <color theme="1"/>
        <rFont val="Calibri"/>
        <family val="2"/>
      </rPr>
      <t>Reviewed contracts with Stuart Monday Sept 15th. Stuart to execute pending contracts in progress before handing over; Tuboscope, ALE, IFC and add updated pricing sheet to Guardian contract folder. All others were transitioned; IHS, DOG Inspection, RD Scan, Flint, Guardian.</t>
    </r>
  </si>
  <si>
    <r>
      <t>Difference between re-utilizing rods vs. buying new.</t>
    </r>
    <r>
      <rPr>
        <b/>
        <sz val="8"/>
        <color rgb="FFFF0000"/>
        <rFont val="Calibri"/>
        <family val="2"/>
        <scheme val="minor"/>
      </rPr>
      <t xml:space="preserve"> 
Cost Control Value to be confirmed by David R.</t>
    </r>
  </si>
  <si>
    <t>Managers Weekly Meeting Sept.15: SM doesn't take credit for change in SOW. Those $200k are taken out from our reporting.</t>
  </si>
  <si>
    <t>Laurence - Rejected</t>
  </si>
  <si>
    <t>Cost Recovery (reported in the monthly report only - Not in the weekly report)</t>
  </si>
  <si>
    <t>Asset Utilization &amp; Asset sales (reported by Material Management)</t>
  </si>
  <si>
    <t>Early Pay (Reported quarterly on the monthly report - Added to the total savings in the weekly report)</t>
  </si>
  <si>
    <t>Cost Recovery (Reported in the monthly report only - Not included in the weekly report)</t>
  </si>
  <si>
    <t>TOTAL SAVINGS IN THE MONTHLY REPORT</t>
  </si>
  <si>
    <t>TOTAL SAVINGS IN THE WEEKLY REPORT</t>
  </si>
  <si>
    <t>Logging</t>
  </si>
  <si>
    <t>Regulators Oilfield Hauling</t>
  </si>
  <si>
    <t>807060-1</t>
  </si>
  <si>
    <t>Surface Casing Vent Flow &amp; Gas Migration services</t>
  </si>
  <si>
    <t>Savings / rebate</t>
  </si>
  <si>
    <t>Monthly rebate Cheque - August 2014</t>
  </si>
  <si>
    <t xml:space="preserve">Executed 1 SFCA for Tax Department </t>
  </si>
  <si>
    <t>Candice Maclean</t>
  </si>
  <si>
    <r>
      <t xml:space="preserve">Meeting with Bailey Helicopters to discuss contract  - pending discussion with BU (Bill Muss) next week. </t>
    </r>
    <r>
      <rPr>
        <sz val="11"/>
        <color rgb="FFFF0000"/>
        <rFont val="Calibri"/>
        <family val="2"/>
        <scheme val="minor"/>
      </rPr>
      <t>Aug 21: Prossible RFP in Q4. Sept 19: closed for now.</t>
    </r>
  </si>
  <si>
    <t xml:space="preserve">Closed </t>
  </si>
  <si>
    <r>
      <rPr>
        <sz val="11"/>
        <rFont val="Calibri"/>
        <family val="2"/>
        <scheme val="minor"/>
      </rPr>
      <t>Met with outside counsel regarding CBO agreement. Hoping to issue revised Ts &amp; Cs next week. Meeting with outside counsel and Jerry Harvey on July 16th to finalize contract Ts&amp;Cs.</t>
    </r>
    <r>
      <rPr>
        <sz val="11"/>
        <color rgb="FFFF0000"/>
        <rFont val="Calibri"/>
        <family val="2"/>
        <scheme val="minor"/>
      </rPr>
      <t xml:space="preserve"> </t>
    </r>
    <r>
      <rPr>
        <sz val="11"/>
        <rFont val="Calibri"/>
        <family val="2"/>
        <scheme val="minor"/>
      </rPr>
      <t xml:space="preserve">July 28th, Ts&amp;Cs are still pending (with exteral counsel). Met with outside counsel again on Aug 6th to finalize agreement. </t>
    </r>
    <r>
      <rPr>
        <sz val="11"/>
        <color rgb="FFFF0000"/>
        <rFont val="Calibri"/>
        <family val="2"/>
        <scheme val="minor"/>
      </rPr>
      <t xml:space="preserve">Aug 21, 2014: Ts &amp; Cs issued to CBO last week. September 19: waiting on signed copy. Closed item, see line 251. </t>
    </r>
  </si>
  <si>
    <r>
      <t xml:space="preserve">SFCA/MPSA  training with Laura and Tyson. </t>
    </r>
    <r>
      <rPr>
        <sz val="11"/>
        <rFont val="Calibri"/>
        <family val="2"/>
      </rPr>
      <t xml:space="preserve">August 26: SFCA Reporting for MC. </t>
    </r>
    <r>
      <rPr>
        <sz val="11"/>
        <color rgb="FFFF0000"/>
        <rFont val="Calibri"/>
        <family val="2"/>
      </rPr>
      <t xml:space="preserve">Sept 18: Working with Laura to finalize quarterly report for Management. </t>
    </r>
  </si>
  <si>
    <t>Beginning to source and procure items for CDC (with Cassie). Awaiting Management Approval on budget before actually procuring items.  Budget approved for 250K in which $195,171.59 has been allocated to purchase 131 items.  ($6,983.34 for warehouse supplies and $188,734.25 for equipment to service).  Several PO will be issued to procure the approved items.  July 15, budget adjusted to $210,181.31 to accommodate change in the pallet wrapper/scale combination unit.  The original item did not have the weight capacity required.</t>
  </si>
  <si>
    <t>Earth &amp; Iron</t>
  </si>
  <si>
    <t xml:space="preserve">Working to transition IS projects from Stuart to myself. Meeting with IS on September 19th to discuss possible Telus Mobility  RFP in early 2015. </t>
  </si>
  <si>
    <r>
      <t xml:space="preserve">Working on 20 COA's and 2 SFCA's. </t>
    </r>
    <r>
      <rPr>
        <sz val="11"/>
        <color rgb="FFFF0000"/>
        <rFont val="Calibri"/>
        <family val="2"/>
        <scheme val="minor"/>
      </rPr>
      <t>Executed 2 SFCA's and 3 COA's</t>
    </r>
  </si>
  <si>
    <t>Working with Renato to update contracts by the end of the year. Production Testing, E-line and Safety.</t>
  </si>
  <si>
    <t>Enviro/Safety</t>
  </si>
  <si>
    <t>Digging new landfill, cost savings to be reported soon</t>
  </si>
  <si>
    <t>Secure</t>
  </si>
  <si>
    <t>Tudnra Enviro Drilling</t>
  </si>
  <si>
    <t>Negotiated early pay discount 3%/net 20</t>
  </si>
  <si>
    <t>eprocurement SaaS passed ASC review</t>
  </si>
  <si>
    <t>Began working on 4 Devon COAs</t>
  </si>
  <si>
    <t>I H S / Materials Management / Horizon</t>
  </si>
  <si>
    <t>Camps / 2015 Area Strategies</t>
  </si>
  <si>
    <t>Vacuum Services</t>
  </si>
  <si>
    <t>Bulldog Vacuum</t>
  </si>
  <si>
    <t>Supply of Office Chairs</t>
  </si>
  <si>
    <t>3.1.2 - Negotiated no increase vs. vendor’s request for a 2.44% rate increase (or $482,293.58) on personnel, QA/QC, and scaffolding over last year.</t>
  </si>
  <si>
    <t>wk 39</t>
  </si>
  <si>
    <r>
      <rPr>
        <sz val="11"/>
        <rFont val="Calibri"/>
        <family val="2"/>
        <scheme val="minor"/>
      </rPr>
      <t xml:space="preserve">Price have been maintained when contract have been extended (from April 2014 to January 2015). Savings estimation is based on an estimated 10% increase. </t>
    </r>
    <r>
      <rPr>
        <sz val="11"/>
        <color rgb="FFFF0000"/>
        <rFont val="Calibri"/>
        <family val="2"/>
        <scheme val="minor"/>
      </rPr>
      <t xml:space="preserve">
$40,000 - Rejected as we cannot estimate the increase which could have been requested by AGAT</t>
    </r>
  </si>
  <si>
    <r>
      <t xml:space="preserve">$200,000: Canceled new engineering plans, not required
</t>
    </r>
    <r>
      <rPr>
        <sz val="11"/>
        <color rgb="FFFF0000"/>
        <rFont val="Calibri"/>
        <family val="2"/>
        <scheme val="minor"/>
      </rPr>
      <t>$200,000 - Rejected further to managers' weekly meeting on Sept.15, 2014: savings due to change in SOW are not reported by SM</t>
    </r>
  </si>
  <si>
    <t>wk 40</t>
  </si>
  <si>
    <t>wk 38</t>
  </si>
  <si>
    <t>Working with Kevin to input and analyze data for Tervita. And updating Map of facilities.</t>
  </si>
  <si>
    <t>3.1.4.1 Agreement Threshold for Rebate of 3.5% achieved in 2013 for PC Pump Sales.</t>
  </si>
  <si>
    <t>Al Bravo</t>
  </si>
  <si>
    <t>Stat Energy Services Inc.</t>
  </si>
  <si>
    <t>Maintenance, Contruction and Operation Crews</t>
  </si>
  <si>
    <t>Centriguges</t>
  </si>
  <si>
    <t>Puchase Order</t>
  </si>
  <si>
    <t>Maintenance, Contruction Crews</t>
  </si>
  <si>
    <t>Operation Crews</t>
  </si>
  <si>
    <t>Schedules</t>
  </si>
  <si>
    <t>Alfa Laval Inc.</t>
  </si>
  <si>
    <t>OFPX 413 Slop Oil Treatment Module</t>
  </si>
  <si>
    <t xml:space="preserve">In Progress. </t>
  </si>
  <si>
    <t>PurLucid Treatment Solutions (Canada) Inc.</t>
  </si>
  <si>
    <t>Labour, Commissioning, and Operation of the Slop Oil Unit</t>
  </si>
  <si>
    <t>Hollow River Transport Inc.</t>
  </si>
  <si>
    <t>MGSA &amp; Schedules</t>
  </si>
  <si>
    <t>Aboriginal Human Resource Development</t>
  </si>
  <si>
    <t>In progress. Supplier Unacceptable in Complyworks</t>
  </si>
  <si>
    <t>Shamrock Valley Enterprises Ltd.</t>
  </si>
  <si>
    <t>In Progress. Awaiting internal approval of revised FSC formula</t>
  </si>
  <si>
    <t>In Progress. Negotiating Ts and Cs with Contractor. Awaiting internal approval of revised FSC formula.</t>
  </si>
  <si>
    <t xml:space="preserve"> RyLynn Trucking Inc</t>
  </si>
  <si>
    <t xml:space="preserve">3rd party landfill and TRD rate negotiations. Held off increase for a extra month and lowered high volume line item rates. New rates effective October 1. </t>
  </si>
  <si>
    <t>3rd party landfill and TRD rate negotiations. Secure had increased their rates July 1 and had not given written notice to CNRL. Invoices were frozen and the proposed rates renegotiated.</t>
  </si>
  <si>
    <t>The new landfill cell on Tervita's footprint in Wabasca is still being negotiated. Tervita is trying to back out of the orginal agreement in principle and Tervita's COO is now working with Tim to agree to an appropriate tipping fee.</t>
  </si>
  <si>
    <t>Had another meeting regarding waste strategies at Horizon. Gathering cell volume and engineering information from Aecom. Likely bid out the new cell construction end of 2014 and operations in Q2 2015</t>
  </si>
  <si>
    <t xml:space="preserve">Coordinating with CNRL HR regarding one of the environmental consultants we use. CNRL wants to use her internally and derived no conflict exists. </t>
  </si>
  <si>
    <t xml:space="preserve">Working with Michella to try and consolidate our engineering consultant's rates and fees between thermal, conventional, and Horizon. </t>
  </si>
  <si>
    <t xml:space="preserve">eprocurement - In discovery and implementation phases of rolling out the project. Need to configure the User Interface and upload CNRL content. </t>
  </si>
  <si>
    <t>Workied with Tervita to clarify the location and ownership of Haz bins in divested areas that CNRL has aquired from Talisman and Devon</t>
  </si>
  <si>
    <t>Dealing with prime contractor/secor/complyworks issues brought up by safety regarding enviro consultants. Need written agreements for 40-50 consulting companeis with the proper language to cover our saftery standards.</t>
  </si>
  <si>
    <t>Matrix</t>
  </si>
  <si>
    <t>Matrix is conducting an EIA in the lindbergh area for CNRL. Transferred over Prime contractor status for the project to fufill OH&amp;S requirements.</t>
  </si>
  <si>
    <t xml:space="preserve">Working with Tyson to consolidate Waste Volumes that went to third party waste management companies. </t>
  </si>
  <si>
    <t xml:space="preserve">Working with Tyson to update our Waste management field maps to get a better understanding of newer sites and the locations to high volume projects. </t>
  </si>
  <si>
    <t>811993-0</t>
  </si>
  <si>
    <t>1204506 Alberta Ltd.</t>
  </si>
  <si>
    <t>1204506 Alberta Ltd. (Don Gannon); COA - T's &amp; C's</t>
  </si>
  <si>
    <t>808036-1</t>
  </si>
  <si>
    <t>Schedule A1 and B1 - Cementing - July 23, 2014</t>
  </si>
  <si>
    <t>810736-0</t>
  </si>
  <si>
    <t>Master Goods and Service Agreement - Fluid Hauling</t>
  </si>
  <si>
    <t>811721-0</t>
  </si>
  <si>
    <t>Synergy Projects Ltd</t>
  </si>
  <si>
    <t>Synergy Projects - MGSA - June 6, 2014</t>
  </si>
  <si>
    <t>812022-0</t>
  </si>
  <si>
    <t>Fell Fuels Ltd.</t>
  </si>
  <si>
    <t>Fell Fuels Ltd. dba Optimax Well Services (Kevin Fell); COA - T's &amp; C's</t>
  </si>
  <si>
    <t>812468-0</t>
  </si>
  <si>
    <t>Empress Energy Services Corp</t>
  </si>
  <si>
    <t>Empress Energy - MGSA - October 1, 2014</t>
  </si>
  <si>
    <t>811989-0</t>
  </si>
  <si>
    <t>1009476 Alberta Ltd.</t>
  </si>
  <si>
    <t>Barry Brimner - T's &amp; C's</t>
  </si>
  <si>
    <t>812176-0</t>
  </si>
  <si>
    <t>Ian's Heavy Iron Mechanical Ltd.</t>
  </si>
  <si>
    <t>Ian Brousseau - T's &amp; C's</t>
  </si>
  <si>
    <t>812277-0</t>
  </si>
  <si>
    <t>Swift Creek Consulting Ltd.</t>
  </si>
  <si>
    <t>Chad George - T's &amp; C's</t>
  </si>
  <si>
    <t>811685-0</t>
  </si>
  <si>
    <t>1552637 Alberta Ltd.</t>
  </si>
  <si>
    <t>Marlin Dyck - T's &amp; C's</t>
  </si>
  <si>
    <t>811696-0</t>
  </si>
  <si>
    <t>McCoy Mechanical Ltd.</t>
  </si>
  <si>
    <t>David McCoy - T's &amp; C's</t>
  </si>
  <si>
    <t>3472-25-0</t>
  </si>
  <si>
    <t>3472-25</t>
  </si>
  <si>
    <t>CNRL - MRC General Storage Agreement</t>
  </si>
  <si>
    <t>808795-1-0</t>
  </si>
  <si>
    <t>808795-1</t>
  </si>
  <si>
    <t>Acklands - Grainger Inc.</t>
  </si>
  <si>
    <t>SCBA Hydrostatic Testing</t>
  </si>
  <si>
    <t>808795-3-0</t>
  </si>
  <si>
    <t>808795-3</t>
  </si>
  <si>
    <t>Technical Services - Fire Hall</t>
  </si>
  <si>
    <t>811364-0</t>
  </si>
  <si>
    <t>Evolution Energy Services</t>
  </si>
  <si>
    <t>Evolution Energy - MGSA - April 15, 2014</t>
  </si>
  <si>
    <t>810289-1-2</t>
  </si>
  <si>
    <t>811919-0</t>
  </si>
  <si>
    <t>Acklands - Purchase Order - Misc</t>
  </si>
  <si>
    <t>812318-0</t>
  </si>
  <si>
    <t>KDV Mechanical Inc.</t>
  </si>
  <si>
    <t>Darcy Vansteelandt - T's &amp; C's</t>
  </si>
  <si>
    <t>811866-0</t>
  </si>
  <si>
    <t>Phoenix Energy Services Inc.</t>
  </si>
  <si>
    <t>Chris Callihoo - T's &amp; C's</t>
  </si>
  <si>
    <t>812018-0</t>
  </si>
  <si>
    <t>Spanners Welding Ltd.</t>
  </si>
  <si>
    <t>Warren Span - T's &amp; C's</t>
  </si>
  <si>
    <t>812065-0</t>
  </si>
  <si>
    <t>1122144 Alberta Ltd.</t>
  </si>
  <si>
    <t>Glenn Whitney - T's &amp; C's</t>
  </si>
  <si>
    <t>812197-0</t>
  </si>
  <si>
    <t>1826794 Alberta Ltd.</t>
  </si>
  <si>
    <t>Keith Lumley - T's &amp; C's</t>
  </si>
  <si>
    <t>811520-0</t>
  </si>
  <si>
    <t>Bravo, Al</t>
  </si>
  <si>
    <t>811520-2-0</t>
  </si>
  <si>
    <t>811520-2</t>
  </si>
  <si>
    <t>Operations - Schedules - Stat Energy Services Inc</t>
  </si>
  <si>
    <t>811886-0</t>
  </si>
  <si>
    <t>Wollen Enterprises Ltd</t>
  </si>
  <si>
    <t>Wollen Enterprises Ltd. (Mike Wollen); COA - T's &amp; C's</t>
  </si>
  <si>
    <t>811937-0</t>
  </si>
  <si>
    <t>Jammala Consulting &amp; Services Ltd.</t>
  </si>
  <si>
    <t>Jammala Consulting &amp; Services Ltd. (Blair McArthur); COA - T's &amp; C's</t>
  </si>
  <si>
    <t>811944-0</t>
  </si>
  <si>
    <t>1822901 Alberta Ltd.</t>
  </si>
  <si>
    <t>1822901 Alberta Ltd. (Andrew McRae); COA - T's &amp; C's</t>
  </si>
  <si>
    <t>811984-0</t>
  </si>
  <si>
    <t>LAL Contracting Ltd</t>
  </si>
  <si>
    <t>LAL Contracting Ltd. (Lonnie Laye); COA - T's &amp; C's</t>
  </si>
  <si>
    <t>812374-0</t>
  </si>
  <si>
    <t>LYNX 35 Decanter Centrifuge &amp; Control Panel for Lynx 40 Control Panel</t>
  </si>
  <si>
    <t>2917-1</t>
  </si>
  <si>
    <t>Top-Co LP</t>
  </si>
  <si>
    <t>2917 - Schedule A Amendment 3 - Float Equipment - Sept 8, 2011</t>
  </si>
  <si>
    <t>806873-4</t>
  </si>
  <si>
    <t>Surepoint Technologies Group Inc</t>
  </si>
  <si>
    <t>Surepoint: 2014 E&amp;I Materials and Parts Supply</t>
  </si>
  <si>
    <t>806873-6-0</t>
  </si>
  <si>
    <t>Surepoint: 2014 Combined Labour Rates</t>
  </si>
  <si>
    <t>811336-0</t>
  </si>
  <si>
    <t>Tomcat Contracting Ltd</t>
  </si>
  <si>
    <t>Tomcat Contracting Ltd. (Roger Klein); COA T's &amp; C's</t>
  </si>
  <si>
    <t>811932-0</t>
  </si>
  <si>
    <t>Benchland Oilfield Services</t>
  </si>
  <si>
    <t>Benchland Oilfield Services (Chris Tompkins); COA - T's &amp; C's</t>
  </si>
  <si>
    <t>812138-0</t>
  </si>
  <si>
    <t>HC Hirst Consulting Ltd.</t>
  </si>
  <si>
    <t>Hart Hirst - T's &amp; C's</t>
  </si>
  <si>
    <t>812192-0</t>
  </si>
  <si>
    <t>964567 Alberta Ltd.</t>
  </si>
  <si>
    <t>Daniel MacWilliam - T's &amp; C's</t>
  </si>
  <si>
    <t>811416-0</t>
  </si>
  <si>
    <t>Atlas Copco Compressors Canada</t>
  </si>
  <si>
    <t>Atlas Copco - Purchase Order</t>
  </si>
  <si>
    <t>811125-0</t>
  </si>
  <si>
    <t>0738564 BC Ltd.</t>
  </si>
  <si>
    <t>0738564 BC Ltd. (Chris Sowers); COA T&amp;C's</t>
  </si>
  <si>
    <t>812123-0</t>
  </si>
  <si>
    <t>TAB Products of Canada, Co.</t>
  </si>
  <si>
    <t>MGSA_Well File Scanning Services</t>
  </si>
  <si>
    <t>812123-1-0</t>
  </si>
  <si>
    <t>812123-1</t>
  </si>
  <si>
    <t>MGSA Schedules_Well File Scanning</t>
  </si>
  <si>
    <t>811872-0</t>
  </si>
  <si>
    <t>699385 Alberta Ltd.</t>
  </si>
  <si>
    <t>Catherine Findlater - T's &amp; C's</t>
  </si>
  <si>
    <t>812083-0</t>
  </si>
  <si>
    <t>Bohunter Services Inc.</t>
  </si>
  <si>
    <t>Todd Hunter - T's &amp; C's</t>
  </si>
  <si>
    <t>812337-0</t>
  </si>
  <si>
    <t>Bryan Lapohn Oilfield Services Ltd</t>
  </si>
  <si>
    <t>Bryan Lapohn Oilfield Services Ltd. (Bryan Lapohn); COA T&amp;C</t>
  </si>
  <si>
    <t>Bennett, Tyson</t>
  </si>
  <si>
    <t>812251-0</t>
  </si>
  <si>
    <t>A M Operations Corp.</t>
  </si>
  <si>
    <t>AM Operations Crop. (Matt Englebert); COA T&amp;C</t>
  </si>
  <si>
    <t>812253-0</t>
  </si>
  <si>
    <t>Willow Flats Contracting Ltd</t>
  </si>
  <si>
    <t>Willow Flats Contracting Ltd. (Art McCoy); COA T&amp;C</t>
  </si>
  <si>
    <t>812273-0</t>
  </si>
  <si>
    <t>Ben Marcer Contracting</t>
  </si>
  <si>
    <t>Ben Marcer Contracting Ltd. (Ben Marcer); COA T&amp;C</t>
  </si>
  <si>
    <t>812284-0</t>
  </si>
  <si>
    <t>1813949 Alberta Ltd.</t>
  </si>
  <si>
    <t>Nicholas Hardenne - T's &amp; C's</t>
  </si>
  <si>
    <t>2917-1-2</t>
  </si>
  <si>
    <t>Thrive Industries</t>
  </si>
  <si>
    <t>Fluid Hauling Services</t>
  </si>
  <si>
    <r>
      <rPr>
        <sz val="11"/>
        <rFont val="Calibri"/>
        <family val="2"/>
      </rPr>
      <t>Update May 5: Reviewing exceptions to MGSA. BA also reviewing exceptions which involves a business decision.
Update May 21: BA returned comments to CGG exceptions.</t>
    </r>
    <r>
      <rPr>
        <sz val="11"/>
        <color rgb="FFFF0000"/>
        <rFont val="Calibri"/>
        <family val="2"/>
      </rPr>
      <t xml:space="preserve">
</t>
    </r>
    <r>
      <rPr>
        <sz val="11"/>
        <rFont val="Calibri"/>
        <family val="2"/>
      </rPr>
      <t>Update May 27: Nothing to update.</t>
    </r>
    <r>
      <rPr>
        <sz val="11"/>
        <color rgb="FFFF0000"/>
        <rFont val="Calibri"/>
        <family val="2"/>
      </rPr>
      <t xml:space="preserve">
</t>
    </r>
    <r>
      <rPr>
        <sz val="11"/>
        <rFont val="Calibri"/>
        <family val="2"/>
      </rPr>
      <t>Update June 9: MGSA comments passed on to Michella Pritchard</t>
    </r>
    <r>
      <rPr>
        <sz val="11"/>
        <color rgb="FFFF0000"/>
        <rFont val="Calibri"/>
        <family val="2"/>
      </rPr>
      <t xml:space="preserve">
July 9: CGG contract returned to myself for issue. CGG will not be considered for Horizon work.
</t>
    </r>
    <r>
      <rPr>
        <b/>
        <i/>
        <sz val="11"/>
        <color rgb="FFFF0000"/>
        <rFont val="Calibri"/>
        <family val="2"/>
      </rPr>
      <t xml:space="preserve">Laurence's comment to Elaine: could you please precisise the SOW &amp; the estimated value of the contract. Txs
</t>
    </r>
    <r>
      <rPr>
        <i/>
        <sz val="11"/>
        <color rgb="FFFF0000"/>
        <rFont val="Calibri"/>
        <family val="2"/>
      </rPr>
      <t>Upsdate Sep. 30: Work on exceptions suspended until Business Unit decides further work with CGG.</t>
    </r>
  </si>
  <si>
    <t>Investigating Jet A1 fuel storage at Kirby Airstip. Working with Kirby Operations and Corp. Travel</t>
  </si>
  <si>
    <t xml:space="preserve">Issuing a current MGSA to Earth &amp; Iron (operating under an MGSA from 2005). Earth &amp; Iron is a top spend vendor for the LC group. Also in discussions with Earth &amp; Iron regarding Early Pay. </t>
  </si>
  <si>
    <t>During the Devon acquisition, Devon awarded three Drilling Rig Contracts to Precision Drilling totalling a commitment of 1204 drilling days with a minimum cost of 9.6M.  The rigs aquired are not cost effective for CNRL.  CNRL windowed out the rigs to industry to avoid expenditures and contracted to received credits towards the Devon PD commitment for usage of rigs in the CNRL fleet.  Through Q2 and Q3 CNRL avoided 5.4M.</t>
  </si>
  <si>
    <t>Ken Miller/Dale Palmer</t>
  </si>
  <si>
    <t>Molecular Sieve originally ordered by Apache before acquisition</t>
  </si>
  <si>
    <t>3.1.1 Direct negotiation with Quadra by Ken &amp; Dale rejecting restocking fee proposal of $187K and settle for $21K</t>
  </si>
  <si>
    <t>Negotiation - rejected increase request of $10/hour.
Estimation: average of $300 hours worked per month (low range) X 4 months (July to October 2014) X $10/hr savings = $12,000</t>
  </si>
  <si>
    <t>Mittal</t>
  </si>
  <si>
    <t>wk 20</t>
  </si>
  <si>
    <t>804945-2-0</t>
  </si>
  <si>
    <t>804945-2</t>
  </si>
  <si>
    <t>Canada North Camps Inc.</t>
  </si>
  <si>
    <t>Canada North Camps: Kirby South Lodge &amp; Ops Catering &amp; Housekeeping Services</t>
  </si>
  <si>
    <t>804945-3-0</t>
  </si>
  <si>
    <t>804945-3</t>
  </si>
  <si>
    <t>Canada North Camps: Primrose Camp Catering &amp; Housekeeping Services</t>
  </si>
  <si>
    <t>3.1.8 - Award value less than historical value. Awarded to Thrive Industries the Rivercourse/Viking Kinsella Bid for Fluid Hauling Services in Lloydminster, AB. Savings was not captured at the time.</t>
  </si>
  <si>
    <r>
      <t>Was transferred to be the lead for this taskforce.</t>
    </r>
    <r>
      <rPr>
        <b/>
        <sz val="11"/>
        <color theme="1"/>
        <rFont val="Calibri"/>
        <family val="2"/>
      </rPr>
      <t xml:space="preserve"> Update Aug 25th:</t>
    </r>
    <r>
      <rPr>
        <sz val="11"/>
        <color theme="1"/>
        <rFont val="Calibri"/>
        <family val="2"/>
      </rPr>
      <t xml:space="preserve"> Shared kara's feed back with the group. Requested pending items from the team be compelted and submitted by Wed Aug 27th. Meeting scheduled with Sarah Laird to include Materials Management information; to be provided by Aug 28th. Reviewed the Playbook with Tyson Bennett and is assisting with editing and formatting the final document and is beginning with reviewing sections 4-9. </t>
    </r>
    <r>
      <rPr>
        <b/>
        <sz val="11"/>
        <color theme="1"/>
        <rFont val="Calibri"/>
        <family val="2"/>
      </rPr>
      <t>Update Sept 2nd:</t>
    </r>
    <r>
      <rPr>
        <sz val="11"/>
        <color theme="1"/>
        <rFont val="Calibri"/>
        <family val="2"/>
      </rPr>
      <t xml:space="preserve"> Begain incorporting Kara's edits, reducung content and obtaining sections still pending from other TaskForce team members; some information is still pending and some group members still have to make a contribution to the task force. Incorporting MM, information due Mon Sept 8th. SM Transportation &amp; Logistics needs to be included; will schedule a meeting with Gary Dhal to include info and request by Wednesday Sept 10th. Plan to have second draft to Kara by end of September. </t>
    </r>
    <r>
      <rPr>
        <b/>
        <sz val="11"/>
        <color theme="1"/>
        <rFont val="Calibri"/>
        <family val="2"/>
      </rPr>
      <t xml:space="preserve">Update Sept 8th: </t>
    </r>
    <r>
      <rPr>
        <sz val="11"/>
        <color theme="1"/>
        <rFont val="Calibri"/>
        <family val="2"/>
      </rPr>
      <t>Continued with edits and review of sections with Tyson and other Area experts on toipcs such as Early Pay, ComplyWorks etc. Materials Management is to submit sections today. Still missing some topics and will follow up once more with a few group members that have not participated/contributed in an equal effort to date.</t>
    </r>
    <r>
      <rPr>
        <b/>
        <sz val="11"/>
        <color theme="1"/>
        <rFont val="Calibri"/>
        <family val="2"/>
      </rPr>
      <t xml:space="preserve"> Update Sept 15th:</t>
    </r>
    <r>
      <rPr>
        <sz val="11"/>
        <color theme="1"/>
        <rFont val="Calibri"/>
        <family val="2"/>
      </rPr>
      <t xml:space="preserve"> Final review of EarlyPay and ComplyWorks completed. Waiting for information from Materials Management. Pending additional information from other taskforce team members (will continue with playbook as is). Will wait to include Transport &amp; Logisitcis until another update of the playbook as this origianlly was not part of the scope. </t>
    </r>
    <r>
      <rPr>
        <b/>
        <sz val="11"/>
        <color theme="1"/>
        <rFont val="Calibri"/>
        <family val="2"/>
      </rPr>
      <t>Update Sept 22nd:</t>
    </r>
    <r>
      <rPr>
        <sz val="11"/>
        <color theme="1"/>
        <rFont val="Calibri"/>
        <family val="2"/>
      </rPr>
      <t xml:space="preserve"> 4/12 sections are compelted. Remaining items, some are closed to being completed. Still waiting on Materials Management information. </t>
    </r>
    <r>
      <rPr>
        <b/>
        <sz val="11"/>
        <color theme="1"/>
        <rFont val="Calibri"/>
        <family val="2"/>
      </rPr>
      <t>Update Sept 29th:</t>
    </r>
    <r>
      <rPr>
        <sz val="11"/>
        <color theme="1"/>
        <rFont val="Calibri"/>
        <family val="2"/>
      </rPr>
      <t xml:space="preserve"> Held SM Playbook team review meeting on Wed Sept 24th. Hecmy and Mark from SMSS attened the meeting to have representation from their group. Recevied a few changes/updates to make. 2nd draft is to be submitted to Kara for review on Tues Sept 30th. </t>
    </r>
    <r>
      <rPr>
        <b/>
        <sz val="11"/>
        <color theme="1"/>
        <rFont val="Calibri"/>
        <family val="2"/>
      </rPr>
      <t xml:space="preserve">Update Oct 6th: </t>
    </r>
    <r>
      <rPr>
        <sz val="11"/>
        <color theme="1"/>
        <rFont val="Calibri"/>
        <family val="2"/>
      </rPr>
      <t xml:space="preserve">Playbook submitted for 2nd review on Tues Sept 30th. Pending feedback/edits. </t>
    </r>
  </si>
  <si>
    <t>Task Force / SM Playbook 2nd Draft</t>
  </si>
  <si>
    <t>Working with Pan to complete MGSA</t>
  </si>
  <si>
    <t>Hamilton - Rejected</t>
  </si>
  <si>
    <t>Waste Treatment</t>
  </si>
  <si>
    <t>As of end of Q3, 85% of Drilling Bit spend since contract effective date of July 1, 2012 is with the 6 preferred vendors</t>
  </si>
  <si>
    <t>As of end of Q3, 97% of Cementing spend since contract effective date of September 1, 2014 is with the 5 preferred vendors</t>
  </si>
  <si>
    <t>As of end of Q3, 94% of Directional Drilling spend since contract effective date of September 1, 2014 is with the 5 preferred vendors</t>
  </si>
  <si>
    <t>As of end of Q3, 93% of Drilling Fluids spend since contract effective date of September 1, 2014 is with the 4 preferred vendors</t>
  </si>
  <si>
    <t>Developing Procurement Plan for Emergency Services - Signed Off</t>
  </si>
  <si>
    <t xml:space="preserve">Developing Procurement Plan for Coring Services (with Elaine) - Signed Off </t>
  </si>
  <si>
    <t>Developing Procurement Plan for Strat Rig Services - not required due to change in 2015 drill schedule</t>
  </si>
  <si>
    <t>Canadian Energy Services</t>
  </si>
  <si>
    <t>Fluid Provider</t>
  </si>
  <si>
    <t>September 1, 2013 - August 31, 2014 Rebate, reviewed with Julie</t>
  </si>
  <si>
    <t>Northern Field Operations</t>
  </si>
  <si>
    <t>Highmarrk Oilfield Services Ltd</t>
  </si>
  <si>
    <t>805460-2</t>
  </si>
  <si>
    <t>D-W Wilson Services</t>
  </si>
  <si>
    <t>805462-1</t>
  </si>
  <si>
    <t>Helemt Lease Road Construction &amp; Maintenance</t>
  </si>
  <si>
    <t>Building procurement strategy to meet immediate requirements for a replacement Contractor.  Recommendation will likely support RFP.  Scope includes year-round operational support with the majority of spend (criticality) focused in the construction of winter (ice) access.  Annual spend estimated at $2.9M targeting 3 year commitment.
Update ** 09/02/2014 -- RFP Closed with 4 proposals received before deadline, 1 received afterward.  Award recommendation planned for Sept 19.  RFP canceled on Sept 19.  Reissued scope and pricing strategy Sept 23 with final award expected Oct 10.</t>
  </si>
  <si>
    <t xml:space="preserve">Finalized the SOW for the CBO ground handling agreement in Kirby. Waiting on CBO to provide an updated compensation table for the agreement. Hoping to issue these schedules by the end of the month. </t>
  </si>
  <si>
    <t>Labour, Commissioning, and Operation of the Slop Oil Unit for the Bonnyville Area</t>
  </si>
  <si>
    <t>812379-1</t>
  </si>
  <si>
    <t>Heavy Oil</t>
  </si>
  <si>
    <t>811520-1
811520-2</t>
  </si>
  <si>
    <t>Maintenance and Operation Crews</t>
  </si>
  <si>
    <t>Conventional - Fairview</t>
  </si>
  <si>
    <t>Dealt with hiring on a frog lake first nations band member as an environmental consultant for Lindbergh EIA. He didn't have any oilfield tickets or training, so we hired him through FLOS</t>
  </si>
  <si>
    <t>Regulatory/Stakeholder</t>
  </si>
  <si>
    <t xml:space="preserve">First Draft completed for two potential RFP's. 1) new cell construction and construction of a Haz was sorting facility. 2) waste management operations - includes: landfill, bins, recycling, scrap metal, and wood management. </t>
  </si>
  <si>
    <t xml:space="preserve">eprocurement - sent Perfect a list of internal users and the respective roles of each. - created categories to input into the SaaS. - working on legal acceptance criteria that is appropriate to CNRL </t>
  </si>
  <si>
    <t>Legal</t>
  </si>
  <si>
    <t>Julie and I talked to Stephanie Graham regarding the removal of the notification clause in our schedules. Discussed adding in 'Rate Adjustment' languange to defend against vendors raising rates without notifying CNRL</t>
  </si>
  <si>
    <t xml:space="preserve">Received a free month trial of Patchmap's routing software. Testing to see if it will solve CNRL's logisitcal mapping issues. </t>
  </si>
  <si>
    <t>3rd party landfill and TRD rate negotiations. Newalta had increased their rates July 1 and had not given written notice to CNRL. Invoices were frozen and the proposed rates renegotiated. Newalta is to issue CNRL a credit for the mischarges from July 1 - Nov 10th.</t>
  </si>
  <si>
    <t>Dealing with prequalifications and potential partnerships with another first nations band - Siksika First Nation</t>
  </si>
  <si>
    <t>812685
812685-1</t>
  </si>
  <si>
    <t>wk 41</t>
  </si>
  <si>
    <t>Rate Negotiations
Disbursement fee 8 to 5%; 3rd party cost 10 to 5%; pay cost of transportation</t>
  </si>
  <si>
    <t>Rate negotiations
Changed effective date of implementation, lowered drilling waste rate from $115/m3 to $108/m3 Lindbergh; lowered produced water rate from $19/m3 to $14/m3 Moose Creek; matched all non partner landfill drill cutting rates to contaminated soil rates. 
Savings estimation based on previous volume for each area</t>
  </si>
  <si>
    <t>Negotiation
Reduced tipping fee at SGP Landfill</t>
  </si>
  <si>
    <t>3.1.2 Negotiated lower commissioning rates from the 14 day total of $44,800.00 to $37,800.00</t>
  </si>
  <si>
    <t>3.1.8 Award value less than historical value. Awarded to Predator Energy Services the Lone Rock and Lashburn bid for Fluid Hauling Services in Lloydminster, AB</t>
  </si>
  <si>
    <r>
      <t xml:space="preserve">The operational component of the Mittal settlement requiring a purchase over 3 years. </t>
    </r>
    <r>
      <rPr>
        <b/>
        <sz val="11"/>
        <color rgb="FFFF0000"/>
        <rFont val="Calibri"/>
        <family val="2"/>
        <scheme val="minor"/>
      </rPr>
      <t>$7.5M Rejected</t>
    </r>
  </si>
  <si>
    <r>
      <t>Maintenance truck Overtime rates negotiated from $82.50 to $55.00. 
This is a $27.50/hour difference. Shifts are 10 Hours/Day and/or 44 Hrs/Week. Four (4) overtime hours a day, seven days a week, for 52 weeks a year, translates into an approximate of 1,456 hours of Overtime a year. The projected savings are of $40,040.00/Year.</t>
    </r>
    <r>
      <rPr>
        <b/>
        <sz val="11"/>
        <color rgb="FFFF0000"/>
        <rFont val="Calibri"/>
        <family val="2"/>
        <scheme val="minor"/>
      </rPr>
      <t xml:space="preserve"> Value $40,040 under review.</t>
    </r>
  </si>
  <si>
    <t>Workstations</t>
  </si>
  <si>
    <t>Vendor Signature</t>
  </si>
  <si>
    <t>Misc Operation Items</t>
  </si>
  <si>
    <t>Acklands Grainger</t>
  </si>
  <si>
    <t>CAODC Rate Negotiations</t>
  </si>
  <si>
    <t>Drilling Rig Companies</t>
  </si>
  <si>
    <t xml:space="preserve">PD, Ensign, Savanna, Horizon Drilling, Nabors approached CNRL with CAODC rate increases greater than the increase set forth by CAODC - CNRL negotiated these rates to the the market adjustment only.  </t>
  </si>
  <si>
    <t>Working with Laura to compile data and trends for SFCA report</t>
  </si>
  <si>
    <t>Wk 42</t>
  </si>
  <si>
    <t>Includes savings + early pay  -  Excludes Cost Recovery</t>
  </si>
  <si>
    <t>Includes savings + cost recovery - Excludes Early Pay (sep. graph)</t>
  </si>
  <si>
    <r>
      <t>Difference between re-utilizing rods vs. buying new.</t>
    </r>
    <r>
      <rPr>
        <b/>
        <sz val="8"/>
        <color rgb="FFFF0000"/>
        <rFont val="Calibri"/>
        <family val="2"/>
      </rPr>
      <t xml:space="preserve"> 
Cost Control Value to be confirmed by David R.</t>
    </r>
  </si>
  <si>
    <t>Tanks</t>
  </si>
  <si>
    <t>saving</t>
  </si>
  <si>
    <t>CNRL Replace 6 tank from / Barrick   with Superior tanks</t>
  </si>
  <si>
    <t>Justin Ball / Kevin Ross</t>
  </si>
  <si>
    <t xml:space="preserve">Thermal/Kirby North </t>
  </si>
  <si>
    <t>COMPLETED, no value this is a slight change in discount from 50% to 50.5% on non contracted items.  Potential savings less than 1K if purchase remains the same over the year.</t>
  </si>
  <si>
    <t xml:space="preserve">COMPLETED </t>
  </si>
  <si>
    <t>Lube projects - Conventional</t>
  </si>
  <si>
    <t xml:space="preserve">See Project log: Corporate pricing discount from start of agreement,  (6 cpl  x  annual volume) $349,806.84, Consolidation to one price list across western Canada, lowest prices available for all CNRL divisions $0, Oil Analysis,  ($cost/sample  x  # of samples/yr ) $324,465, Conversion from Packaged to Bulk, cpl  x  volume = $358,587.19, Summary Billing  ($100 per invoice x # invoices) $700,000, ODI Oil Drain Interval Optimization program $1,000,000, Freight savings for remote and winter-access sites $130,000, Training sessions $20,000, Borescope Inspections $50,000, Technical Services support $48,000, Lube Audits $2500, Field Review meetings (Roadshows, New Product Development benefits $0, Price mechanism protection for 6 month terms $0, 3rd Party Supply Initiative (Weatherford &amp; Europump) $160,000.00
</t>
  </si>
  <si>
    <t>See Project Log: Extend oil drain intervals in Haul truck and mobile equipment fleet, now out to 1000 hrs with oil burn $6.022,119, Corporate pricing discount from start of agreement,  (6 cpl  x  annual volume) $0 (ongoing), Consolidation to one price list across western Canada $100,000, Oil Analysis,  ($cost/sample  x  # of samples/yr ) $33, 930, Changeover grease from OEM to Precision XL3 and XL5 Moly grease on RH 400 mining shovels $1200000, Conversion from Packaged to Bulk, cpl  x  volume  $531358, Capital for project start-up lube facilities $280000, Capital for lube cubes and truck shop facilities$16000, Shovel and drag-line technician and inspections $10240, Training sessions $ 4000, Freight savings from FOB Edmonton pickup $28,000, Technical Services support $48,000, Lube Audits $2500, Field Review meetings (Stewardship) $0, Product development benefits $0, Price mechanism protection for 6 month terms $0, 3rd party Glycol Supply management $0</t>
  </si>
  <si>
    <t>WK 42</t>
  </si>
  <si>
    <t>Wk42</t>
  </si>
  <si>
    <t>Casing and Tubing</t>
  </si>
  <si>
    <t>Support of Material Management in the sales of OCTG to other parties</t>
  </si>
  <si>
    <t>Sales</t>
  </si>
  <si>
    <t>Coordinating Summit and Support of MM to utilize casing internally</t>
  </si>
  <si>
    <t>Advice to cancel order to Thermal BU in light of new Drilling plans</t>
  </si>
  <si>
    <t xml:space="preserve">Working on finalizing the Scope of Work and other details with the contractor. Sent updateed Schedules to Contractor Oct 9th, 2014. Pending signed copies back. </t>
  </si>
  <si>
    <t>804915-2</t>
  </si>
  <si>
    <t>Catering &amp; Housekeeping - Primrose</t>
  </si>
  <si>
    <t>804915-3</t>
  </si>
  <si>
    <t xml:space="preserve">Ammendment to remove the $5k/month management fee. </t>
  </si>
  <si>
    <r>
      <t xml:space="preserve">ONLY awarded the Kirby North Camp. South Camps are TBD and the SOW might be extended in the new year. </t>
    </r>
    <r>
      <rPr>
        <b/>
        <sz val="10"/>
        <color theme="1"/>
        <rFont val="Calibri"/>
        <family val="2"/>
      </rPr>
      <t>COMPLETED</t>
    </r>
  </si>
  <si>
    <r>
      <t xml:space="preserve">In Progress. Bid closes July 31 2014. Estimated value: $5M/yr (total $15M/3 yr) for all 3 Kirby Camps. Awarded just the Kirby North Camp to Outland Resources Inc. </t>
    </r>
    <r>
      <rPr>
        <b/>
        <sz val="10"/>
        <color theme="1"/>
        <rFont val="Calibri"/>
        <family val="2"/>
      </rPr>
      <t>COMPLETED</t>
    </r>
  </si>
  <si>
    <r>
      <t xml:space="preserve">Pending signed copy back from contractor… </t>
    </r>
    <r>
      <rPr>
        <b/>
        <sz val="10"/>
        <rFont val="Calibri"/>
        <family val="2"/>
      </rPr>
      <t>CLOSED.</t>
    </r>
    <r>
      <rPr>
        <sz val="10"/>
        <rFont val="Calibri"/>
        <family val="2"/>
      </rPr>
      <t xml:space="preserve"> Contract dates expired and contract was not returned for execution. Terms have since expired and can be  </t>
    </r>
    <r>
      <rPr>
        <b/>
        <sz val="10"/>
        <rFont val="Calibri"/>
        <family val="2"/>
      </rPr>
      <t xml:space="preserve">COMPLETED. </t>
    </r>
    <r>
      <rPr>
        <sz val="10"/>
        <rFont val="Calibri"/>
        <family val="2"/>
      </rPr>
      <t>Agreement was never executed.</t>
    </r>
  </si>
  <si>
    <r>
      <t xml:space="preserve">Supplement to remove North Brintnell from the SOW. Executed Sept 12th, 2014. </t>
    </r>
    <r>
      <rPr>
        <b/>
        <sz val="10"/>
        <rFont val="Calibri"/>
        <family val="2"/>
      </rPr>
      <t>COMPLETED.</t>
    </r>
  </si>
  <si>
    <r>
      <t xml:space="preserve">SOW extended from expired contract until October 31st, 2014. Services are being bid with the North Camp in RFQ #439. Schedules issued to CNC on July 24 for signing and executed on Sept 30th, 2014. PDCNC dissolved partnership as of Sept 30th, 2014. Contracted CNC instead for 4 month term under existing T&amp;C's. </t>
    </r>
    <r>
      <rPr>
        <b/>
        <sz val="10"/>
        <rFont val="Calibri"/>
        <family val="2"/>
      </rPr>
      <t xml:space="preserve">COMPLETED. </t>
    </r>
  </si>
  <si>
    <r>
      <t xml:space="preserve">SOW extended from expired contract until October 31st, 2014. Services are being bid with the North Camp in RFQ #439. Schedules issued to CNC on July 24 for signing and executed on Sept 30th, 2014. PDCNC dissolved partnership as of Sept 30th, 2014. Contracted CNC instead for 4 month term under existing T&amp;C's. </t>
    </r>
    <r>
      <rPr>
        <b/>
        <sz val="10"/>
        <rFont val="Calibri"/>
        <family val="2"/>
      </rPr>
      <t>COMPLETED</t>
    </r>
  </si>
  <si>
    <t>Catering &amp; Housekeeping - Woodenhouse</t>
  </si>
  <si>
    <t xml:space="preserve">Ammendment to add $55/rig-box meal charge to the rates. Issued copy to Bigstone for signing Oct 15th, 2014. </t>
  </si>
  <si>
    <t>ESS / Camps / Brintnell - 8 Week Probationary Audit</t>
  </si>
  <si>
    <t>R&amp;C Enterprises</t>
  </si>
  <si>
    <t>Field Operatios</t>
  </si>
  <si>
    <t>R&amp;C Enterprises Ltd</t>
  </si>
  <si>
    <t>812766-1</t>
  </si>
  <si>
    <t>Baker Hughes</t>
  </si>
  <si>
    <t>Chemical (Horizon)</t>
  </si>
  <si>
    <t xml:space="preserve">Apply unbundled model to HOR process chamicals. Previous chemicals were utilizing the fixed pricing and not the cost + G&amp;A. Cost avoidance  are from July 1 - Sept 30 </t>
  </si>
  <si>
    <t>Cost avoidence based on the yearly recalulation of G&amp;A. Cavings based on June - Sept 30</t>
  </si>
  <si>
    <t>ChampionNalco</t>
  </si>
  <si>
    <t>Cost avaoidance as a result of leeveraging exisitng contract to Deveon and Talismen locatons. Calulations based on Aug - Sept orders</t>
  </si>
  <si>
    <t>Transfer of price structure to tlismen and devon sites. July 1 - Sept 30. Of note Cuastic Soda usage will be reviewed to see if we can leverage the Quadra contract.</t>
  </si>
  <si>
    <t>Methanol, Cuastic Soda and Brine Solution rebate.  Applied to purchase volumes from August - Dec 2014. In 2015, ther rebates will be offered via cheque.</t>
  </si>
  <si>
    <t>eresult of RFP Issued in 2013. Ne Contract began Jan 2014. Savings are the based on the cost difference between 2013 pricing and the new contract pricing (Jan - Sept 30)</t>
  </si>
  <si>
    <t>Caastic Soda</t>
  </si>
  <si>
    <t>Fuel</t>
  </si>
  <si>
    <t>Fuel cost avoidance based on leveraging the Suncor contract to Talismen and Devon sites (Aug - Sept 30)  - 105266L x $0.124 per L</t>
  </si>
  <si>
    <t>Lubricants</t>
  </si>
  <si>
    <t>Lubricans cost avoidnace by leveraging the PtroCanada contract with Devon and talismen sites. Quanitfed by Supplier tracking of 42 products used Aug 1 - Sept 30</t>
  </si>
  <si>
    <t>IS</t>
  </si>
  <si>
    <r>
      <t xml:space="preserve">Issuing a notice of extension to PDCNC until Oct 31st, 2014. Approved by BU in Upside. Pending SM Director Upside approval and review before issuing final copies to contractor. Update July 28th: Issued copies of Kirby South extension to CNC for signing. Notified PD as well and will send a copy of the agreement to PD for their signing after received back from CNC. Update Aug 5th: CNC notified CNQ that the PDCNC JV was dissolving and that the Partnership is to be dissolved around Aug 15th; not providing the required minimum 30 day notice stated in the termination for convenience clause in the MGSA. The Camps BU has indicated they would like CNC to take over the agreement/work. SM is working with legal to draft an assignment agreement (CNC has an existing executed MGSA). Need to escalate this matter. Update Aug 11: Issued Assignment Agreement to CNC on Fri Aug 8th; to assign CNC as the contractor for the Primrose and Kirby Camps effective Aug 15th. Had a conference call with CNC and PD is contemplating providing a 60 day notification period for Kirby South and Primrose instead of dissolving the company around Aug 15th. Pending acceptance from BU (upon Ron's return Aug 18th) will notify CNC. CNC has asked for services to be completed by Sep 30th as that is PDCNC's YE. From them, CNQ can decide what we want to do with Primrose and if the awarded bidder from RFQ #439 could mobilize by Oct 1st.  Update Aug 18: Received confirmation from BU they are ok with PDCNC providing a 30 day notification (until Sept 30th) for Kirby South and Primrose camps. Verifying with Legal if an assignment agreement would still be used or if we would issue a new SOW under the existing CNC T&amp;C's. Update Aug 25th: Legal confirmed the assignment agreement is no longer required. CNC will be extended the work under the same parameters that PDCNC is offering now at Kirby South and Primrose for 4 months as per direction from Ron Laing. Update Sep 2nd: BU is asking CNC to share a % of the Profit from the Kirby South Lounge with CNQ. TBD. If accepted, the provision will be included in the SOW. SOW still to be issued and required before end of Sept. Update Sept 22nd: Confirmed CNC will share 50% of lounge and bistro profits with CNQ at Kirby South Camp; added to SOW. Pending additional CNC key contact personnel contact information; was provided names and positions. Update Sept 29th: Still pending confirmation from CNC regarding the schedules and if changes are required. Need to confirm and add in the cost for additional weekly linen transportation pick up/drop off to Kirby South. CNC Services are to fully transition and begin October 1st. </t>
    </r>
    <r>
      <rPr>
        <b/>
        <sz val="9"/>
        <color rgb="FF0000FF"/>
        <rFont val="Calibri"/>
        <family val="2"/>
        <scheme val="minor"/>
      </rPr>
      <t>Update Oct 6th</t>
    </r>
    <r>
      <rPr>
        <sz val="9"/>
        <color theme="1"/>
        <rFont val="Calibri"/>
        <family val="2"/>
        <scheme val="minor"/>
      </rPr>
      <t xml:space="preserve">: PDCNC JV has officially dissolved and CNC has begun providing 100% of the services. Will close out the contract and issue a notice to PDCNC. </t>
    </r>
    <r>
      <rPr>
        <b/>
        <sz val="9"/>
        <color theme="1"/>
        <rFont val="Calibri"/>
        <family val="2"/>
        <scheme val="minor"/>
      </rPr>
      <t>Update Oct 27th:</t>
    </r>
    <r>
      <rPr>
        <sz val="9"/>
        <color theme="1"/>
        <rFont val="Calibri"/>
        <family val="2"/>
        <scheme val="minor"/>
      </rPr>
      <t xml:space="preserve"> Issued notice of contract close out. </t>
    </r>
  </si>
  <si>
    <r>
      <t xml:space="preserve">Reviewed Camp Spend data to begin developing area strategies for mid October. </t>
    </r>
    <r>
      <rPr>
        <b/>
        <sz val="11"/>
        <color theme="1"/>
        <rFont val="Calibri"/>
        <family val="2"/>
      </rPr>
      <t>Update Sept 29th:</t>
    </r>
    <r>
      <rPr>
        <sz val="11"/>
        <color theme="1"/>
        <rFont val="Calibri"/>
        <family val="2"/>
      </rPr>
      <t xml:space="preserve"> Need to review vendors in the report as some top spend vendors were not initially included (ESS Compass Group). </t>
    </r>
    <r>
      <rPr>
        <b/>
        <sz val="11"/>
        <color theme="1"/>
        <rFont val="Calibri"/>
        <family val="2"/>
      </rPr>
      <t xml:space="preserve">Update Oct 6th: </t>
    </r>
    <r>
      <rPr>
        <sz val="11"/>
        <color theme="1"/>
        <rFont val="Calibri"/>
        <family val="2"/>
      </rPr>
      <t xml:space="preserve">Updated spend report by vendor. Need to review and develop "strategies". May have to review each G/L code by vendor individually for specific services to develop specific strategies. </t>
    </r>
    <r>
      <rPr>
        <b/>
        <sz val="11"/>
        <color theme="1"/>
        <rFont val="Calibri"/>
        <family val="2"/>
      </rPr>
      <t>Update Oct 14th:</t>
    </r>
    <r>
      <rPr>
        <sz val="11"/>
        <color theme="1"/>
        <rFont val="Calibri"/>
        <family val="2"/>
      </rPr>
      <t xml:space="preserve"> Drafting area strategies to be reviewed and submitted by Oct 23rd. </t>
    </r>
    <r>
      <rPr>
        <b/>
        <sz val="11"/>
        <color theme="1"/>
        <rFont val="Calibri"/>
        <family val="2"/>
      </rPr>
      <t>Update Oct 20th:</t>
    </r>
    <r>
      <rPr>
        <sz val="11"/>
        <color theme="1"/>
        <rFont val="Calibri"/>
        <family val="2"/>
      </rPr>
      <t xml:space="preserve"> Finalizing strategies. Will send to Laurence/Julie for review this week. </t>
    </r>
    <r>
      <rPr>
        <b/>
        <sz val="11"/>
        <color theme="1"/>
        <rFont val="Calibri"/>
        <family val="2"/>
      </rPr>
      <t>Update Oct 27th:</t>
    </r>
    <r>
      <rPr>
        <sz val="11"/>
        <color theme="1"/>
        <rFont val="Calibri"/>
        <family val="2"/>
      </rPr>
      <t xml:space="preserve"> Completed Camps and MM Area Strategy. Sent to Julie on Oct 20th. </t>
    </r>
  </si>
  <si>
    <t>Outland Resources &amp; HL / Camps &amp; Stakholder / Kirby North</t>
  </si>
  <si>
    <t>Delivery Propane</t>
  </si>
  <si>
    <t>Ocbober</t>
  </si>
  <si>
    <t>Superior agreed to paid the bill from Xtreme 13-13-63-9 down on low propane</t>
  </si>
  <si>
    <t xml:space="preserve">RFQ#495 - Helmet Winter Construction </t>
  </si>
  <si>
    <t xml:space="preserve">Classification 3.1.8.  In previous 12 months, approximately 80% of fixed km price contract work was subcontracted by Kimea Energy to R&amp;C Enterprises for snowcat equipment.  Kimea charged a 10% mark-up for 3rd party invoice processing. In the 2013/2014 winter season $615,892 was paid to Kimea for all contract "km" work.  $495,714 was paid for subcontracted snowcat ($450,649 paid to R&amp;C Enterprises, $45,065 paid in mark-up.  This is the future avoidance given the RFQ Award Strategy to contract R&amp;C Enterprises directly.  </t>
  </si>
  <si>
    <t>Qmax</t>
  </si>
  <si>
    <t>NOV</t>
  </si>
  <si>
    <t>2013-2014 Rebate (Drill Bits) - Reviewed with Julie</t>
  </si>
  <si>
    <t>2013-2014 Rebate Credit (Drilling Fluids) - Reviewed with Julie</t>
  </si>
  <si>
    <t>Former Devon Operators: reviewed status with Elaine, Laura, Allan. # to review/update for communication to MC. Agreements must be in place by Sept.30, 2014 with all former Devon operators that CNRL renews.
09/30: COAs in place - Still 11 SFCAs to be darfted (as are not operators)</t>
  </si>
  <si>
    <t>tanks that having not taking any propane for the last 6 to 8 month . If we removed these  tanks and  add  1000 USWG free rental charge
Total saving ($134,000)</t>
  </si>
  <si>
    <t>Horizon 8 X 30LB liquid cylinders - 8 X $135.71 = $1085.68</t>
  </si>
  <si>
    <t>Wk 43</t>
  </si>
  <si>
    <t>wk 43</t>
  </si>
  <si>
    <t>Cook Leach Surveys Ltd.</t>
  </si>
  <si>
    <t>SAExploration (Canada) Ltd.</t>
  </si>
  <si>
    <t>Jackson Environmental Seismic Services Ltd.</t>
  </si>
  <si>
    <t>Eagle Canada Inc.</t>
  </si>
  <si>
    <t>Stanrick Construction Ltd.</t>
  </si>
  <si>
    <t>Tesla Exploration Ltd.</t>
  </si>
  <si>
    <t>Brian Bate</t>
  </si>
  <si>
    <t>G&amp;G Seismic</t>
  </si>
  <si>
    <t>Data Acquisition</t>
  </si>
  <si>
    <t>Seismic drilling</t>
  </si>
  <si>
    <t>Clearing and Slashing</t>
  </si>
  <si>
    <r>
      <rPr>
        <sz val="11"/>
        <rFont val="Calibri"/>
        <family val="2"/>
      </rPr>
      <t>Working with Colleen Gibson on Procurement Plan for Coring in preparation for RFP. Met with Cory Hanger, Drilling for background for vendors and business for last 5 years. Will be meeting with Thermal Geology (SAGD, CCS) who use same vendors as Drilling.</t>
    </r>
    <r>
      <rPr>
        <sz val="11"/>
        <color theme="1"/>
        <rFont val="Calibri"/>
        <family val="2"/>
      </rPr>
      <t xml:space="preserve">
</t>
    </r>
    <r>
      <rPr>
        <sz val="11"/>
        <rFont val="Calibri"/>
        <family val="2"/>
      </rPr>
      <t xml:space="preserve">July 9: Met with Thermal Geology. Both Managers in agreement with procurement plan and plan to send out RFP for the services. Will complete Procurment Plan for sign off.
</t>
    </r>
    <r>
      <rPr>
        <sz val="11"/>
        <color rgb="FFFF0000"/>
        <rFont val="Calibri"/>
        <family val="2"/>
      </rPr>
      <t>Updated Sept 25: PP executed. RFP planned for Q3.
Updated Oct 29: RFP deferred to Q1 2015. Consultations not yet complete.</t>
    </r>
  </si>
  <si>
    <r>
      <rPr>
        <sz val="8"/>
        <color theme="1"/>
        <rFont val="Calibri"/>
        <family val="2"/>
        <scheme val="minor"/>
      </rPr>
      <t xml:space="preserve">March 21: sent 100% offer letters to Contractors
April:  Collected and recorded return of executed offer letters from former Devon Operators/Admin Contractor Companies. 86/90 acceptance letters.
April 2: Issued list of former Devon Contract Operating Companies to Account Payable for E1 entry
</t>
    </r>
    <r>
      <rPr>
        <sz val="8"/>
        <rFont val="Calibri"/>
        <family val="2"/>
        <scheme val="minor"/>
      </rPr>
      <t>April 9: Working with Laura Gerber in refining Devon Operator company information and checking clearances for Workers Compensation.
Update April 22: Issued request for insurance documentation with CNRL requirements defined.
Update May 5: Laura receiving insurance certificates, trained with Allan Romero for COAs. Only 4 requests for contracts have been submitted to date.
Update June 5: See Laurence's e-mail please
Update June 9: See email sent to Julie June 6 from Laura Gerber</t>
    </r>
    <r>
      <rPr>
        <sz val="8"/>
        <color rgb="FFFF0000"/>
        <rFont val="Calibri"/>
        <family val="2"/>
        <scheme val="minor"/>
      </rPr>
      <t xml:space="preserve">
</t>
    </r>
    <r>
      <rPr>
        <sz val="8"/>
        <rFont val="Calibri"/>
        <family val="2"/>
        <scheme val="minor"/>
      </rPr>
      <t xml:space="preserve">Update June 20: Email sent to Field Managers (June 19) with list of Devon Operators for a) Who is no longer with CQN b) When and if the rest are going to be put on contract
Update June 26: 6 Operators on the list from Devon have Executed Contracts
</t>
    </r>
    <r>
      <rPr>
        <b/>
        <sz val="8"/>
        <color rgb="FFFF0000"/>
        <rFont val="Calibri"/>
        <family val="2"/>
        <scheme val="minor"/>
      </rPr>
      <t>Update July 15:</t>
    </r>
    <r>
      <rPr>
        <sz val="8"/>
        <rFont val="Calibri"/>
        <family val="2"/>
        <scheme val="minor"/>
      </rPr>
      <t xml:space="preserve"> 
Total No. of Operator Companies identified by Field Operations list and Devon information from acceptance/assignment letters : 63 companies
- Total No. of Request for Contract forms received with rates  21: 15 COA in progress + 6 executed 
- 3 Operator Company with notice given
- 1 Operator Transitioned under their own company  
- 4 are not Operators and will need SFCAs  
- Remaining 35 Operator Companies pending request information with CNRL rates from Field Operations to contract COA agreement.
July 28: Update - Email sent to Field Operations Managers on July 22 with list update on progress on operating contracts of former Devon operators as well as date reminder that all contracts have to be completed by September 30. 17 contracts in progress, 6 executed, awaiting request or deletions on additional 21 vendors on the original list.
Updated September 3: Remaining contract requests have been identified for operating and received with one exception Ops Mobil. All area foremen are currently identified and requests should be issued by early week </t>
    </r>
    <r>
      <rPr>
        <sz val="11"/>
        <color rgb="FFFF0000"/>
        <rFont val="Calibri"/>
        <family val="2"/>
        <scheme val="minor"/>
      </rPr>
      <t xml:space="preserve">
Sep. 8. All remaining contracts in progress for execution.
Sep 30 Update: 10 issued to field for signature/7 in approvals/1 on hold (pilot)/20 executed
Updated October 29: 1 COA to be changed to include administrative fee just negotiated. total 8 COA not yet fully executed. (in Field for signature)</t>
    </r>
  </si>
  <si>
    <r>
      <t xml:space="preserve">Procurement Plan for Seismic contracting - for review Update April 22: Reviewed and working on recommended changes to procurement plan.
Update April 29: Julie to review Procurement Plan for signoff.
Update May 5: Signed off by Kara Slemko and Business Area.
Updated June 9:  Exceptions for CGG handed off to Michella Pritchard to negotiate with CGG. Michella has a pressing Scope of Work to attach. Seismic acquistion scope will not be required immediately. Seismic will not be using CGG for data management going forward.
Update July 28: All Seismic vendors with exception to CGG have reviewed and accepted MGSA Ts&amp;Cs. Will issue contracts before end of August.
</t>
    </r>
    <r>
      <rPr>
        <sz val="11"/>
        <color rgb="FFFF0000"/>
        <rFont val="Calibri"/>
        <family val="2"/>
        <scheme val="minor"/>
      </rPr>
      <t xml:space="preserve">September 3 Update: Finalizing MGSA for Stanrick Construction, Tesla ExplorationLt. Jackson Environmental, Cook Leach Surveys, Eagle Canada for issue week of Sept. 8
</t>
    </r>
    <r>
      <rPr>
        <b/>
        <sz val="11"/>
        <color rgb="FFFF0000"/>
        <rFont val="Calibri"/>
        <family val="2"/>
        <scheme val="minor"/>
      </rPr>
      <t>Update Sep. 30: MGSAs prepared for approvals. Another MGSA with SAExploration added. Working on exceptions with Legal.
U[dated Oct 29: 6 Seismic MGSAs issued to vendor for Signature.</t>
    </r>
  </si>
  <si>
    <t>Dealing with another potential partnership with Anchor Well servicing and Elizabeth Metis Settlement</t>
  </si>
  <si>
    <t>Worked with Stuart to get an initial vendor list for eprocurement trucking companies</t>
  </si>
  <si>
    <t>Kevin Ross &amp; Stuart Kinnear</t>
  </si>
  <si>
    <t>Edited CNRL logo to meet the UI of perfectcommerce</t>
  </si>
  <si>
    <t>Drafted procurement plan for Horizon Waste Operations RFP</t>
  </si>
  <si>
    <t>Received Patchmaps trial. CNRL firewall blocks the program, will have to learn the software at home.</t>
  </si>
  <si>
    <t>Enviro/Drilling</t>
  </si>
  <si>
    <t>Sent termination notification to Visser Deloitte. Going to replace this scope of work with Mosaic</t>
  </si>
  <si>
    <t>Working with Tyson to finish a Haz Bins Schedule</t>
  </si>
  <si>
    <t>Heavy oil wants to relook at Haz bin services in their area. Field has requested bin tracking information and assistance</t>
  </si>
  <si>
    <t xml:space="preserve">Negotiating tip fees and logistics for 2 large spills in the Smokey Lake area - 65,000 tonnes. Trying to find creative solutions to disposed of the soil by using it as ADC at Municiple landfills. </t>
  </si>
  <si>
    <t>Met with AGAT for a Q3 review. Discussed some mischarges on invoices. AGAT to credit CNRL back for the mischarges. $2096.75</t>
  </si>
  <si>
    <t>Enviro/Drilling/Field Ops</t>
  </si>
  <si>
    <t xml:space="preserve">Drafted schedules of Tervita, Secure, and Newalta price changes. Included rate adjustment language that I created with Legal. </t>
  </si>
  <si>
    <t>Scope change for Lindbergh EIA</t>
  </si>
  <si>
    <t>Drafted schedules for Horizon Waste Operations RFP</t>
  </si>
  <si>
    <t xml:space="preserve">Drafted KPIs for Horizon Waste Operations and derived a proponent list. </t>
  </si>
  <si>
    <t xml:space="preserve">Working with CH2M hill and internal BU's to try and agree to some type of Ts &amp; Cs. CH2M acquired an environmental consulting company that has worked for CNRL for years. Now they are mandating a written agreement and are not being flexible with Ts &amp; Cs. Probably going to let the company go as a result. </t>
  </si>
  <si>
    <t xml:space="preserve">Area Strategies / SM Comm Ops. </t>
  </si>
  <si>
    <t>CNC / Camps / Primrose</t>
  </si>
  <si>
    <t>Bigstone Tansi / Camps / Woodenhouse</t>
  </si>
  <si>
    <t>CNC / Camps / Kirby South</t>
  </si>
  <si>
    <t>Addendum issued on Oct 30th to change the Staff OT Rate from $350/hour to $30 as per the previous contract with PDCNC. The rate was incorrectly copied from the "bistro Daily operating charge".</t>
  </si>
  <si>
    <t>Materials Management / IS</t>
  </si>
  <si>
    <t>Data Cleansing</t>
  </si>
  <si>
    <t>HIS Global Canada Limited</t>
  </si>
  <si>
    <t>Brenda Balog</t>
  </si>
  <si>
    <t>812048-1</t>
  </si>
  <si>
    <t>MRO Catalog Governance: Solution Implementation Services</t>
  </si>
  <si>
    <t>812048-2</t>
  </si>
  <si>
    <t>Software Order Form for MRO SOW 1 &amp; 2</t>
  </si>
  <si>
    <t>812048-3</t>
  </si>
  <si>
    <t>"Complete".  Contract canceled.</t>
  </si>
  <si>
    <t>Completed</t>
  </si>
  <si>
    <t>Highmark Oilfield Services Ltd</t>
  </si>
  <si>
    <t>HIGHMARK OILFIELD SERVICES LTD: 2014/2015 MAINT CREW RATES</t>
  </si>
  <si>
    <t>D-W Wilson Services Ltd.</t>
  </si>
  <si>
    <t>D-W WILSON SERVICES LTD: 2014/2015 MAINT CREW RATES</t>
  </si>
  <si>
    <t>R &amp; C Enterprises Ltd.</t>
  </si>
  <si>
    <t>R &amp; C Enterprises Ltd: MGSA T&amp;C</t>
  </si>
  <si>
    <t>Schedule A-1 Amendment 2 - Supply of Office Seating - December 1, 2014</t>
  </si>
  <si>
    <t>Daine Gieni o/a Red Devil Contracting</t>
  </si>
  <si>
    <t>Daine Gieni o/a Red Devil Contracting (Daine Gieni); COA - T's &amp; C's</t>
  </si>
  <si>
    <t>1384489 Alberta Ltd.</t>
  </si>
  <si>
    <t>Richard Portelance - T's &amp; C's</t>
  </si>
  <si>
    <t>935714 Alberta Ltd.</t>
  </si>
  <si>
    <t>Rondan Leepart - T's &amp; C's</t>
  </si>
  <si>
    <t>Predator Energy Services Inc.</t>
  </si>
  <si>
    <t>Master Goods &amp; Service Agreement</t>
  </si>
  <si>
    <t>Randy Greer Services Ltd.</t>
  </si>
  <si>
    <t>Randy Greer Services Ltd. (Randy Greer); COA T's &amp; C's</t>
  </si>
  <si>
    <t>804659-2</t>
  </si>
  <si>
    <t>IB CONSULTING INC.</t>
  </si>
  <si>
    <t>Ian Tomalty Sch B - Sup 3</t>
  </si>
  <si>
    <t>1226797 Alberta Ltd.</t>
  </si>
  <si>
    <t>1226797 Alberta Ltd. (David Hornett); COA - T's &amp; C's</t>
  </si>
  <si>
    <t>Wilson Northern Ventures Ltd.</t>
  </si>
  <si>
    <t>Barry Wilson - T's &amp; C's</t>
  </si>
  <si>
    <t>Cation &amp; Company Consulting Ltd</t>
  </si>
  <si>
    <t>Jane Anderson - T's &amp; C's</t>
  </si>
  <si>
    <t>BC Oilfield Consulting Inc.</t>
  </si>
  <si>
    <t>Blake Johnston - T's &amp; C's</t>
  </si>
  <si>
    <t>Lumina Consulting Ltd.</t>
  </si>
  <si>
    <t>Lumina Management MPSA - Ts &amp; Cs</t>
  </si>
  <si>
    <t>Framework Partners Inc.</t>
  </si>
  <si>
    <t>Framework Partners MPSA - Ts &amp; Cs</t>
  </si>
  <si>
    <t>Labour, Commissioning, and Operation of the Slop Oil Unit Agreement</t>
  </si>
  <si>
    <t>2917 - Schedule A Amendment 4 - Float Equipment - October 1, 2014</t>
  </si>
  <si>
    <t>Bulldog Vacuum Service Ltd.</t>
  </si>
  <si>
    <t>Bulldog Vacuum - Schedule B1 Amendment 1 - October 1, 2014</t>
  </si>
  <si>
    <t>Outland Resources Inc. MGSA</t>
  </si>
  <si>
    <t>Camsco Supervision Services Inc.</t>
  </si>
  <si>
    <t>Cameron Swinarton - T's &amp; C's</t>
  </si>
  <si>
    <t>Willie Louise &amp; Sons Oilfield Service Lt</t>
  </si>
  <si>
    <t>Floyd McKeever - T's &amp; C's</t>
  </si>
  <si>
    <t>BPD Zenith Software Solutions (Canada) Limited</t>
  </si>
  <si>
    <t>BPD Zenith Software MPSA - Ts &amp; Cs</t>
  </si>
  <si>
    <t>Jeff Yaremchuk's Field Services Ltd.</t>
  </si>
  <si>
    <t>Jeffory Yaremchuk - T's &amp; C's</t>
  </si>
  <si>
    <t>808795-2</t>
  </si>
  <si>
    <t>AGI Horizon Site Branch</t>
  </si>
  <si>
    <t>Capital Well Management Ltd</t>
  </si>
  <si>
    <t>Capital Well Management Ltd. (Jadon den Ouden); COA - T's &amp; C's</t>
  </si>
  <si>
    <t>Earth &amp; Iron Inc.</t>
  </si>
  <si>
    <t>Earth &amp; Iron MGSA</t>
  </si>
  <si>
    <t>Schedule A and B - Coffee Nisku - August 15, 2014</t>
  </si>
  <si>
    <t>1213686 Alberta Ltd.</t>
  </si>
  <si>
    <t>Larry McVicar - T's &amp; C's</t>
  </si>
  <si>
    <t>RanDe Oilfield Services Inc.</t>
  </si>
  <si>
    <t>RanDe Oilfield Services Inc. (Randy Standish); COA - T's &amp; C's</t>
  </si>
  <si>
    <t>Coubrough Consulting Ltd</t>
  </si>
  <si>
    <t>Craig Coubrough - T's &amp; C's</t>
  </si>
  <si>
    <t>Location Consulting Ltd.</t>
  </si>
  <si>
    <t>Rodney Chelsberg - T's &amp; C's</t>
  </si>
  <si>
    <t>Banbury House (1995) Ltd</t>
  </si>
  <si>
    <t>Dennis Beliveau - T's &amp; C's</t>
  </si>
  <si>
    <t>1842377 Alberta Ltd.</t>
  </si>
  <si>
    <t>Curtis Plamondon - T's &amp; C's</t>
  </si>
  <si>
    <t>I B Fittin' Inc</t>
  </si>
  <si>
    <t>David Gibbs - T's &amp; C's</t>
  </si>
  <si>
    <t>805460-2-1</t>
  </si>
  <si>
    <t>805462-1-1</t>
  </si>
  <si>
    <t>812766-0</t>
  </si>
  <si>
    <t>808614-2</t>
  </si>
  <si>
    <t>811725-0</t>
  </si>
  <si>
    <t>812576-0</t>
  </si>
  <si>
    <t>812614-0</t>
  </si>
  <si>
    <t>812685-0</t>
  </si>
  <si>
    <t>811331-0</t>
  </si>
  <si>
    <t>804659-2-3</t>
  </si>
  <si>
    <t>811815-0</t>
  </si>
  <si>
    <t>812204-0</t>
  </si>
  <si>
    <t>812622-0</t>
  </si>
  <si>
    <t>812630-0</t>
  </si>
  <si>
    <t>812670-0</t>
  </si>
  <si>
    <t>812673-0</t>
  </si>
  <si>
    <t>812379-0</t>
  </si>
  <si>
    <t>2917-1-3</t>
  </si>
  <si>
    <t>809748-1</t>
  </si>
  <si>
    <t>812444-0</t>
  </si>
  <si>
    <t>812554-0</t>
  </si>
  <si>
    <t>812655-0</t>
  </si>
  <si>
    <t>812678-0</t>
  </si>
  <si>
    <t>812725-0</t>
  </si>
  <si>
    <t>808795-2-0</t>
  </si>
  <si>
    <t>811807-0</t>
  </si>
  <si>
    <t>812486-0</t>
  </si>
  <si>
    <t>811031-1</t>
  </si>
  <si>
    <t>811580-0</t>
  </si>
  <si>
    <t>812323-0</t>
  </si>
  <si>
    <t>812462-0</t>
  </si>
  <si>
    <t>812477-0</t>
  </si>
  <si>
    <t>812566-0</t>
  </si>
  <si>
    <t>812572-0</t>
  </si>
  <si>
    <t>812593-0</t>
  </si>
  <si>
    <t>Catering &amp; Houskeeping Services - Kirby North</t>
  </si>
  <si>
    <t>812444-1</t>
  </si>
  <si>
    <t>T&amp;C's reviewed with Legal, Tax, SM Comm Ops and IS. T&amp;C's signed by IS. SOW signed by SM Comm Ops. Signed and executed on Oct 31st. But not executed in Upside until November.</t>
  </si>
  <si>
    <t>T&amp;C's reviewed with Legal, Tax, SM Comm Ops and IS. T&amp;C's signed by IS. SOW signed by IS. Signed and executed on Oct 31st. But not executed in Upside until November.</t>
  </si>
  <si>
    <r>
      <t xml:space="preserve">Review of SOW with BU and SM completed. Required updates will be made. Pending Outland's key personnel contact list and org chart to include. Copy will then be issued to Outland for review. </t>
    </r>
    <r>
      <rPr>
        <b/>
        <sz val="11"/>
        <rFont val="Calibri"/>
        <family val="2"/>
      </rPr>
      <t xml:space="preserve">Update Sept 22nd: </t>
    </r>
    <r>
      <rPr>
        <sz val="11"/>
        <rFont val="Calibri"/>
        <family val="2"/>
      </rPr>
      <t xml:space="preserve">Held Kick-off meeting. Adele discussed next steps with HLFN. Reviewed Outland's progress on mobilizing services. Discussed update on Camp opening. Review Action item list and added items. Meeting minutes competed and sent to everyone. Issued copy of T&amp;C's for review. Outland would like the Termination for Convenience to be reciprocal and requested to add language that if the site were to become unionized that CNQ could terminate the agreement with no penalties. Outland also declined participation in the Early Pay program after not indicating as such in their bid submission, confirming twice they had no other exceptions to the T&amp;C's or SOW. If Outland is extended the Kirby South Camps, will re-consider at that time. </t>
    </r>
    <r>
      <rPr>
        <b/>
        <sz val="11"/>
        <rFont val="Calibri"/>
        <family val="2"/>
      </rPr>
      <t>Update Oct 6th:</t>
    </r>
    <r>
      <rPr>
        <sz val="11"/>
        <rFont val="Calibri"/>
        <family val="2"/>
      </rPr>
      <t xml:space="preserve"> Pending response back from Legal. Will confirm again and work towards executing the agreement. Discussed Aboriginal relationship internally; Outland and HL will have to work together to determine an agreement and if there will be an impact to the cost, CNQ will discuss that if and when it occurs. CNQ &amp; Outland will execute the agreement with the awarded rates etc until that time. Outland will discuss with HL their expectations and relay that to CNQ. Outland estimates an average increase for aboriginal relations to be $2-5 to man-day rates. This is within CNQ's market knowledge and expectation. </t>
    </r>
    <r>
      <rPr>
        <b/>
        <sz val="11"/>
        <rFont val="Calibri"/>
        <family val="2"/>
      </rPr>
      <t>Update Oct 14th:</t>
    </r>
    <r>
      <rPr>
        <sz val="11"/>
        <rFont val="Calibri"/>
        <family val="2"/>
      </rPr>
      <t xml:space="preserve"> Outland had a second discussion with HL. Arranged a meeting with CNQ Tues Oct 14th to discuss HL "economic opportunity" expectations. Requested an agenda and brief update from Outland before the meeting for CNQ to come prepared to the meeting.  Provided copies of the agreements; denied the request to make the Termination for Convience Clause reciprocial (as they had an opportunity to provide exceptions during the bid and requested none) as well as their request for language to be added about canceling the work if a labor union were to become organized and that CNQ would accept a pricing increase if they were to become unionized. Will ask for further if they are being approached by a union at their other or this site.  </t>
    </r>
    <r>
      <rPr>
        <b/>
        <sz val="11"/>
        <rFont val="Calibri"/>
        <family val="2"/>
      </rPr>
      <t>Update Oct 20th:</t>
    </r>
    <r>
      <rPr>
        <sz val="11"/>
        <rFont val="Calibri"/>
        <family val="2"/>
      </rPr>
      <t xml:space="preserve"> Agreement executed on Oct 16th. </t>
    </r>
  </si>
  <si>
    <t>Discounts given in Q3 based on the number of rigs EF is supplying product to</t>
  </si>
  <si>
    <t>Q1 Correction:  Discounts given in Q1 based on the number of rigs EF is supplying product to (in addition to line 56)</t>
  </si>
  <si>
    <r>
      <t xml:space="preserve">Working on 2015 pricing: Snubbing, Coil, Safety, E-line and Production Testing - </t>
    </r>
    <r>
      <rPr>
        <sz val="11"/>
        <color rgb="FFFF0000"/>
        <rFont val="Calibri"/>
        <family val="2"/>
        <scheme val="minor"/>
      </rPr>
      <t xml:space="preserve">11/10/2014 Renato and I met with the BU (Tai) on Friday, Nov.7th to review commercial evaluations of all services. BU has now requested a different format for evaluations. Currently working on spend data for BU. Due by the end of this week.  </t>
    </r>
  </si>
  <si>
    <t>Providing MPSA's for new IS "Maximo" project - 3 complete. More requests to follow next month.</t>
  </si>
  <si>
    <r>
      <t>Drafting Procurement Plan for IS cell phone service provider -</t>
    </r>
    <r>
      <rPr>
        <sz val="11"/>
        <color rgb="FFFF0000"/>
        <rFont val="Calibri"/>
        <family val="2"/>
        <scheme val="minor"/>
      </rPr>
      <t xml:space="preserve"> 11/10/14 Kara has approved. Pending BU's approval. </t>
    </r>
  </si>
  <si>
    <t>Recognized Savings of $348,753.00 through the Early Pay Program in Q3 with 18 Vendors.  Program savings since July 2012 $3,240,062.00.</t>
  </si>
  <si>
    <t>Signed, Waiting for Upside</t>
  </si>
  <si>
    <t>Groundforce Driling</t>
  </si>
  <si>
    <t>Review and negotiation on Day rate for 14 days</t>
  </si>
  <si>
    <r>
      <t xml:space="preserve">Reviewed draft of MM and Camps Area Strategies with Laurence and Julie. Will work on a few minor updates before submitting to Julie by 4:00 pm on Nov 3rd for the 2015 Goals and Objectives meeting on Wed Nov 5th from 2 - 4 pm. </t>
    </r>
    <r>
      <rPr>
        <b/>
        <sz val="11"/>
        <color theme="1"/>
        <rFont val="Calibri"/>
        <family val="2"/>
        <scheme val="minor"/>
      </rPr>
      <t>Update Nov 17th:</t>
    </r>
    <r>
      <rPr>
        <sz val="11"/>
        <color theme="1"/>
        <rFont val="Calibri"/>
        <family val="2"/>
        <scheme val="minor"/>
      </rPr>
      <t xml:space="preserve"> Updloaded copy of my area strategy to the folder on the SM R: Drive</t>
    </r>
  </si>
  <si>
    <t>ATCO / Site Security Drilling / Beaverlodge</t>
  </si>
  <si>
    <t>Solar Turbines Canada</t>
  </si>
  <si>
    <t>Transportation Services - Northern Field Operations</t>
  </si>
  <si>
    <t>TopCo</t>
  </si>
  <si>
    <t>2013-2014 Rebate (Float Equipment) - Reviewed with Julie</t>
  </si>
  <si>
    <t>2013-2014 Rebate (Trucking) - Reviewed with Julie</t>
  </si>
  <si>
    <t>Customer Property Utilized in September and October 2014</t>
  </si>
  <si>
    <t>Monthly rebate Cheque - September 2014</t>
  </si>
  <si>
    <t xml:space="preserve">November </t>
  </si>
  <si>
    <t>Monthly rebate Cheque - October 2014</t>
  </si>
  <si>
    <t>Creating MGSA with Pan for Contractor with spend over $2 million</t>
  </si>
  <si>
    <t>Pipelines / Camps / Kirby Camps</t>
  </si>
  <si>
    <t xml:space="preserve">Viri Carrasco requested assistance with reviewing a quote for a total of 8,515 man-days at a total cost of $2.1 MM at a CNC's Monias South Lodge (open camp) for the Pipeline crew as prevously they were told there was no room at the Kirby Camps for their crews from Nov 24th - March 31st, 2015 (4 months). I re-sent the request and information to the camp group (Ron S and Don M) who reinvestigated with the Kirby CMT team. After revisting, the CMT team confirmed they could infact accomodate the Pipelines crew. Cost Avoidance of $2.1 MM. </t>
  </si>
  <si>
    <t>Northern Field Operations (Fairview &amp; FSJ South Districts)</t>
  </si>
  <si>
    <t>Woodenhouse Sand &amp; Slop</t>
  </si>
  <si>
    <t>Change of pricing structure from hourly rates to a per tonne basis. Based on average price in 2014, rates will decrease from $102.92/tonne to $91.00/tonne.</t>
  </si>
  <si>
    <t>Trucking Services</t>
  </si>
  <si>
    <t>TBD (Dec 19)</t>
  </si>
  <si>
    <r>
      <t xml:space="preserve">Working with ATCO to finalize a Lease Agreement for a 12 month rental of site security trailers in the beaverlodge area to have 24/7 security personnel monitoring the site due to civillian disruptions to the work. Total cost $50k. Reviewed with Insurance group, legal and SM Manager. SM signed on Fri Nov 13th. Pending signed copy back of the lease agreement before sending for final approvals in Upside. Unit should be delivered to site by Nov 19th. </t>
    </r>
    <r>
      <rPr>
        <b/>
        <sz val="11"/>
        <color theme="1"/>
        <rFont val="Calibri"/>
        <family val="2"/>
        <scheme val="minor"/>
      </rPr>
      <t>Update Dec 1st:</t>
    </r>
    <r>
      <rPr>
        <sz val="11"/>
        <color theme="1"/>
        <rFont val="Calibri"/>
        <family val="2"/>
        <scheme val="minor"/>
      </rPr>
      <t xml:space="preserve"> units delivered to site. damages and deficiencies have been noted by Bruce Black to ATCO and myself, and have been included in the agreement file and as backup in Upside. </t>
    </r>
  </si>
  <si>
    <t>Cold Lake First Nations / Camps / Kirby South &amp; Primrose</t>
  </si>
  <si>
    <t>Tubing Inspection Services Procurement Plan / Materials Management / All Operations</t>
  </si>
  <si>
    <t xml:space="preserve">Completed </t>
  </si>
  <si>
    <t xml:space="preserve">RFP #507 Conventional ESP's for Kirby North Water Source Wells. Extension required to close. All 3 proponents submitted valid packages. GE lowest package but quoted refurbished parts, freight not in equipment pricing unable to meet delivery. BH high package and freight adder required. Awarded to SLB best rating through RIFTS Tech international rating as well as best priced package new material freight in and can meet delivery time frame. </t>
  </si>
  <si>
    <t>Thermal</t>
  </si>
  <si>
    <t>ESP's Conventional WSW Kirby North</t>
  </si>
  <si>
    <t>RFQ 507</t>
  </si>
  <si>
    <t xml:space="preserve">Schlumberger Canada Limited </t>
  </si>
  <si>
    <t xml:space="preserve">SLB - Best value package and meets delivery requirements </t>
  </si>
  <si>
    <t>Schlumberger Cda Ltd</t>
  </si>
  <si>
    <t xml:space="preserve">ESP's - Conventional </t>
  </si>
  <si>
    <t>789-17</t>
  </si>
  <si>
    <t>3.1.8 Kirby South 6 Conventional WSW 2010 - 2012 no RFP $702,978. 2014 Kirby North 6 Conventional WSW $468,816 net difference $234,162</t>
  </si>
  <si>
    <t xml:space="preserve">Cnventional </t>
  </si>
  <si>
    <t>812385-0</t>
  </si>
  <si>
    <t>Cook Leach Surveys Ltd</t>
  </si>
  <si>
    <t>MGSA_Cook Leach Surveys Ltd.</t>
  </si>
  <si>
    <t>812386-0</t>
  </si>
  <si>
    <t>Eagle Canada Inc</t>
  </si>
  <si>
    <t>MGSA_Eagle Canada</t>
  </si>
  <si>
    <t>812387-0</t>
  </si>
  <si>
    <t>Jackson Environmental Seismic Servic</t>
  </si>
  <si>
    <t>MGSA_Jackson Environmental</t>
  </si>
  <si>
    <t>812821-0</t>
  </si>
  <si>
    <t>MGSA_SAExploration (Canada) Ltd. Ts&amp;Cs</t>
  </si>
  <si>
    <t>812422-0</t>
  </si>
  <si>
    <t>982475 Alberta Ltd. o/a Empire Gas Services</t>
  </si>
  <si>
    <t>982475 Alberta Ltd (Jason Petteplace); COA T&amp;C's</t>
  </si>
  <si>
    <t>812603-0</t>
  </si>
  <si>
    <t>812635-0</t>
  </si>
  <si>
    <t>Adamar Enterprises Ltd.</t>
  </si>
  <si>
    <t>Bob Churchill - T's &amp; C's</t>
  </si>
  <si>
    <t>812729-0</t>
  </si>
  <si>
    <t>D-Tech Compression Services Ltd.</t>
  </si>
  <si>
    <t>Glenn Diotte - T's &amp; C's</t>
  </si>
  <si>
    <t>812245-0</t>
  </si>
  <si>
    <t>Roeco Ltd.</t>
  </si>
  <si>
    <t>Roeco Ltd. (Oren Roe); COA T&amp;C</t>
  </si>
  <si>
    <t>810513-0</t>
  </si>
  <si>
    <t>Quadra Chemicals Ltd.</t>
  </si>
  <si>
    <t>Caustic Soda</t>
  </si>
  <si>
    <t>Palmer, Dale</t>
  </si>
  <si>
    <t>812687-0</t>
  </si>
  <si>
    <t>Burnside Oilfield Services Inc</t>
  </si>
  <si>
    <t>David Burren - T's &amp; C's</t>
  </si>
  <si>
    <t>812751-0</t>
  </si>
  <si>
    <t>Anchor D Consulting Ltd.</t>
  </si>
  <si>
    <t>Doug Turner - T's &amp; C's</t>
  </si>
  <si>
    <t>812849-0</t>
  </si>
  <si>
    <t>722593 Alberta Ltd.</t>
  </si>
  <si>
    <t>Lionel Folk - T's &amp; C's</t>
  </si>
  <si>
    <t>812676-0</t>
  </si>
  <si>
    <t>Acklands - Purchase Order - October 3, 2014</t>
  </si>
  <si>
    <t>812777-0</t>
  </si>
  <si>
    <t>CDC - Acklands - Purchase Order - October 15, 2014</t>
  </si>
  <si>
    <t>812553-0</t>
  </si>
  <si>
    <t>Cam Industrial - Work Stations - September 23, 2014</t>
  </si>
  <si>
    <t>811819-0</t>
  </si>
  <si>
    <t>BV Industries Ltd.</t>
  </si>
  <si>
    <t>BV Industries Ltd. (Brodey Vandemark); COA - T's &amp; C's</t>
  </si>
  <si>
    <t>811907-0</t>
  </si>
  <si>
    <t>Citadel Link Management Solutions Inc</t>
  </si>
  <si>
    <t>Greg Kreutzer - T's &amp; C's</t>
  </si>
  <si>
    <t>812149-0</t>
  </si>
  <si>
    <t>HiTech Optimization Services Ltd.</t>
  </si>
  <si>
    <t>HiTech Optimization Services Ltd. (Robert Martin); COA - T's &amp; C's</t>
  </si>
  <si>
    <t>Edson</t>
  </si>
  <si>
    <t>812349-0</t>
  </si>
  <si>
    <t>Andy's Construction Services Ltd</t>
  </si>
  <si>
    <t>Andy's Construction Services Ltd. (Andy Lefebvre); COA T&amp;C</t>
  </si>
  <si>
    <t>812641-0</t>
  </si>
  <si>
    <t>Tan Holdings Ltd</t>
  </si>
  <si>
    <t>Thomas Nicodemus - T's &amp; C's</t>
  </si>
  <si>
    <t>807338-1-1</t>
  </si>
  <si>
    <t>807338-1</t>
  </si>
  <si>
    <t>821648 Alberta Ltd</t>
  </si>
  <si>
    <t>821648 Alberta Ltd. (Cody Leavitt); Schedules</t>
  </si>
  <si>
    <t>808745-1-1</t>
  </si>
  <si>
    <t>808745-1</t>
  </si>
  <si>
    <t>Blackjack Oilfield Contracting Ltd.</t>
  </si>
  <si>
    <t>Blackjack Oilfield Contracting Ltd. (Dale Bauman) Schedules</t>
  </si>
  <si>
    <t>802674-1-1</t>
  </si>
  <si>
    <t>802674-1</t>
  </si>
  <si>
    <t>1134807 Alberta Ltd.</t>
  </si>
  <si>
    <t>1134807 Alberta Ltd. Schedules</t>
  </si>
  <si>
    <t xml:space="preserve">Analysis and RFP strategy created for the districts of Fairview and FSJ South to bid trucking related services.  Estimated annual spend is $2.5M and includes both tank trucks and production services.  Procurement plan created with final GOA approvals targeted this week with goal to issue RFP Nov 24th. </t>
  </si>
  <si>
    <t xml:space="preserve">6 Proposals received with oral clarification held with Ernst &amp; Young (E&amp;Y).  Award recommendation approved with E&amp;Y starting project engugagement the week of November 24th.  Award and Regret letters issued Nov 17.  Contract schedule created with Balaji Shanmugam (Horizon MP) working to execute for Dec 1. </t>
  </si>
  <si>
    <t xml:space="preserve">Kirby North Camp / Camps / Camp Opening </t>
  </si>
  <si>
    <t xml:space="preserve">Thursday Dec 4th, attened the Kirby North Camp Grand Opening Luncheon. Toured the Kiby South Camp, Ops and Lodge. Met the Camp Coordinators and a few other contractorts (ATCO, Outland Staff and Camp Managers). Had our weekly camp call. Will move the camp call to a bi-weekly call with last one before the holiday break on Thurs Dec 18th. </t>
  </si>
  <si>
    <t>Enerchem International Inc</t>
  </si>
  <si>
    <t>Negotiated rates for the month of December. Total savings based on monthly volume of 1,200,000 liters of Unisol and 700,00 liters of Ezsol. Contract rates - Unisol $0.99 and Ezsol $0.765 / Negotiated rates - Unisol $0.88 and Ezsol $0.69</t>
  </si>
  <si>
    <t xml:space="preserve">Well Servicing </t>
  </si>
  <si>
    <t xml:space="preserve">Solvents - Well Servicing </t>
  </si>
  <si>
    <t>Apex Advanced Solution</t>
  </si>
  <si>
    <t xml:space="preserve">Endless Rod </t>
  </si>
  <si>
    <t>5,162 meters of 1" rod utilized in Bville and Lloyd from Jan 01 to Oct 24, 2014</t>
  </si>
  <si>
    <t>RFP #512 - Grande Prairie North Fluid Hauling Services. Comparison with current state pricing (previous 2-year spend: $6,850,090) - 2 year savings ( January 2015- January 2017).</t>
  </si>
  <si>
    <t>Slotting and Machining</t>
  </si>
  <si>
    <t>Negotiated fixed rate agreement for a 6 year period</t>
  </si>
  <si>
    <t>Drilling and Thermal</t>
  </si>
  <si>
    <t>Polymer</t>
  </si>
  <si>
    <t>RFP savings in USD</t>
  </si>
  <si>
    <t>Negotiated early RFP pricing (in USD)</t>
  </si>
  <si>
    <r>
      <t xml:space="preserve">Still pending signed copy back of an addendum issued Oct 2nd to remove $5k/month "management fee" that was in place from the PDCNC agreement. CNC requested another rate be added (15% Document Processing Fee) for extra items purchased (such as kitchen equipment, dish ware, bedding, linens etc). SM denied request, as those purchases are not related to the Catering &amp; Housekeeping SOW, and are made via PO which rates would be outlined on a quote before and executed by the camp group. A second SOW </t>
    </r>
    <r>
      <rPr>
        <i/>
        <sz val="11"/>
        <color theme="1"/>
        <rFont val="Calibri"/>
        <family val="2"/>
        <scheme val="minor"/>
      </rPr>
      <t>could</t>
    </r>
    <r>
      <rPr>
        <sz val="11"/>
        <color theme="1"/>
        <rFont val="Calibri"/>
        <family val="2"/>
        <scheme val="minor"/>
      </rPr>
      <t xml:space="preserve"> be added were such additional cost would be detailed (SM would rather RFQ such services and establish competitve market rates and contracts versus just putting something in place). </t>
    </r>
    <r>
      <rPr>
        <b/>
        <sz val="11"/>
        <color theme="1"/>
        <rFont val="Calibri"/>
        <family val="2"/>
        <scheme val="minor"/>
      </rPr>
      <t>Update Nov 17th:</t>
    </r>
    <r>
      <rPr>
        <sz val="11"/>
        <color theme="1"/>
        <rFont val="Calibri"/>
        <family val="2"/>
        <scheme val="minor"/>
      </rPr>
      <t xml:space="preserve"> Left another voice mail and e-mails with no further response. </t>
    </r>
    <r>
      <rPr>
        <b/>
        <sz val="11"/>
        <color theme="1"/>
        <rFont val="Calibri"/>
        <family val="2"/>
        <scheme val="minor"/>
      </rPr>
      <t>Update Dec 8th:</t>
    </r>
    <r>
      <rPr>
        <sz val="11"/>
        <color theme="1"/>
        <rFont val="Calibri"/>
        <family val="2"/>
        <scheme val="minor"/>
      </rPr>
      <t xml:space="preserve"> Still pending signed copies</t>
    </r>
  </si>
  <si>
    <r>
      <t xml:space="preserve">Request to add Rig-box meal charges to the Rates as they were not incldued before. Sent copy of the addendum to Bigstone (CNC) on Oct 15th. Still pending signed copy back. Continued to following up with Bigstone, no response. </t>
    </r>
    <r>
      <rPr>
        <b/>
        <sz val="11"/>
        <color theme="1"/>
        <rFont val="Calibri"/>
        <family val="2"/>
        <scheme val="minor"/>
      </rPr>
      <t>Update Nov 17th:</t>
    </r>
    <r>
      <rPr>
        <sz val="11"/>
        <color theme="1"/>
        <rFont val="Calibri"/>
        <family val="2"/>
        <scheme val="minor"/>
      </rPr>
      <t xml:space="preserve"> Left another voice mail and e-mails with no further response. </t>
    </r>
    <r>
      <rPr>
        <b/>
        <sz val="11"/>
        <color theme="1"/>
        <rFont val="Calibri"/>
        <family val="2"/>
        <scheme val="minor"/>
      </rPr>
      <t xml:space="preserve">Update Dec 8th: </t>
    </r>
    <r>
      <rPr>
        <sz val="11"/>
        <color theme="1"/>
        <rFont val="Calibri"/>
        <family val="2"/>
        <scheme val="minor"/>
      </rPr>
      <t>Still pending signed copies</t>
    </r>
  </si>
  <si>
    <r>
      <t xml:space="preserve">Issued an addendum to change an inncorrect charge of Staff OT Rates. Issued copy for signing on Oct 30th. Pending signed copy back. </t>
    </r>
    <r>
      <rPr>
        <b/>
        <sz val="11"/>
        <color theme="1"/>
        <rFont val="Calibri"/>
        <family val="2"/>
        <scheme val="minor"/>
      </rPr>
      <t>Update Nov 17th:</t>
    </r>
    <r>
      <rPr>
        <sz val="11"/>
        <color theme="1"/>
        <rFont val="Calibri"/>
        <family val="2"/>
        <scheme val="minor"/>
      </rPr>
      <t xml:space="preserve"> Left another voice mail and e-mails with no further response. </t>
    </r>
    <r>
      <rPr>
        <b/>
        <sz val="11"/>
        <color theme="1"/>
        <rFont val="Calibri"/>
        <family val="2"/>
        <scheme val="minor"/>
      </rPr>
      <t xml:space="preserve">Update Dec 8th: </t>
    </r>
    <r>
      <rPr>
        <sz val="11"/>
        <color theme="1"/>
        <rFont val="Calibri"/>
        <family val="2"/>
        <scheme val="minor"/>
      </rPr>
      <t>Still pending signed copies</t>
    </r>
  </si>
  <si>
    <r>
      <t xml:space="preserve">Met with Steve Lepp. The working relationship agreement with CLFN has been executed. The expectation is to continue to work with PD for catering services at Kirby South and Primrose. Steve to call back PD, James Blackman and notify him that SM will be in contact to arrange a meeting with just himself to begin the discsssions probably the week of Dec 8th (pending confirmation from Steve). Negotiating parties will have 90 days to complete a deal from the first day meeting. If required, CNQ will issue an extension to the current services provider, CNC, at both camps. SM has arranaged an internal strategy meeting to prepare for the negotiation before meeting wtih PD. </t>
    </r>
    <r>
      <rPr>
        <b/>
        <sz val="11"/>
        <color theme="1"/>
        <rFont val="Calibri"/>
        <family val="2"/>
        <scheme val="minor"/>
      </rPr>
      <t>Update Dec 8th:</t>
    </r>
    <r>
      <rPr>
        <sz val="11"/>
        <color theme="1"/>
        <rFont val="Calibri"/>
        <family val="2"/>
        <scheme val="minor"/>
      </rPr>
      <t xml:space="preserve"> Arranging a meeting time PD... pending for Wed Dec 10th or Fri Dec 12th. </t>
    </r>
  </si>
  <si>
    <r>
      <t xml:space="preserve">Met with Dave R and Josh L to review the Procurement Plan, reasoning for it, content to include and discussed the services for information to include in the PP. Josh has been gathering past inspection numbers for the all the site currect used to assist in forecast for the PP. PP to be completed by Dec 19th, before the holiday break. Plan to issue RFx in Jan/Feb (pending RFx writing, timeline review etc). </t>
    </r>
    <r>
      <rPr>
        <b/>
        <sz val="11"/>
        <color theme="1"/>
        <rFont val="Calibri"/>
        <family val="2"/>
        <scheme val="minor"/>
      </rPr>
      <t>Update Dec 8th:</t>
    </r>
    <r>
      <rPr>
        <sz val="11"/>
        <color theme="1"/>
        <rFont val="Calibri"/>
        <family val="2"/>
        <scheme val="minor"/>
      </rPr>
      <t xml:space="preserve"> Continued drafting the Procurement Plan. Goal to have a copy ready for BU review by Friday Dec 12th. </t>
    </r>
  </si>
  <si>
    <t>Furniture</t>
  </si>
  <si>
    <t>Obtain required whiteboard from storage rather than purchase new</t>
  </si>
  <si>
    <t>Kirby South &amp; North CNQ Camps</t>
  </si>
  <si>
    <t>Able to re-request camp availability at the Kirby Area camps for the Pipelines crew for 8,515 man-days from Nov 2014 - March 2015 versus statying at an open camp at a total cost of $2.1 MM.</t>
  </si>
  <si>
    <r>
      <t xml:space="preserve">Had first probationary audit review on Thursday Oct 16th. ESS failed both camp audits (Central Brintnell and South Brintnell Ops Camps), provided copies of the audits and will work on issues identified. On Friday Oct 17th, ESS sent a response to CNQ's second notice of default in dispute claiming that since the schedules are not yet executed, there is no ground for default. Forwarded a copy of the letter to legal and will discuss next steps. The probationary audit was discussed with ESS and their EVP/COO &amp; District Manager and that at the end of 8 week probationary audit, if failed, the work would be cancelled. Neither ESS rep disputed this. ESS also had not disputed the first Notice of Default issued in April even though at that time the schedules were still not executed. A few additional compensation items were being negotiated but not the service levels outlined in the SOW which were the same as the RFP.  </t>
    </r>
    <r>
      <rPr>
        <b/>
        <sz val="11"/>
        <color theme="1"/>
        <rFont val="Calibri"/>
        <family val="2"/>
        <scheme val="minor"/>
      </rPr>
      <t>Update Oct 27th:</t>
    </r>
    <r>
      <rPr>
        <sz val="11"/>
        <color theme="1"/>
        <rFont val="Calibri"/>
        <family val="2"/>
        <scheme val="minor"/>
      </rPr>
      <t xml:space="preserve"> Camps completed the second ESS Audit on Oct 25th. Improvements are being made. Passed at Central Brintnell (96%) but failed at South Brintnell Ops Camp (failed Food Services - 80%, 100% is required: Automatic fail). Will arrange for a conference call for a review and discussion this week. Still pending response back from Legal regarding next steps  and responding back to ESS' dispute of the second notice of default (2 e-mails and voice mail). Still pending signed copies of the Schedules back from ESS. </t>
    </r>
    <r>
      <rPr>
        <b/>
        <sz val="11"/>
        <color theme="1"/>
        <rFont val="Calibri"/>
        <family val="2"/>
        <scheme val="minor"/>
      </rPr>
      <t>Update Nov 3rd:</t>
    </r>
    <r>
      <rPr>
        <sz val="11"/>
        <color theme="1"/>
        <rFont val="Calibri"/>
        <family val="2"/>
        <scheme val="minor"/>
      </rPr>
      <t xml:space="preserve"> Still no feed back received from Legal. Will draft a response and review with my Lead and Manager before sending to ESS. Out positions is that the final negotiations were around pricing and not specifics of the services. Continuous issues were around food quality and prep and housekeeping standards. Further Audit reports will be provided as back up. 3rd Audit of the 8 Week Probation will occur at random sometime this week. Follow up will be reported after the group review has occurred. </t>
    </r>
    <r>
      <rPr>
        <b/>
        <sz val="11"/>
        <color theme="1"/>
        <rFont val="Calibri"/>
        <family val="2"/>
        <scheme val="minor"/>
      </rPr>
      <t>Update Nov 17th:</t>
    </r>
    <r>
      <rPr>
        <sz val="11"/>
        <color theme="1"/>
        <rFont val="Calibri"/>
        <family val="2"/>
        <scheme val="minor"/>
      </rPr>
      <t xml:space="preserve"> Week 3 results: Failed Central Brintnell (food services), passed at South Brintnell Production.  Week 4 Audit, Failed Central Brintnell &amp; South Producation; both failed food services sections. Began second, critical part of the audit with ESS - must pass the next 4 weeks to continue with services.  Passed week 5 audit. Still seeing some issues around HSE. Working with ESS to address these. Services have improved dramatically and great progress has been made. BA made the request to move one of the ESS Camp Managers from our site. ESS acknowledge this and made alternative arrangements and announced today this individual is no longer with the company. </t>
    </r>
    <r>
      <rPr>
        <b/>
        <sz val="11"/>
        <color theme="1"/>
        <rFont val="Calibri"/>
        <family val="2"/>
        <scheme val="minor"/>
      </rPr>
      <t>Update Dec 1st:</t>
    </r>
    <r>
      <rPr>
        <sz val="11"/>
        <color theme="1"/>
        <rFont val="Calibri"/>
        <family val="2"/>
        <scheme val="minor"/>
      </rPr>
      <t xml:space="preserve"> Reviewed Week 6 &amp; 7 audit results. Passed all critical items. Still seeing issues around Safety and Hazard Assessments not being completed or new personnel to site (some who have been at site for a period of time) have not completed safety orientation training. Pending week 8 results, CNQ will issue a notice to ESS stating that random monthly audits will still occur using the same criteria as the Probationary Audit. Must maintain 80% pass rate and 100% food services passing or the agreement will be cancelled.  </t>
    </r>
    <r>
      <rPr>
        <b/>
        <sz val="11"/>
        <color theme="1"/>
        <rFont val="Calibri"/>
        <family val="2"/>
        <scheme val="minor"/>
      </rPr>
      <t xml:space="preserve">Update Dec 12: Passed week 8 audit at both Central Brintnell and South Production camps. Ron and LD will meet with Larry Wheis (COO &amp; Contract Manager) Jan 5th to finalize the SOW and retieriate CNQ's service expectations going forward and continue with monthly Audits following the same guidelines used in the Probationary Audit. LD will draft a response to ESS' dispute to CNQ's second notice of default including a summary of the Audit results and will clearly state the same expectations disclosed to Larry. </t>
    </r>
  </si>
  <si>
    <r>
      <rPr>
        <sz val="2"/>
        <rFont val="Calibri"/>
        <family val="2"/>
      </rPr>
      <t xml:space="preserve">RFP - 3 year Contract - Estimated Value $24MM. SOW: Catering and Housekeeping Services for Brintnell and Woodenhouse Camp
T&amp;C's approved by BU. Pending Legal Approval then Commercial Ops Approval before issuing to vendor for signing. Execution of Schedules Pending, following the outcome of the service improvement plan to be implemented by ESS at the camp locations next week and roll-out of CNQ’s KPI’s. 
Issues: moldy food at self serve lines, kitchen staff not wearing proper PPE on serving lines, overall food quality and preparation issues, guests assigned to unclean rooms, daily reporting errors since inception of services, consistently understaffed, attempted pricing increases above awarded pricing. Action: ESS to implement a 3 week improvement plan, beginning April 7th. CNQ issuing "Notice of Default" as per service requirements outlined and awarded from the RFP. If significant improvements are not realized after the ESS plan, CNQ will exercise remedies including changing the service provider.
Update April 9th: Notice of Default issued on April 9th, 2014.
Update April 15th: Issued T&amp;C's to Contractor. 
Update April 29th: Held an update meeting with ESS regarding their Improvement Plan. CNQ shared their ongoing concerns and issues. Provided ESS an additional 2 weeks to improve the services or CNQ will take corrective action. ESS notified CNQ that the RVP will be changing to be the same rep as the Horizon Contract.
Update May 12 (Laurence): decision made for ESS to continue providing Catering and Housekeeping Services at our Brintnell Camp Locations. ESS has been notified that a maximum of 2 additional notices will be provided if disruptions continue before Canadian Natural will consider alternative options. The monthly KPI’s Audits will also be commencing in the coming weeks across all 4 camps. Quarterly reviews will be conducted with ESS on their performance and findings from of audits. T&amp;Cs signed by both parties. Schedules in progress. 
Update June 24th: Schedules issued to ESS. Pending returned signed copy. Aug 5th:  Received responses from ESS, CNQ to counter. Update Aug 11th: Provided further comments to ESS 2nd response to questions. There are 2 pending items left to resolve; 1. bottled/canned beverages for vs dispensers 2. Reducing the front desk hours. Pending feedback from Central Brintnell Camp Coordinator. Update Sept 2nd: Provided further responses to the final 3 matters on Wed Aug 27th. Waiting response from ESS. Update Sept 15th: Waiting for alternative solutions to bottled water and canned soda versus more money. Asked what the proposed price increase would be (not that this is a suitable solution). Asked for "industry standards" reference as they continually claim services are based on this. Update Sept 22nd: ESS provided pricing feedback on 3 options of canned and bottled water. Still not acceptable to CNQ as they are asking for more money. CNQ still unhappy about the continued variance in service levels. SM will book another quarterly audit review meeting to address service level issues and implement another Audit level of critical service items (food, cleaning etc) marks on a PASS/FAIL rating, completed at least weekly for a 2 month period. If ESS FAILS any critical item, CNQ will consider alternative options for 2015. If they PASS all audits, CNQ will bump up the man-day rate of each occupancy level to the next tier with no additional cost adders for "additional services" (such as bottled and canned beverages). E.g.. Occupancy of 106 - 195 = $76.53/man-day &amp; 196 - 285 = $65.05/man-day; would change to 196 - 285 = $76.53/man-day (in this case, an $11.48 increase/man-day). This pricing increase is still a cheaper option than the 2nd most competitive bidder of the RFP (~ $7/man-day less at 60% occupancy; still saving $661 K, annually or $1.3 MM over the last 2 years of the work). Will evaluate based on current occupancy levels and forecasts to determine if an increase to ESS pricing would still be the most competitive option. ESS must also maintain service levels throughout the duration of the agreement or changes will be made. Update Sept 29th: Booked a second KPI audit review meeting with ESS on Thurs Oct 2nd, 2014. Will discuss new PASS/FAIL 8 week audit program (reviewed and approved by Camps BU). If ESS does not meet 8 week audit requirements, their services will be cancelled in 2015. If They pass, CNQ will approve a one time man-day rate increase (reviewing current occupancy levels and rates to determine $ increase) and the improved services MUST remain high. If not, the services will be cancelled. ESS has also officially transitioned from their temporary RVP (Jacques) to a more local RVP (Larry Weihs), no formal notice was received and was informed via e-mail on Thurs Sept 25th. </t>
    </r>
    <r>
      <rPr>
        <b/>
        <sz val="2"/>
        <rFont val="Calibri"/>
        <family val="2"/>
      </rPr>
      <t>Update Oct 6:</t>
    </r>
    <r>
      <rPr>
        <sz val="2"/>
        <rFont val="Calibri"/>
        <family val="2"/>
      </rPr>
      <t xml:space="preserve"> Held 2nd Audit review meeting Thurs Oct 2nd. Had an introduction to Larry Weihs, the new RVP for CNQ ESS work. Reviewed Sept Audit results, action plans to mitigate issues to be completed. Reviewed new 8 week probationary PASS/FAIL Audit with ESS, beginning Week of Oct 14th. Food services section is a mandatory pass, if one item fails, the entire audit is failed. Discussing including the safety section as well since this is a CNQ Core Value. Once confirmed, meeting minutes will be issued. ESS to submit Improvement plan for review by Fri Oct 10th. </t>
    </r>
    <r>
      <rPr>
        <b/>
        <sz val="2"/>
        <rFont val="Calibri"/>
        <family val="2"/>
      </rPr>
      <t>Update Oct 14th:</t>
    </r>
    <r>
      <rPr>
        <sz val="2"/>
        <rFont val="Calibri"/>
        <family val="2"/>
      </rPr>
      <t xml:space="preserve"> Issued meeting minutes along with a second notice of default. Safety was not added as a mandatory pass requirement of the 8 week probationary audit. Issued updated copy of the Schedules with North Brintnell Camp removed from the SOW as it was decommissioned mid Sept. If ESS passes the probationary audit, an amendment will be made to the rates in January 2015. </t>
    </r>
    <r>
      <rPr>
        <sz val="5"/>
        <rFont val="Calibri"/>
        <family val="2"/>
      </rPr>
      <t xml:space="preserve"> </t>
    </r>
    <r>
      <rPr>
        <b/>
        <sz val="10"/>
        <rFont val="Calibri"/>
        <family val="2"/>
      </rPr>
      <t>Update Oct 27th:</t>
    </r>
    <r>
      <rPr>
        <sz val="10"/>
        <rFont val="Calibri"/>
        <family val="2"/>
      </rPr>
      <t xml:space="preserve"> see note Task Detail re: Oct 20th "ESS / Camps / Brintnell - 8 Week Probationary Audit"; details ESS disputing the second notice of default. Still have not received signed copies of the agreement back. Still have not heard from Legal to assist with response. Received week 2 audit results of the 8 week probationary audit. Passed Central brintnell Camp. Failed at South Brintnell Ops camp; Food Services automatic fail; dry goods not properly stored and bags of rice left open; rotten fruit on the serving line and in the storage area. ACTION: properly store goods once used. Inspect all produce before placing on the serving line and in the storage areas. Audit was completed Oct 25th by the CNQ Camp Compliance Officer and Camp Coordinator and ESS Camp Manager. Audits results were shared with CNQ and ESS via e-mail on Sunday Oct 26th and reviewed by CNQ &amp; ESS on Wednesday Oct 29th.</t>
    </r>
    <r>
      <rPr>
        <sz val="5"/>
        <rFont val="Calibri"/>
        <family val="2"/>
      </rPr>
      <t xml:space="preserve"> </t>
    </r>
    <r>
      <rPr>
        <b/>
        <sz val="11"/>
        <rFont val="Calibri"/>
        <family val="2"/>
      </rPr>
      <t>Update Nov 3rd:</t>
    </r>
    <r>
      <rPr>
        <sz val="11"/>
        <rFont val="Calibri"/>
        <family val="2"/>
      </rPr>
      <t xml:space="preserve"> Still no feed back received from Legal. Will draft a response and review with my Lead and Manager before sending to ESS. Our positions is that the final negotiations were around pricing and not specifics of the services. Continous issuses were around food quality and prep and housekeeping standards. Further Audit reports will be provided as back up. </t>
    </r>
    <r>
      <rPr>
        <b/>
        <sz val="11"/>
        <rFont val="Calibri"/>
        <family val="2"/>
      </rPr>
      <t>Update Dec 1st:</t>
    </r>
    <r>
      <rPr>
        <sz val="11"/>
        <rFont val="Calibri"/>
        <family val="2"/>
      </rPr>
      <t xml:space="preserve"> Still in progress. </t>
    </r>
  </si>
  <si>
    <r>
      <rPr>
        <sz val="5"/>
        <color theme="1"/>
        <rFont val="Calibri"/>
        <family val="2"/>
      </rPr>
      <t xml:space="preserve">Reviewed T&amp;C's with Julie and Laurence. Will be requesting revisions and clarifications from I H S and Legal; preference of US state of Law to govern if they do not accept Canadian/Alberta Law. Clarification on IP (Greg Imlah is no longer with CNQ, will need to ask someone else from Legal). Value of 2 difference SOW's is ~$700k. Searching existing spend to determine if CNQ has an existing contract in place with I H S. </t>
    </r>
    <r>
      <rPr>
        <b/>
        <sz val="5"/>
        <color theme="1"/>
        <rFont val="Calibri"/>
        <family val="2"/>
      </rPr>
      <t>Update Sept 29th:</t>
    </r>
    <r>
      <rPr>
        <sz val="5"/>
        <color theme="1"/>
        <rFont val="Calibri"/>
        <family val="2"/>
      </rPr>
      <t xml:space="preserve"> Sent I H S comments/edits to T&amp;C's to date. Forwarded a copy of the T&amp;C's to Phil Letkeman to review the Software etc Exhibits. Pricing was "valid" only until September 30th, asked for an "extension" until the end of October to ensure proper CNQ review and input of the T&amp;C's and Schedules is provided. Pending "acceptance/confirmation" of the request. </t>
    </r>
    <r>
      <rPr>
        <b/>
        <sz val="5"/>
        <color theme="1"/>
        <rFont val="Calibri"/>
        <family val="2"/>
      </rPr>
      <t>Update Oct 6th:</t>
    </r>
    <r>
      <rPr>
        <sz val="5"/>
        <color theme="1"/>
        <rFont val="Calibri"/>
        <family val="2"/>
      </rPr>
      <t xml:space="preserve"> IS thought they had an executed MSA with IHS Canada, however this agreement was never executed. Will continue with negotiating T&amp;C's with IHS Global; allowing all of CNQ to add SOW to this MSA for any future work. Continuing to work with IS on the T&amp;C's review as well. Working to complete the agreement by Oct 24th so the work can begin in Nov. </t>
    </r>
    <r>
      <rPr>
        <b/>
        <sz val="5"/>
        <color theme="1"/>
        <rFont val="Calibri"/>
        <family val="2"/>
      </rPr>
      <t>Update Oct 14th:</t>
    </r>
    <r>
      <rPr>
        <sz val="5"/>
        <color theme="1"/>
        <rFont val="Calibri"/>
        <family val="2"/>
      </rPr>
      <t xml:space="preserve"> Received ESS legal counsel comments back from initial submission. Reviewed IP and remaining contract clauses with legal; they do not have any major objections that were not already addressed by SM. Waiting to review the Tax clauses with the Tax group; representative returns from break on Wed Oct 15th and will be reviewed then. SOW concerns were also addressed (will only pay the maximum amount quoted). Goal is to have the agreement executed around Oct 24th. </t>
    </r>
    <r>
      <rPr>
        <b/>
        <sz val="5"/>
        <color theme="1"/>
        <rFont val="Calibri"/>
        <family val="2"/>
      </rPr>
      <t>Update Oct 20th:</t>
    </r>
    <r>
      <rPr>
        <sz val="5"/>
        <color theme="1"/>
        <rFont val="Calibri"/>
        <family val="2"/>
      </rPr>
      <t xml:space="preserve"> Review tax clauses with Ron Kim's group. Advised to use CNQ's standard clauses from our T&amp;C's and would prefer to contract with IHS Canada versus Global; no concerns about with-holding taxes etc then. Sent to IHS rep for review. Goal to try and execute the agreement by Oct 24th. </t>
    </r>
    <r>
      <rPr>
        <b/>
        <sz val="5"/>
        <color theme="1"/>
        <rFont val="Calibri"/>
        <family val="2"/>
      </rPr>
      <t>Update Oct 27th:</t>
    </r>
    <r>
      <rPr>
        <sz val="5"/>
        <color theme="1"/>
        <rFont val="Calibri"/>
        <family val="2"/>
      </rPr>
      <t xml:space="preserve"> Request IHS Global to work with IHS Canada and IHS Energy Canada to ensure the proper additional exhibit for the IHS energy products CNQ already has purchased is included under the new IHS Global Canada Agreement and all associated products listed under a second Work Order. Waiting for updated data nd work order to be sent from IHS to obtain proper CNQ signatures (Steve Suche &amp; Kara Slemko (Kara's if still required)). Goal to have signatures by Tuesday Oct 28th and execute the agreement by Oct 31st.</t>
    </r>
    <r>
      <rPr>
        <sz val="11"/>
        <color theme="1"/>
        <rFont val="Calibri"/>
        <family val="2"/>
      </rPr>
      <t xml:space="preserve"> </t>
    </r>
    <r>
      <rPr>
        <b/>
        <sz val="11"/>
        <color theme="1"/>
        <rFont val="Calibri"/>
        <family val="2"/>
      </rPr>
      <t>Update Nov 3rd:</t>
    </r>
    <r>
      <rPr>
        <sz val="11"/>
        <color theme="1"/>
        <rFont val="Calibri"/>
        <family val="2"/>
      </rPr>
      <t xml:space="preserve"> Finalized T&amp;C's and exhibits with Phil Letkeman, IHS Canada and IHS Global. Steve Suche provided his approval for Phil to sign the T&amp;C's on his behalf. Julie Easthope signed the 2 SOW's for MM work to begin Nov 17th. The contract was executed by the deadline of Friday Oct 31st. Will follow up with executing the contracts in Upside; requested to have Phil added as a Business Area Approver. </t>
    </r>
    <r>
      <rPr>
        <b/>
        <sz val="11"/>
        <color theme="1"/>
        <rFont val="Calibri"/>
        <family val="2"/>
      </rPr>
      <t xml:space="preserve">Update Dec 1st: </t>
    </r>
    <r>
      <rPr>
        <sz val="11"/>
        <color theme="1"/>
        <rFont val="Calibri"/>
        <family val="2"/>
      </rPr>
      <t xml:space="preserve">Contracts have been singed and "executed". Pending execution of agreements in Upside; Phil L from IS pending approval as BA for T&amp;C's and an order form. </t>
    </r>
    <r>
      <rPr>
        <b/>
        <sz val="11"/>
        <color theme="1"/>
        <rFont val="Calibri"/>
        <family val="2"/>
      </rPr>
      <t>Update Dec 8th:</t>
    </r>
    <r>
      <rPr>
        <sz val="11"/>
        <color theme="1"/>
        <rFont val="Calibri"/>
        <family val="2"/>
      </rPr>
      <t xml:space="preserve"> Still pending approval from IS in Upside. Follow will occur again. </t>
    </r>
  </si>
  <si>
    <r>
      <t xml:space="preserve">Began reviewing Summit Agreement; completed T&amp;C's and Sch A review. Reviewed questions and current state update with Cam at our weekly meeting. Need to finish review of Summit Sch B and begin reviewing Tenaris Agreement. </t>
    </r>
    <r>
      <rPr>
        <b/>
        <sz val="8"/>
        <color theme="1"/>
        <rFont val="Calibri"/>
        <family val="2"/>
      </rPr>
      <t>Update Sept 22nd:</t>
    </r>
    <r>
      <rPr>
        <sz val="8"/>
        <color theme="1"/>
        <rFont val="Calibri"/>
        <family val="2"/>
      </rPr>
      <t xml:space="preserve"> Reviewed Tenaris and Summit Agreements. Continuing with cross-training as per the timeline/Gantt chart. </t>
    </r>
    <r>
      <rPr>
        <b/>
        <sz val="8"/>
        <color theme="1"/>
        <rFont val="Calibri"/>
        <family val="2"/>
      </rPr>
      <t>Update Sept 29th:</t>
    </r>
    <r>
      <rPr>
        <sz val="8"/>
        <color theme="1"/>
        <rFont val="Calibri"/>
        <family val="2"/>
      </rPr>
      <t xml:space="preserve"> Completed review of KPI's. Cam forwarded cases to review and discuss for next meeting. Reviewed forecast sheets, Cam forwarded a copy for my additional review. Audit price lists when the new pricing increase occurs (min-end of October - when Tenaris submits it to CNQ). </t>
    </r>
    <r>
      <rPr>
        <b/>
        <sz val="8"/>
        <color theme="1"/>
        <rFont val="Calibri"/>
        <family val="2"/>
      </rPr>
      <t>Update Oct 6th:</t>
    </r>
    <r>
      <rPr>
        <sz val="8"/>
        <color theme="1"/>
        <rFont val="Calibri"/>
        <family val="2"/>
      </rPr>
      <t xml:space="preserve"> Reviewing case reports. Received access to Tenaris U; pending starting. </t>
    </r>
    <r>
      <rPr>
        <b/>
        <sz val="8"/>
        <color theme="1"/>
        <rFont val="Calibri"/>
        <family val="2"/>
      </rPr>
      <t>Update Oct 14th:</t>
    </r>
    <r>
      <rPr>
        <sz val="8"/>
        <color theme="1"/>
        <rFont val="Calibri"/>
        <family val="2"/>
      </rPr>
      <t xml:space="preserve"> Continue to review the case reports and OCTG basics. Arrange a mill tour Nov 4 or 5 and have invited additional colleagues. </t>
    </r>
    <r>
      <rPr>
        <b/>
        <sz val="8"/>
        <color theme="1"/>
        <rFont val="Calibri"/>
        <family val="2"/>
      </rPr>
      <t>Update Oct 20th:</t>
    </r>
    <r>
      <rPr>
        <sz val="8"/>
        <color theme="1"/>
        <rFont val="Calibri"/>
        <family val="2"/>
      </rPr>
      <t xml:space="preserve"> Attended Technical Meeting with CNQ and Tenaris. Finalized Tenaris Mill tour occurring Nov 5th. Discussed Mittal order and new developments with that (Cam to continue working on). Discussed updates with Regent and the finalizing of that deal. Discussed MT's with Summit. Will continue working on Tenaris U. As both Cam and my work loads are large (with YE, Area strategies, RFP's etc), priority of the Cross-training may decrease in the coming weeks. </t>
    </r>
    <r>
      <rPr>
        <b/>
        <sz val="8"/>
        <color theme="1"/>
        <rFont val="Calibri"/>
        <family val="2"/>
      </rPr>
      <t xml:space="preserve">Update Oct 27th: </t>
    </r>
    <r>
      <rPr>
        <sz val="8"/>
        <color theme="1"/>
        <rFont val="Calibri"/>
        <family val="2"/>
      </rPr>
      <t xml:space="preserve">Continued with Tenaris U. </t>
    </r>
    <r>
      <rPr>
        <b/>
        <sz val="8"/>
        <color theme="1"/>
        <rFont val="Calibri"/>
        <family val="2"/>
      </rPr>
      <t>Update Nov 3rd:</t>
    </r>
    <r>
      <rPr>
        <sz val="8"/>
        <color theme="1"/>
        <rFont val="Calibri"/>
        <family val="2"/>
      </rPr>
      <t xml:space="preserve"> Attended another forecast meeting with CNQ and Tenaris. Further progress of Tenaris U. Finalized and confirmed tour participants for mill tour on Wednesday Nov 5th from 8 - 12 am. </t>
    </r>
    <r>
      <rPr>
        <b/>
        <sz val="8"/>
        <color theme="1"/>
        <rFont val="Calibri"/>
        <family val="2"/>
      </rPr>
      <t>Update Dec 1st:</t>
    </r>
    <r>
      <rPr>
        <sz val="8"/>
        <color theme="1"/>
        <rFont val="Calibri"/>
        <family val="2"/>
      </rPr>
      <t xml:space="preserve"> Due to other work requirements of both parties, training and review has slowed. </t>
    </r>
    <r>
      <rPr>
        <b/>
        <sz val="8"/>
        <color theme="1"/>
        <rFont val="Calibri"/>
        <family val="2"/>
      </rPr>
      <t>Update Dec 8th:</t>
    </r>
    <r>
      <rPr>
        <sz val="8"/>
        <color theme="1"/>
        <rFont val="Calibri"/>
        <family val="2"/>
      </rPr>
      <t xml:space="preserve"> Continued with overview of current work task with OCTG. Between Cam's workload and my own, determined that a follow-up of the cross-training exercise be conducted with Julie, Hamilton, Cam and myself to establish a go-forward plan; continue with high-level cross training activities, begin to soley manage different aspects of OCTG etc and if required, re-assignment of current work tasks. </t>
    </r>
  </si>
  <si>
    <t xml:space="preserve">Outland provided a follow up to their second meeting with HL. HL has greater project scope expectations than just the Catering at the Kirby North Camp and thought they would benefit from the entire Kirby Project. Outland feels they are in the middle and would appreciate coming together with CNQ as a united front to discuss things with HL. SM sent an e-mail Oct 20th to Camps, Stakeholder and SM informing about this. Stakeholder will have another discussion with HL about the project scope etc. SM will then arrange another meeting to discuss next steps and if another meeting with HL, Outland and CNQ will be required. Update Nov 3rd: Through further conversations SM had with Stakeholder and conversations Stakeholder has had with HL, HL was assuming the offer from Outland would be a 50/50 split of profits versus them receiving the full $3/man-day. Julie E reiterated to Stakeholder to not disclose to HL that their are additional funds on the table to ask for. SM contacted Outland again and asked them to arrange another meeting with HL  and discuss the deal once more and provide a summary document of the offer to HL (clearly stating they would receive 100% of the profits, not 50/50) and to take meeting minutes to share with HL and CNQ to ensure documentation of the meeting. Outland asked permission to begin with $4/man-day; they were authorized $3-$5 and to use their judgement to what a suitable opening offer would be. Continuing to build a positive working relationship with all Outland staff. Update Dec 1st:  HL accepted a $5/man-day of occupied rooms. Stakeholder Relations would make a retroactive payment from the time the camp opened until Nov 30th. Newman-day  rates will be effective as of Dec 1st, 2014. Pending signed copy of the addendum back from Outland before executing. Update Dec 8th: Still pending return of signed copy from Outland. </t>
  </si>
  <si>
    <t>LMG</t>
  </si>
  <si>
    <t>1000 BBL Heavy Oil Production Tanks</t>
  </si>
  <si>
    <t>Qty. 71 - 1000 BBL Heavy Oil Production Tanks in 2015 in the Eastern Field Operations Area.
 There is an approximate cost of is $41,727.00 per tank, resulting in a total of $2,962,617.00 (71 X is $41,727.00 = $2,962,617.00) in asset re-utilization.</t>
  </si>
  <si>
    <t>Novemver</t>
  </si>
  <si>
    <t>`-</t>
  </si>
  <si>
    <t>None</t>
  </si>
  <si>
    <t>Cost avoidance of $16,156.00</t>
  </si>
  <si>
    <t>Solar Turbines Canada Ltd</t>
  </si>
  <si>
    <t>Remote Equipment Monitoring (Natural Gas Turbines)</t>
  </si>
  <si>
    <t>Devon Agreement #C-CM-00147-2013</t>
  </si>
  <si>
    <t>3.1.7 Negoitated no charges for 13 months of monitoring fees although Prorata Warranty is provided to protect equipment.</t>
  </si>
  <si>
    <t>3.1.7 Asked the Contractor to include 2 days of labour plus mileage.  This pre-scoping is required to conduct 2 site visits on the installation of monitoring equipment.</t>
  </si>
  <si>
    <t>15 Proposals received Dec 8 initial evaluation prepared and reviewed with Field Ops.  Includes fluid haul and production services for FSJ South and Fairview Field Operations</t>
  </si>
  <si>
    <t>Northern + Western Field Operations</t>
  </si>
  <si>
    <t>Natural Gas Turbines.  Equipment monitoring and maintenance support (parts + labour)</t>
  </si>
  <si>
    <t>MGSA - Assignment &amp; Novation of Devon Contract</t>
  </si>
  <si>
    <t>MGSA #C-MA-00080-2013
Commercial Schedules #C-CM-00147-2013</t>
  </si>
  <si>
    <t>Convert T&amp;C plus commercial pricing to CNRL templates from Devon contract.</t>
  </si>
  <si>
    <r>
      <t xml:space="preserve">Issued RFP #524 for specialized trucking services.  Estimated value of work is $4.75M.  Acknowledgement deadline is Friday Nov 28th with proposal deadline Dec 8th.  </t>
    </r>
    <r>
      <rPr>
        <b/>
        <sz val="11"/>
        <color theme="1"/>
        <rFont val="Calibri"/>
        <family val="2"/>
        <scheme val="minor"/>
      </rPr>
      <t xml:space="preserve">Update Dec 15: </t>
    </r>
    <r>
      <rPr>
        <sz val="11"/>
        <color theme="1"/>
        <rFont val="Calibri"/>
        <family val="2"/>
        <scheme val="minor"/>
      </rPr>
      <t>15 Proposals received with initial evaluation completed.  Target an award recommendation before Christmas break.</t>
    </r>
  </si>
  <si>
    <t>Jenny Tejada</t>
  </si>
  <si>
    <t xml:space="preserve">Heavy Oil </t>
  </si>
  <si>
    <t xml:space="preserve">December </t>
  </si>
  <si>
    <t xml:space="preserve">Superior agreed to paid the invoice for to cover the cost of getting 8 wells running after Superior failed to deliver propane. </t>
  </si>
  <si>
    <t>Laboratory Analysis and Evaluation</t>
  </si>
  <si>
    <t>811262-3</t>
  </si>
  <si>
    <t>Alberta Innovates - Technology Futures (AITF)</t>
  </si>
  <si>
    <t>Exploitation</t>
  </si>
  <si>
    <t>811262-4</t>
  </si>
  <si>
    <t>Drilling/ Completions</t>
  </si>
  <si>
    <t>Hot-Tec Energy Ltd.</t>
  </si>
  <si>
    <t>Customer Property Utilized in September and November 2014</t>
  </si>
  <si>
    <t>Monthly rebate Cheque - Nov 2014</t>
  </si>
  <si>
    <t>803895/3230</t>
  </si>
  <si>
    <t>Negotiated rates for the month of January. Total savings based on monthly volume of 1,200,000 liters of Unisol and 700,00 liters of Ezsol. RFP rates - Unisol $0.99 and Ezsol $0.765 / Negotiated rates - Unisol $0.845 and Ezsol $0.69</t>
  </si>
  <si>
    <t>Mosaic</t>
  </si>
  <si>
    <t>Waste Manifest Management</t>
  </si>
  <si>
    <t>SkyBase Solutions</t>
  </si>
  <si>
    <t>GIS Software Liscense</t>
  </si>
  <si>
    <t>Negotiated monthly rate from $13,125 to $13,000 and KM charge from $1.25 to $1.00</t>
  </si>
  <si>
    <t>Negotiated a free DisPatch liscense when we purchased the Bulk Routing Extension</t>
  </si>
  <si>
    <t>Reclaimed Soil</t>
  </si>
  <si>
    <t>Redirected 50,000 Tonne of Waste from WM Edmonton @ $16/tonne and negotiated a $12/tonne tip fee at Beaver Ryley - equitable driving time/distance</t>
  </si>
  <si>
    <r>
      <t xml:space="preserve">After various discussions, internally and externally, a decision to proceed with accepting a 5 year commercial agreement for maintenance operations for eight Gas Turbines has been reached with Western Field Operations.  Will review strategy on Devin T&amp;C and our requirements for UpSide plus GOA approvals.  Update Dec 1: Working with CNQ Legal group to finalze transaction, kick-off meeting scheduled Dec 5 with Solar, Supply Management and CNQ Legal.
Update Dec 15: Novation agreement signed by Contractor.  To be executed by CNRL and Devon before year-end.  CNRL MGSA Template returned with suggested mark-up.  </t>
    </r>
    <r>
      <rPr>
        <b/>
        <sz val="11"/>
        <color theme="1"/>
        <rFont val="Calibri"/>
        <family val="2"/>
      </rPr>
      <t>Update Jan 5:</t>
    </r>
    <r>
      <rPr>
        <sz val="11"/>
        <color theme="1"/>
        <rFont val="Calibri"/>
        <family val="2"/>
      </rPr>
      <t xml:space="preserve"> Novation agreement signed by CNRL sent by A&amp;D group for Devon execution.  </t>
    </r>
  </si>
  <si>
    <t>Transportation</t>
  </si>
  <si>
    <t>Reclamation</t>
  </si>
  <si>
    <t>Ryley Municipal</t>
  </si>
  <si>
    <t>Gibson Energy</t>
  </si>
  <si>
    <t>804818-3</t>
  </si>
  <si>
    <t>Halo Ventures</t>
  </si>
  <si>
    <t>808534-2</t>
  </si>
  <si>
    <t>Rocksteady Oilfield</t>
  </si>
  <si>
    <t>810825-2</t>
  </si>
  <si>
    <t>Novitsky Trucking Ltd</t>
  </si>
  <si>
    <t>813113-1</t>
  </si>
  <si>
    <t>831899 Alberta Ltd o/a R&amp;M Oilfield Services</t>
  </si>
  <si>
    <t>813114-1</t>
  </si>
  <si>
    <t>Fixed pricing on 2 year term</t>
  </si>
  <si>
    <t>809985-1-1</t>
  </si>
  <si>
    <t>809985-1</t>
  </si>
  <si>
    <t>Kyna Services Inc.</t>
  </si>
  <si>
    <t>Norman Ganes - Sch A</t>
  </si>
  <si>
    <t>810915-1-1</t>
  </si>
  <si>
    <t>810915-1</t>
  </si>
  <si>
    <t>Keith Hirsche - Sch A Sup. 1</t>
  </si>
  <si>
    <t>813083-0</t>
  </si>
  <si>
    <t>0652630 B.C. Ltd</t>
  </si>
  <si>
    <t>Gilbert Rogers - T's &amp; C's</t>
  </si>
  <si>
    <t>809573-1-1</t>
  </si>
  <si>
    <t>812444-1-1</t>
  </si>
  <si>
    <t>Outland Resources Inc. Schedules Kirby North Camp Catering &amp; Housekeeping Services</t>
  </si>
  <si>
    <t>812048-0</t>
  </si>
  <si>
    <t>IHS Global Canada Limited</t>
  </si>
  <si>
    <t>IHS Global Canada Limited: Terms &amp; Conditions</t>
  </si>
  <si>
    <t>812048-1-0</t>
  </si>
  <si>
    <t>MRO Catalog Optimization: Data Cleansing &amp; Standardization of Material Masters</t>
  </si>
  <si>
    <t>812048-2-0</t>
  </si>
  <si>
    <t>812048-3-0</t>
  </si>
  <si>
    <t>Software Order Form 01 for MRO SOW 1 &amp; 2</t>
  </si>
  <si>
    <t>812388-0</t>
  </si>
  <si>
    <t>Stanrick Construction Ltd</t>
  </si>
  <si>
    <t>MGSA_Stanrick Construction</t>
  </si>
  <si>
    <t>813147-0</t>
  </si>
  <si>
    <t>Aardvark Plumbing Ltd.</t>
  </si>
  <si>
    <t>Aardvark Plumbing Ltd. (Shane Schell); COA T&amp;C's</t>
  </si>
  <si>
    <t>805035-0</t>
  </si>
  <si>
    <t>Platinum Pumpjack Services</t>
  </si>
  <si>
    <t>Platinum Pump Jacks 8-36</t>
  </si>
  <si>
    <t>806500-0</t>
  </si>
  <si>
    <t>Cenovus Energy Ltd.</t>
  </si>
  <si>
    <t>1.5MM BTU Line Heater</t>
  </si>
  <si>
    <t>806543-0</t>
  </si>
  <si>
    <t>Lloydminster PJs</t>
  </si>
  <si>
    <t>806697-0</t>
  </si>
  <si>
    <t>B&amp;R Detonation Arrestors</t>
  </si>
  <si>
    <t>Jeff Johnson</t>
  </si>
  <si>
    <t>808562-0</t>
  </si>
  <si>
    <t>Gunning Investment Recovery Services Inc</t>
  </si>
  <si>
    <t>15MM Choke Plant</t>
  </si>
  <si>
    <t>809434-0</t>
  </si>
  <si>
    <t>Earl Sanborn</t>
  </si>
  <si>
    <t>GP ATV</t>
  </si>
  <si>
    <t>809467-0</t>
  </si>
  <si>
    <t>B &amp; E Matthews Construction Ltd.</t>
  </si>
  <si>
    <t>1000 BBL Tank KF</t>
  </si>
  <si>
    <t>809760-0</t>
  </si>
  <si>
    <t>John Cox</t>
  </si>
  <si>
    <t>Polaris Ranger</t>
  </si>
  <si>
    <t>810723-0</t>
  </si>
  <si>
    <t>Jacknife Timber Ltd.</t>
  </si>
  <si>
    <t>812993-0</t>
  </si>
  <si>
    <t>Jelcon Equipment Ltd</t>
  </si>
  <si>
    <t>PO - Drilling - Jelcon Equipment</t>
  </si>
  <si>
    <t>808036-2-0</t>
  </si>
  <si>
    <t>808036-2</t>
  </si>
  <si>
    <t>Schedule A3 and B3 - Cementing - July 23, 2014</t>
  </si>
  <si>
    <t>812912-0</t>
  </si>
  <si>
    <t>CDC - Acklands - November 4, 2014</t>
  </si>
  <si>
    <t>812983-0</t>
  </si>
  <si>
    <t>1065557 Alberta Ltd.</t>
  </si>
  <si>
    <t>1065557 Alberta Ltd. (Kevin Brost); COA T&amp;C's</t>
  </si>
  <si>
    <t>810277-1-1</t>
  </si>
  <si>
    <t>810277-1</t>
  </si>
  <si>
    <t>1782995 Alberta Ltd.</t>
  </si>
  <si>
    <t>Mark Woolf - Sch A Sup #1</t>
  </si>
  <si>
    <t>810287-1-1</t>
  </si>
  <si>
    <t>810287-1</t>
  </si>
  <si>
    <t>1785133 Alberta Ltd.</t>
  </si>
  <si>
    <t>Morgan Munkler - Schedule A Sup. #1</t>
  </si>
  <si>
    <t>812389-0</t>
  </si>
  <si>
    <t>MGSA_Tesla Exploration Ltd.</t>
  </si>
  <si>
    <t>812995-0</t>
  </si>
  <si>
    <t>Vizero Industries Ltd.</t>
  </si>
  <si>
    <t>Rob Varga - T's &amp; C's</t>
  </si>
  <si>
    <t>813091-0</t>
  </si>
  <si>
    <t>650781 Alberta Ltd.</t>
  </si>
  <si>
    <t>Walter Peppard - T's &amp; C's</t>
  </si>
  <si>
    <t>804378-1-2</t>
  </si>
  <si>
    <t>804378-1</t>
  </si>
  <si>
    <t>Quality Tubing (Canada) Ltd.</t>
  </si>
  <si>
    <t>Coil Tubing Order</t>
  </si>
  <si>
    <t>812608-0</t>
  </si>
  <si>
    <t>Enerchem International Inc.</t>
  </si>
  <si>
    <t>Enerchem Int - Diluent Field Ops</t>
  </si>
  <si>
    <t>812985-0</t>
  </si>
  <si>
    <t>1678965 Alberta Ltd.</t>
  </si>
  <si>
    <t>1678965 Alberta Ltd. (Matthew Labrecque); COA T&amp;C's</t>
  </si>
  <si>
    <t>804124-1-1</t>
  </si>
  <si>
    <t>804124-1</t>
  </si>
  <si>
    <t>954844 Alberta Ltd.</t>
  </si>
  <si>
    <t>Garry Klaudt Schedule A</t>
  </si>
  <si>
    <t>809230-1-1</t>
  </si>
  <si>
    <t>809230-1</t>
  </si>
  <si>
    <t>R.M. Bacon Engineering Ltd.</t>
  </si>
  <si>
    <t>Russ Bacon - Sch A. - Sup 1</t>
  </si>
  <si>
    <t>812758-0</t>
  </si>
  <si>
    <t>Sabelli Petroleum Consulting Ltd.</t>
  </si>
  <si>
    <t>Tony Sabelli - T's &amp; C's</t>
  </si>
  <si>
    <t>812922-0</t>
  </si>
  <si>
    <t>1841255 Alberta Ltd.</t>
  </si>
  <si>
    <t>Dustin Callihoo - T's &amp; C's</t>
  </si>
  <si>
    <t>812782-0</t>
  </si>
  <si>
    <t>Sevens Oilfield Services Ltd.</t>
  </si>
  <si>
    <t>Jackie Duke - T's &amp; C's</t>
  </si>
  <si>
    <t>812277-1-1</t>
  </si>
  <si>
    <t>812277-1</t>
  </si>
  <si>
    <t>Chad George - Schedule A</t>
  </si>
  <si>
    <t>812896-0</t>
  </si>
  <si>
    <t>Nexus Global Business Solutions Inc.</t>
  </si>
  <si>
    <t>Nexus Global - MPSA - Ts&amp;Cs</t>
  </si>
  <si>
    <t>804470-3-1</t>
  </si>
  <si>
    <t>810154-1-1</t>
  </si>
  <si>
    <t>810154-1</t>
  </si>
  <si>
    <t>1776944 Alberta Ltd.</t>
  </si>
  <si>
    <t>Dirk Katerberg - Sch A</t>
  </si>
  <si>
    <t>812859-0</t>
  </si>
  <si>
    <t>Cains Energy Services Ltd.</t>
  </si>
  <si>
    <t>David McFarlane - T's &amp; C's</t>
  </si>
  <si>
    <t>812951-0</t>
  </si>
  <si>
    <t>Silver J Wellsite Supervision Ltd</t>
  </si>
  <si>
    <t>James Waldron - T's &amp; C's</t>
  </si>
  <si>
    <t>812955-0</t>
  </si>
  <si>
    <t>1778527 Alberta Ltd.</t>
  </si>
  <si>
    <t>Jason Klaudt - T's &amp; C's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</si>
</sst>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409]d\-mmm\-yy;@"/>
    <numFmt numFmtId="165" formatCode="_(&quot;$&quot;* #,##0_);_(&quot;$&quot;* \(#,##0\);_(&quot;$&quot;* &quot;-&quot;??_);_(@_)"/>
    <numFmt numFmtId="166" formatCode="&quot; &quot;&quot;$&quot;#,##0.00&quot; &quot;;&quot; &quot;&quot;$&quot;&quot;(&quot;#,##0.00&quot;)&quot;;&quot; &quot;&quot;$&quot;&quot;-&quot;00&quot; &quot;;&quot; &quot;@&quot; &quot;"/>
    <numFmt numFmtId="167" formatCode="&quot; &quot;&quot;$&quot;#,##0&quot; &quot;;&quot; &quot;&quot;$&quot;&quot;(&quot;#,##0&quot;)&quot;;&quot; &quot;&quot;$&quot;&quot;-&quot;00&quot; &quot;;&quot; &quot;@&quot; &quot;"/>
    <numFmt numFmtId="168" formatCode="0.0"/>
    <numFmt numFmtId="169" formatCode="&quot;$&quot;#,##0.00"/>
    <numFmt numFmtId="170" formatCode="0_);\(0\)"/>
  </numFmts>
  <fonts count="88" x14ac:knownFonts="1">
    <font>
      <sz val="11"/>
      <color theme="1"/>
      <name val="Calibri"/>
      <family val="2"/>
      <scheme val="minor"/>
    </font>
    <font>
      <sz val="11"/>
      <name val="Calibri"/>
      <family val="2"/>
    </font>
    <font>
      <sz val="11"/>
      <name val="Calibri"/>
      <family val="2"/>
    </font>
    <font>
      <sz val="11"/>
      <color theme="1"/>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sz val="11"/>
      <color rgb="FFFF0000"/>
      <name val="Calibri"/>
      <family val="2"/>
      <scheme val="minor"/>
    </font>
    <font>
      <b/>
      <u/>
      <sz val="11"/>
      <color rgb="FFFF0000"/>
      <name val="Calibri"/>
      <family val="2"/>
      <scheme val="minor"/>
    </font>
    <font>
      <sz val="11"/>
      <name val="Calibri"/>
      <family val="2"/>
      <scheme val="minor"/>
    </font>
    <font>
      <b/>
      <sz val="11"/>
      <color rgb="FFFF0000"/>
      <name val="Calibri"/>
      <family val="2"/>
      <scheme val="minor"/>
    </font>
    <font>
      <b/>
      <sz val="11"/>
      <name val="Calibri"/>
      <family val="2"/>
      <scheme val="minor"/>
    </font>
    <font>
      <i/>
      <sz val="11"/>
      <color theme="1"/>
      <name val="Calibri"/>
      <family val="2"/>
      <scheme val="minor"/>
    </font>
    <font>
      <sz val="11"/>
      <color rgb="FFFF0000"/>
      <name val="Calibri"/>
      <family val="2"/>
    </font>
    <font>
      <sz val="11"/>
      <name val="Calibri"/>
      <family val="2"/>
      <scheme val="minor"/>
    </font>
    <font>
      <sz val="11"/>
      <color theme="0"/>
      <name val="Calibri"/>
      <family val="2"/>
      <scheme val="minor"/>
    </font>
    <font>
      <sz val="11"/>
      <name val="Calibri"/>
      <family val="2"/>
    </font>
    <font>
      <sz val="11"/>
      <color rgb="FF000000"/>
      <name val="Calibri"/>
      <family val="2"/>
    </font>
    <font>
      <i/>
      <sz val="11"/>
      <color rgb="FF000000"/>
      <name val="Calibri"/>
      <family val="2"/>
    </font>
    <font>
      <sz val="11"/>
      <color theme="1"/>
      <name val="Calibri"/>
      <family val="2"/>
    </font>
    <font>
      <b/>
      <sz val="11"/>
      <color theme="1"/>
      <name val="Calibri"/>
      <family val="2"/>
    </font>
    <font>
      <b/>
      <sz val="11"/>
      <name val="Calibri"/>
      <family val="2"/>
    </font>
    <font>
      <sz val="10"/>
      <name val="Arial"/>
      <family val="2"/>
    </font>
    <font>
      <b/>
      <sz val="10"/>
      <color theme="0"/>
      <name val="Calibri"/>
      <family val="2"/>
      <scheme val="minor"/>
    </font>
    <font>
      <b/>
      <sz val="10"/>
      <color theme="1"/>
      <name val="Calibri"/>
      <family val="2"/>
      <scheme val="minor"/>
    </font>
    <font>
      <sz val="10"/>
      <color theme="0"/>
      <name val="Calibri"/>
      <family val="2"/>
      <scheme val="minor"/>
    </font>
    <font>
      <sz val="10"/>
      <color theme="1"/>
      <name val="Calibri"/>
      <family val="2"/>
      <scheme val="minor"/>
    </font>
    <font>
      <sz val="9"/>
      <color theme="0"/>
      <name val="Calibri"/>
      <family val="2"/>
      <scheme val="minor"/>
    </font>
    <font>
      <sz val="10"/>
      <name val="Tahoma"/>
      <family val="2"/>
    </font>
    <font>
      <sz val="10"/>
      <name val="Calibri"/>
      <family val="2"/>
      <scheme val="minor"/>
    </font>
    <font>
      <b/>
      <sz val="18"/>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20"/>
      <color theme="1"/>
      <name val="Calibri"/>
      <family val="2"/>
      <scheme val="minor"/>
    </font>
    <font>
      <u/>
      <sz val="11"/>
      <name val="Calibri"/>
      <family val="2"/>
    </font>
    <font>
      <b/>
      <i/>
      <sz val="11"/>
      <color rgb="FFFF0000"/>
      <name val="Calibri"/>
      <family val="2"/>
    </font>
    <font>
      <sz val="9"/>
      <color indexed="81"/>
      <name val="Tahoma"/>
      <family val="2"/>
    </font>
    <font>
      <b/>
      <sz val="9"/>
      <color indexed="81"/>
      <name val="Tahoma"/>
      <family val="2"/>
    </font>
    <font>
      <sz val="10"/>
      <name val="Calibri"/>
      <family val="2"/>
      <scheme val="minor"/>
    </font>
    <font>
      <sz val="11"/>
      <name val="Calibri"/>
      <family val="2"/>
      <scheme val="minor"/>
    </font>
    <font>
      <b/>
      <sz val="10"/>
      <name val="Calibri"/>
      <family val="2"/>
      <scheme val="minor"/>
    </font>
    <font>
      <sz val="10"/>
      <color rgb="FFFF0000"/>
      <name val="Calibri"/>
      <family val="2"/>
      <scheme val="minor"/>
    </font>
    <font>
      <b/>
      <sz val="11"/>
      <color rgb="FF00B050"/>
      <name val="Calibri"/>
      <family val="2"/>
      <scheme val="minor"/>
    </font>
    <font>
      <sz val="9"/>
      <color theme="1"/>
      <name val="Calibri"/>
      <family val="2"/>
      <scheme val="minor"/>
    </font>
    <font>
      <b/>
      <sz val="9"/>
      <color theme="1"/>
      <name val="Calibri"/>
      <family val="2"/>
    </font>
    <font>
      <sz val="9"/>
      <color theme="1"/>
      <name val="Calibri"/>
      <family val="2"/>
    </font>
    <font>
      <b/>
      <sz val="10"/>
      <color rgb="FFFF0000"/>
      <name val="Calibri"/>
      <family val="2"/>
      <scheme val="minor"/>
    </font>
    <font>
      <b/>
      <sz val="8"/>
      <color theme="0"/>
      <name val="Calibri"/>
      <family val="2"/>
      <scheme val="minor"/>
    </font>
    <font>
      <sz val="8"/>
      <color theme="1"/>
      <name val="Calibri"/>
      <family val="2"/>
      <scheme val="minor"/>
    </font>
    <font>
      <sz val="8"/>
      <color theme="0"/>
      <name val="Calibri"/>
      <family val="2"/>
      <scheme val="minor"/>
    </font>
    <font>
      <i/>
      <sz val="8"/>
      <color theme="1"/>
      <name val="Calibri"/>
      <family val="2"/>
      <scheme val="minor"/>
    </font>
    <font>
      <sz val="8"/>
      <name val="Calibri"/>
      <family val="2"/>
      <scheme val="minor"/>
    </font>
    <font>
      <b/>
      <sz val="8"/>
      <color theme="1"/>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font>
    <font>
      <sz val="8"/>
      <color rgb="FFFF0000"/>
      <name val="Calibri"/>
      <family val="2"/>
      <scheme val="minor"/>
    </font>
    <font>
      <i/>
      <sz val="11"/>
      <color rgb="FFFF0000"/>
      <name val="Calibri"/>
      <family val="2"/>
    </font>
    <font>
      <sz val="11"/>
      <color theme="1"/>
      <name val="Calibri"/>
      <family val="2"/>
      <scheme val="minor"/>
    </font>
    <font>
      <b/>
      <sz val="12"/>
      <color rgb="FF00B050"/>
      <name val="Calibri"/>
      <family val="2"/>
      <scheme val="minor"/>
    </font>
    <font>
      <b/>
      <sz val="9"/>
      <color rgb="FF0000FF"/>
      <name val="Calibri"/>
      <family val="2"/>
      <scheme val="minor"/>
    </font>
    <font>
      <sz val="11"/>
      <color theme="1"/>
      <name val="Calibri"/>
      <family val="2"/>
      <scheme val="minor"/>
    </font>
    <font>
      <sz val="11"/>
      <color theme="1"/>
      <name val="Calibri"/>
      <family val="2"/>
      <scheme val="minor"/>
    </font>
    <font>
      <b/>
      <sz val="8"/>
      <color rgb="FFFF0000"/>
      <name val="Calibri"/>
      <family val="2"/>
    </font>
    <font>
      <sz val="10"/>
      <color theme="1"/>
      <name val="Arial"/>
      <family val="2"/>
    </font>
    <font>
      <b/>
      <sz val="10"/>
      <name val="Calibri"/>
      <family val="2"/>
    </font>
    <font>
      <b/>
      <sz val="10"/>
      <color theme="1"/>
      <name val="Calibri"/>
      <family val="2"/>
    </font>
    <font>
      <sz val="10"/>
      <name val="Calibri"/>
      <family val="2"/>
    </font>
    <font>
      <b/>
      <sz val="9"/>
      <color theme="1"/>
      <name val="Calibri"/>
      <family val="2"/>
      <scheme val="minor"/>
    </font>
    <font>
      <sz val="2"/>
      <name val="Calibri"/>
      <family val="2"/>
    </font>
    <font>
      <b/>
      <sz val="2"/>
      <name val="Calibri"/>
      <family val="2"/>
    </font>
    <font>
      <sz val="5"/>
      <name val="Calibri"/>
      <family val="2"/>
    </font>
    <font>
      <sz val="5"/>
      <color theme="1"/>
      <name val="Calibri"/>
      <family val="2"/>
    </font>
    <font>
      <b/>
      <sz val="5"/>
      <color theme="1"/>
      <name val="Calibri"/>
      <family val="2"/>
    </font>
    <font>
      <b/>
      <sz val="8"/>
      <color theme="1"/>
      <name val="Calibri"/>
      <family val="2"/>
    </font>
    <font>
      <sz val="8"/>
      <color theme="1"/>
      <name val="Calibri"/>
      <family val="2"/>
    </font>
    <font>
      <i/>
      <sz val="11"/>
      <name val="Calibri"/>
      <family val="2"/>
      <scheme val="minor"/>
    </font>
  </fonts>
  <fills count="5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7" tint="0.7999816888943144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53">
    <xf numFmtId="0" fontId="0" fillId="0" borderId="0"/>
    <xf numFmtId="44" fontId="3" fillId="0" borderId="0" applyFont="0" applyFill="0" applyBorder="0" applyAlignment="0" applyProtection="0"/>
    <xf numFmtId="0" fontId="22" fillId="0" borderId="0"/>
    <xf numFmtId="44" fontId="3" fillId="0" borderId="0" applyFont="0" applyFill="0" applyBorder="0" applyAlignment="0" applyProtection="0"/>
    <xf numFmtId="0" fontId="3" fillId="0" borderId="0"/>
    <xf numFmtId="9" fontId="22" fillId="0" borderId="0" applyFont="0" applyFill="0" applyBorder="0" applyAlignment="0" applyProtection="0"/>
    <xf numFmtId="0" fontId="28" fillId="0" borderId="0"/>
    <xf numFmtId="0" fontId="28" fillId="0" borderId="0"/>
    <xf numFmtId="44" fontId="3" fillId="0" borderId="0" applyFont="0" applyFill="0" applyBorder="0" applyAlignment="0" applyProtection="0"/>
    <xf numFmtId="0" fontId="28" fillId="0" borderId="0"/>
    <xf numFmtId="0" fontId="3" fillId="0" borderId="0"/>
    <xf numFmtId="0" fontId="31" fillId="0" borderId="0" applyNumberFormat="0" applyFill="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4" fillId="0" borderId="0" applyNumberFormat="0" applyFill="0" applyBorder="0" applyAlignment="0" applyProtection="0"/>
    <xf numFmtId="0" fontId="35" fillId="9"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19" applyNumberFormat="0" applyAlignment="0" applyProtection="0"/>
    <xf numFmtId="0" fontId="39" fillId="13" borderId="20" applyNumberFormat="0" applyAlignment="0" applyProtection="0"/>
    <xf numFmtId="0" fontId="40" fillId="13" borderId="19" applyNumberFormat="0" applyAlignment="0" applyProtection="0"/>
    <xf numFmtId="0" fontId="41" fillId="0" borderId="21" applyNumberFormat="0" applyFill="0" applyAlignment="0" applyProtection="0"/>
    <xf numFmtId="0" fontId="4" fillId="14" borderId="22" applyNumberFormat="0" applyAlignment="0" applyProtection="0"/>
    <xf numFmtId="0" fontId="7" fillId="0" borderId="0" applyNumberFormat="0" applyFill="0" applyBorder="0" applyAlignment="0" applyProtection="0"/>
    <xf numFmtId="0" fontId="3" fillId="15" borderId="23" applyNumberFormat="0" applyFont="0" applyAlignment="0" applyProtection="0"/>
    <xf numFmtId="0" fontId="42" fillId="0" borderId="0" applyNumberFormat="0" applyFill="0" applyBorder="0" applyAlignment="0" applyProtection="0"/>
    <xf numFmtId="0" fontId="5" fillId="0" borderId="24" applyNumberFormat="0" applyFill="0" applyAlignment="0" applyProtection="0"/>
    <xf numFmtId="0" fontId="1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5" fillId="39" borderId="0" applyNumberFormat="0" applyBorder="0" applyAlignment="0" applyProtection="0"/>
    <xf numFmtId="43" fontId="3" fillId="0" borderId="0" applyFont="0" applyFill="0" applyBorder="0" applyAlignment="0" applyProtection="0"/>
  </cellStyleXfs>
  <cellXfs count="721">
    <xf numFmtId="0" fontId="0" fillId="0" borderId="0" xfId="0"/>
    <xf numFmtId="0" fontId="0" fillId="0" borderId="0" xfId="0" applyFont="1" applyFill="1" applyBorder="1"/>
    <xf numFmtId="0" fontId="0" fillId="0" borderId="0" xfId="0" applyAlignment="1">
      <alignment wrapText="1"/>
    </xf>
    <xf numFmtId="0" fontId="0" fillId="0" borderId="2" xfId="0" applyFill="1" applyBorder="1" applyAlignment="1">
      <alignment wrapText="1"/>
    </xf>
    <xf numFmtId="0" fontId="0" fillId="0" borderId="0" xfId="0" applyFill="1" applyAlignment="1">
      <alignment wrapText="1"/>
    </xf>
    <xf numFmtId="0" fontId="0" fillId="0" borderId="0" xfId="0" applyFont="1"/>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14" fontId="0" fillId="0" borderId="5" xfId="0" applyNumberFormat="1" applyFont="1" applyBorder="1" applyAlignment="1">
      <alignment vertical="center"/>
    </xf>
    <xf numFmtId="0" fontId="0" fillId="0" borderId="5" xfId="0" applyFont="1" applyBorder="1" applyAlignment="1">
      <alignment vertical="center" wrapText="1"/>
    </xf>
    <xf numFmtId="0" fontId="0" fillId="0" borderId="5" xfId="0" applyFont="1" applyBorder="1" applyAlignment="1">
      <alignment vertical="center"/>
    </xf>
    <xf numFmtId="0" fontId="0" fillId="0" borderId="5" xfId="0" applyFont="1" applyBorder="1"/>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0" fillId="0" borderId="5" xfId="0" applyFont="1" applyFill="1" applyBorder="1" applyAlignment="1">
      <alignment vertical="center" wrapText="1"/>
    </xf>
    <xf numFmtId="14" fontId="0" fillId="5" borderId="5" xfId="0" applyNumberFormat="1" applyFont="1" applyFill="1" applyBorder="1" applyAlignment="1">
      <alignment vertical="center"/>
    </xf>
    <xf numFmtId="0" fontId="0" fillId="5" borderId="5" xfId="0" applyFont="1" applyFill="1" applyBorder="1" applyAlignment="1">
      <alignment vertical="center" wrapText="1"/>
    </xf>
    <xf numFmtId="0" fontId="0" fillId="5" borderId="5" xfId="0" applyFont="1" applyFill="1" applyBorder="1" applyAlignment="1">
      <alignment vertical="center"/>
    </xf>
    <xf numFmtId="0" fontId="0" fillId="5" borderId="5" xfId="0" applyFont="1" applyFill="1" applyBorder="1"/>
    <xf numFmtId="0" fontId="0" fillId="5" borderId="5" xfId="0" applyFont="1" applyFill="1" applyBorder="1" applyAlignment="1">
      <alignment wrapText="1"/>
    </xf>
    <xf numFmtId="0" fontId="7" fillId="5" borderId="5" xfId="0" applyFont="1" applyFill="1" applyBorder="1"/>
    <xf numFmtId="0" fontId="7" fillId="5" borderId="5" xfId="0" applyFont="1" applyFill="1" applyBorder="1" applyAlignment="1">
      <alignment wrapText="1"/>
    </xf>
    <xf numFmtId="14" fontId="0" fillId="5" borderId="5" xfId="0" applyNumberFormat="1" applyFont="1" applyFill="1" applyBorder="1" applyAlignment="1">
      <alignment vertical="center" wrapText="1"/>
    </xf>
    <xf numFmtId="14" fontId="0" fillId="0" borderId="5" xfId="0" applyNumberFormat="1" applyFont="1" applyFill="1" applyBorder="1" applyAlignment="1">
      <alignment vertical="center"/>
    </xf>
    <xf numFmtId="0" fontId="0" fillId="0" borderId="5" xfId="0" applyFont="1" applyFill="1" applyBorder="1" applyAlignment="1">
      <alignment vertical="center"/>
    </xf>
    <xf numFmtId="0" fontId="7" fillId="0" borderId="5" xfId="0" applyFont="1" applyFill="1" applyBorder="1" applyAlignment="1">
      <alignment wrapText="1"/>
    </xf>
    <xf numFmtId="0" fontId="0" fillId="0" borderId="5" xfId="0" applyFont="1" applyFill="1" applyBorder="1"/>
    <xf numFmtId="14" fontId="0" fillId="0" borderId="5" xfId="0" applyNumberFormat="1" applyFont="1" applyBorder="1" applyAlignment="1">
      <alignment vertical="center" wrapText="1"/>
    </xf>
    <xf numFmtId="14" fontId="4" fillId="2" borderId="5" xfId="0" applyNumberFormat="1" applyFont="1" applyFill="1" applyBorder="1" applyAlignment="1">
      <alignment horizontal="center" vertical="center" wrapText="1"/>
    </xf>
    <xf numFmtId="14" fontId="0" fillId="0" borderId="5" xfId="0" applyNumberFormat="1" applyFont="1" applyFill="1" applyBorder="1" applyAlignment="1">
      <alignment vertical="center" wrapText="1"/>
    </xf>
    <xf numFmtId="14" fontId="0" fillId="0" borderId="0" xfId="0" applyNumberFormat="1" applyFont="1" applyAlignment="1">
      <alignment vertical="center" wrapText="1"/>
    </xf>
    <xf numFmtId="0" fontId="0" fillId="0" borderId="0" xfId="0" applyAlignment="1">
      <alignment horizontal="left"/>
    </xf>
    <xf numFmtId="14" fontId="9" fillId="0" borderId="5" xfId="0" applyNumberFormat="1" applyFont="1" applyFill="1" applyBorder="1" applyAlignment="1">
      <alignment vertical="center"/>
    </xf>
    <xf numFmtId="0" fontId="9" fillId="0" borderId="5" xfId="0" applyFont="1" applyFill="1" applyBorder="1" applyAlignment="1">
      <alignment vertical="center" wrapText="1"/>
    </xf>
    <xf numFmtId="0" fontId="9" fillId="0" borderId="5" xfId="0" applyFont="1" applyFill="1" applyBorder="1" applyAlignment="1">
      <alignment vertical="center"/>
    </xf>
    <xf numFmtId="0" fontId="9" fillId="0" borderId="5" xfId="0" applyFont="1" applyFill="1" applyBorder="1" applyAlignment="1">
      <alignment wrapText="1"/>
    </xf>
    <xf numFmtId="14" fontId="0" fillId="0" borderId="6" xfId="0" applyNumberFormat="1" applyFont="1" applyBorder="1" applyAlignment="1">
      <alignment vertical="center"/>
    </xf>
    <xf numFmtId="14" fontId="0" fillId="0" borderId="6" xfId="0" applyNumberFormat="1" applyFont="1" applyBorder="1" applyAlignment="1">
      <alignment vertical="center" wrapText="1"/>
    </xf>
    <xf numFmtId="0" fontId="0" fillId="0" borderId="6" xfId="0" applyFont="1" applyBorder="1" applyAlignment="1">
      <alignment vertical="center" wrapText="1"/>
    </xf>
    <xf numFmtId="0" fontId="0" fillId="0" borderId="6" xfId="0" applyFont="1" applyBorder="1" applyAlignment="1">
      <alignment vertical="center"/>
    </xf>
    <xf numFmtId="0" fontId="0" fillId="0" borderId="6" xfId="0" applyFont="1" applyBorder="1"/>
    <xf numFmtId="0" fontId="7" fillId="0" borderId="5" xfId="0" applyFont="1" applyBorder="1" applyAlignment="1">
      <alignment vertical="center" wrapText="1"/>
    </xf>
    <xf numFmtId="0" fontId="0" fillId="0" borderId="5" xfId="0" applyBorder="1" applyAlignment="1">
      <alignment wrapText="1"/>
    </xf>
    <xf numFmtId="0" fontId="0" fillId="0" borderId="0" xfId="0" applyFont="1" applyFill="1"/>
    <xf numFmtId="0" fontId="7" fillId="5" borderId="5" xfId="0" applyFont="1" applyFill="1" applyBorder="1" applyAlignment="1">
      <alignment vertical="center" wrapText="1"/>
    </xf>
    <xf numFmtId="165" fontId="9" fillId="0" borderId="0" xfId="1" applyNumberFormat="1" applyFont="1" applyAlignment="1">
      <alignment wrapText="1"/>
    </xf>
    <xf numFmtId="0" fontId="9" fillId="5" borderId="5" xfId="0" applyFont="1" applyFill="1" applyBorder="1" applyAlignment="1">
      <alignment wrapText="1"/>
    </xf>
    <xf numFmtId="0" fontId="9" fillId="0" borderId="5" xfId="0" applyFont="1" applyBorder="1" applyAlignment="1">
      <alignment vertical="center" wrapText="1"/>
    </xf>
    <xf numFmtId="0" fontId="9" fillId="5" borderId="5" xfId="0" applyFont="1" applyFill="1" applyBorder="1" applyAlignment="1">
      <alignment vertical="center" wrapText="1"/>
    </xf>
    <xf numFmtId="0" fontId="0" fillId="0" borderId="5" xfId="0" applyFont="1" applyBorder="1" applyAlignment="1">
      <alignment wrapText="1"/>
    </xf>
    <xf numFmtId="0" fontId="0" fillId="0" borderId="5" xfId="0" applyBorder="1" applyAlignment="1">
      <alignment vertical="center" wrapText="1"/>
    </xf>
    <xf numFmtId="0" fontId="17" fillId="0" borderId="15" xfId="0" applyNumberFormat="1" applyFont="1" applyFill="1" applyBorder="1" applyAlignment="1" applyProtection="1">
      <alignment wrapText="1"/>
    </xf>
    <xf numFmtId="0" fontId="17" fillId="0" borderId="15" xfId="0" applyNumberFormat="1" applyFont="1" applyFill="1" applyBorder="1" applyAlignment="1" applyProtection="1"/>
    <xf numFmtId="14" fontId="0" fillId="7" borderId="5" xfId="0" applyNumberFormat="1" applyFont="1" applyFill="1" applyBorder="1" applyAlignment="1">
      <alignment vertical="center"/>
    </xf>
    <xf numFmtId="14" fontId="0" fillId="7" borderId="5" xfId="0" applyNumberFormat="1" applyFont="1" applyFill="1" applyBorder="1" applyAlignment="1">
      <alignment vertical="center" wrapText="1"/>
    </xf>
    <xf numFmtId="0" fontId="0" fillId="7" borderId="5" xfId="0" applyFont="1" applyFill="1" applyBorder="1" applyAlignment="1">
      <alignment vertical="center" wrapText="1"/>
    </xf>
    <xf numFmtId="0" fontId="0" fillId="7" borderId="5" xfId="0" applyFont="1" applyFill="1" applyBorder="1" applyAlignment="1">
      <alignment vertical="center"/>
    </xf>
    <xf numFmtId="0" fontId="9" fillId="7" borderId="5" xfId="0" applyFont="1" applyFill="1" applyBorder="1" applyAlignment="1">
      <alignment wrapText="1"/>
    </xf>
    <xf numFmtId="0" fontId="7" fillId="7" borderId="5" xfId="0" applyFont="1" applyFill="1" applyBorder="1" applyAlignment="1">
      <alignment wrapText="1"/>
    </xf>
    <xf numFmtId="0" fontId="9" fillId="7" borderId="5" xfId="0" applyFont="1" applyFill="1" applyBorder="1" applyAlignment="1">
      <alignment vertical="center" wrapText="1"/>
    </xf>
    <xf numFmtId="14" fontId="9" fillId="7" borderId="5" xfId="0" applyNumberFormat="1" applyFont="1" applyFill="1" applyBorder="1" applyAlignment="1">
      <alignment vertical="center"/>
    </xf>
    <xf numFmtId="14" fontId="9" fillId="7" borderId="5" xfId="0" applyNumberFormat="1" applyFont="1" applyFill="1" applyBorder="1" applyAlignment="1">
      <alignment vertical="center" wrapText="1"/>
    </xf>
    <xf numFmtId="0" fontId="9" fillId="7" borderId="5" xfId="0" applyFont="1" applyFill="1" applyBorder="1" applyAlignment="1">
      <alignment vertical="center"/>
    </xf>
    <xf numFmtId="0" fontId="0" fillId="7" borderId="5" xfId="0" applyFont="1" applyFill="1" applyBorder="1"/>
    <xf numFmtId="0" fontId="13" fillId="0" borderId="5" xfId="0" applyFont="1" applyBorder="1" applyAlignment="1">
      <alignment vertical="center" wrapText="1"/>
    </xf>
    <xf numFmtId="14" fontId="17" fillId="0" borderId="5" xfId="0" applyNumberFormat="1" applyFont="1" applyFill="1" applyBorder="1" applyAlignment="1" applyProtection="1">
      <alignment vertical="center"/>
    </xf>
    <xf numFmtId="14" fontId="17" fillId="0" borderId="5" xfId="0" applyNumberFormat="1" applyFont="1" applyFill="1" applyBorder="1" applyAlignment="1" applyProtection="1">
      <alignment vertical="center" wrapText="1"/>
    </xf>
    <xf numFmtId="0" fontId="17" fillId="0" borderId="5" xfId="0" applyNumberFormat="1" applyFont="1" applyFill="1" applyBorder="1" applyAlignment="1" applyProtection="1">
      <alignment vertical="center" wrapText="1"/>
    </xf>
    <xf numFmtId="0" fontId="17" fillId="0" borderId="5" xfId="0" applyNumberFormat="1" applyFont="1" applyFill="1" applyBorder="1" applyAlignment="1" applyProtection="1">
      <alignment vertical="center"/>
    </xf>
    <xf numFmtId="0" fontId="0" fillId="0" borderId="0" xfId="0" applyFill="1" applyBorder="1" applyAlignment="1">
      <alignment wrapText="1"/>
    </xf>
    <xf numFmtId="0" fontId="7" fillId="0" borderId="0" xfId="0" applyFont="1" applyFill="1" applyBorder="1" applyAlignment="1">
      <alignment wrapText="1"/>
    </xf>
    <xf numFmtId="0" fontId="7" fillId="7" borderId="5" xfId="0" applyFont="1" applyFill="1" applyBorder="1"/>
    <xf numFmtId="14" fontId="0" fillId="0" borderId="5" xfId="0" applyNumberFormat="1" applyBorder="1" applyAlignment="1">
      <alignment vertical="center"/>
    </xf>
    <xf numFmtId="14" fontId="0" fillId="0" borderId="5" xfId="0" applyNumberFormat="1" applyBorder="1" applyAlignment="1">
      <alignment vertical="center" wrapText="1"/>
    </xf>
    <xf numFmtId="0" fontId="0" fillId="0" borderId="5" xfId="0" applyBorder="1" applyAlignment="1">
      <alignment vertical="center"/>
    </xf>
    <xf numFmtId="0" fontId="0" fillId="0" borderId="0" xfId="0" applyFill="1" applyBorder="1" applyAlignment="1"/>
    <xf numFmtId="165" fontId="0" fillId="0" borderId="0" xfId="1" applyNumberFormat="1" applyFont="1" applyFill="1" applyBorder="1" applyAlignment="1"/>
    <xf numFmtId="14" fontId="0" fillId="0" borderId="0" xfId="0" applyNumberFormat="1" applyFill="1" applyBorder="1" applyAlignment="1"/>
    <xf numFmtId="0" fontId="0" fillId="0" borderId="0" xfId="0" applyFill="1" applyBorder="1"/>
    <xf numFmtId="0" fontId="0" fillId="0" borderId="0" xfId="0"/>
    <xf numFmtId="0" fontId="0" fillId="0" borderId="0" xfId="0" applyAlignment="1"/>
    <xf numFmtId="0" fontId="15" fillId="2" borderId="0" xfId="0" applyFont="1" applyFill="1" applyAlignment="1"/>
    <xf numFmtId="44" fontId="15" fillId="2" borderId="0" xfId="1" applyFont="1" applyFill="1" applyAlignment="1">
      <alignment horizontal="right"/>
    </xf>
    <xf numFmtId="0" fontId="23" fillId="2" borderId="2" xfId="0" applyFont="1" applyFill="1" applyBorder="1" applyAlignment="1" applyProtection="1">
      <alignment horizontal="left" vertical="top"/>
      <protection locked="0"/>
    </xf>
    <xf numFmtId="44" fontId="23" fillId="2" borderId="2" xfId="1" applyFont="1" applyFill="1" applyBorder="1" applyAlignment="1" applyProtection="1">
      <alignment horizontal="right" vertical="top"/>
      <protection locked="0"/>
    </xf>
    <xf numFmtId="164" fontId="24" fillId="8" borderId="2" xfId="0" applyNumberFormat="1" applyFont="1" applyFill="1" applyBorder="1" applyAlignment="1" applyProtection="1">
      <alignment horizontal="left" vertical="top"/>
      <protection locked="0"/>
    </xf>
    <xf numFmtId="0" fontId="23" fillId="2" borderId="2" xfId="0" applyFont="1" applyFill="1" applyBorder="1" applyAlignment="1" applyProtection="1">
      <alignment vertical="top"/>
      <protection locked="0"/>
    </xf>
    <xf numFmtId="164" fontId="9" fillId="0" borderId="0" xfId="0" applyNumberFormat="1" applyFont="1" applyFill="1" applyBorder="1" applyAlignment="1">
      <alignment horizontal="right" vertical="top"/>
    </xf>
    <xf numFmtId="0" fontId="9" fillId="0" borderId="0" xfId="0" applyFont="1" applyFill="1" applyBorder="1" applyAlignment="1">
      <alignment horizontal="left" vertical="top"/>
    </xf>
    <xf numFmtId="164" fontId="9" fillId="0" borderId="0" xfId="0" applyNumberFormat="1" applyFont="1" applyFill="1" applyBorder="1" applyAlignment="1">
      <alignment horizontal="left" vertical="top"/>
    </xf>
    <xf numFmtId="0" fontId="0" fillId="0" borderId="0" xfId="0" applyFill="1" applyBorder="1" applyAlignment="1">
      <alignment horizontal="left"/>
    </xf>
    <xf numFmtId="1" fontId="9" fillId="0" borderId="0" xfId="0" applyNumberFormat="1" applyFont="1" applyFill="1" applyBorder="1" applyAlignment="1">
      <alignment horizontal="left" vertical="top"/>
    </xf>
    <xf numFmtId="15" fontId="9" fillId="0" borderId="0" xfId="0" applyNumberFormat="1" applyFont="1" applyFill="1" applyBorder="1" applyAlignment="1">
      <alignment horizontal="left" vertical="top"/>
    </xf>
    <xf numFmtId="15" fontId="0" fillId="0" borderId="0" xfId="0" applyNumberFormat="1" applyFill="1" applyBorder="1" applyAlignment="1">
      <alignment horizontal="right"/>
    </xf>
    <xf numFmtId="14" fontId="0" fillId="0" borderId="0" xfId="0" applyNumberFormat="1"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center"/>
    </xf>
    <xf numFmtId="15" fontId="0" fillId="0" borderId="0" xfId="0" applyNumberFormat="1" applyFill="1" applyBorder="1" applyAlignment="1"/>
    <xf numFmtId="15" fontId="0" fillId="0" borderId="0" xfId="0" applyNumberFormat="1" applyFont="1" applyFill="1" applyBorder="1" applyAlignment="1"/>
    <xf numFmtId="164" fontId="0" fillId="0" borderId="0" xfId="0" applyNumberFormat="1" applyFont="1" applyFill="1" applyBorder="1" applyAlignment="1">
      <alignment horizontal="left" vertical="top"/>
    </xf>
    <xf numFmtId="0" fontId="0" fillId="0" borderId="0" xfId="0" applyFill="1" applyBorder="1" applyAlignment="1">
      <alignment horizontal="left" vertical="top"/>
    </xf>
    <xf numFmtId="168" fontId="9" fillId="0" borderId="0" xfId="0" applyNumberFormat="1" applyFont="1" applyFill="1" applyBorder="1" applyAlignment="1">
      <alignment horizontal="left" vertical="top"/>
    </xf>
    <xf numFmtId="0" fontId="9" fillId="0" borderId="0" xfId="0" applyFont="1" applyFill="1" applyBorder="1" applyAlignment="1">
      <alignment horizontal="center" vertical="top"/>
    </xf>
    <xf numFmtId="164" fontId="0" fillId="0" borderId="0" xfId="0" applyNumberFormat="1" applyFill="1" applyBorder="1" applyAlignment="1">
      <alignment horizontal="right"/>
    </xf>
    <xf numFmtId="0" fontId="25" fillId="0" borderId="0" xfId="0" applyFont="1" applyFill="1" applyBorder="1" applyAlignment="1"/>
    <xf numFmtId="0" fontId="26" fillId="4" borderId="2" xfId="0" applyFont="1" applyFill="1" applyBorder="1" applyAlignment="1"/>
    <xf numFmtId="165" fontId="26" fillId="4" borderId="2" xfId="1" applyNumberFormat="1" applyFont="1" applyFill="1" applyBorder="1" applyAlignment="1"/>
    <xf numFmtId="14" fontId="26" fillId="4" borderId="2" xfId="0" applyNumberFormat="1" applyFont="1" applyFill="1" applyBorder="1" applyAlignment="1"/>
    <xf numFmtId="0" fontId="29" fillId="0" borderId="2" xfId="0" applyFont="1" applyFill="1" applyBorder="1" applyAlignment="1">
      <alignment horizontal="left" vertical="top"/>
    </xf>
    <xf numFmtId="44" fontId="29" fillId="0" borderId="2" xfId="1" applyFont="1" applyFill="1" applyBorder="1" applyAlignment="1">
      <alignment horizontal="left" vertical="top"/>
    </xf>
    <xf numFmtId="0" fontId="26" fillId="0" borderId="2" xfId="0" applyFont="1" applyFill="1" applyBorder="1" applyAlignment="1"/>
    <xf numFmtId="164" fontId="29" fillId="0" borderId="2" xfId="0" applyNumberFormat="1" applyFont="1" applyFill="1" applyBorder="1" applyAlignment="1">
      <alignment horizontal="left" vertical="top"/>
    </xf>
    <xf numFmtId="44" fontId="29" fillId="0" borderId="2" xfId="1" applyFont="1" applyFill="1" applyBorder="1" applyAlignment="1">
      <alignment horizontal="right" vertical="top"/>
    </xf>
    <xf numFmtId="44" fontId="26" fillId="0" borderId="2" xfId="1" applyFont="1" applyFill="1" applyBorder="1" applyAlignment="1">
      <alignment horizontal="right"/>
    </xf>
    <xf numFmtId="44" fontId="26" fillId="4" borderId="2" xfId="1" applyFont="1" applyFill="1" applyBorder="1" applyAlignment="1">
      <alignment horizontal="right"/>
    </xf>
    <xf numFmtId="164" fontId="29" fillId="4" borderId="2" xfId="0" applyNumberFormat="1" applyFont="1" applyFill="1" applyBorder="1" applyAlignment="1">
      <alignment horizontal="left" vertical="top"/>
    </xf>
    <xf numFmtId="15" fontId="26" fillId="4" borderId="2" xfId="0" applyNumberFormat="1" applyFont="1" applyFill="1" applyBorder="1" applyAlignment="1"/>
    <xf numFmtId="0" fontId="29" fillId="4" borderId="2" xfId="0" applyFont="1" applyFill="1" applyBorder="1" applyAlignment="1">
      <alignment horizontal="left" vertical="top"/>
    </xf>
    <xf numFmtId="0" fontId="29" fillId="0" borderId="2" xfId="0" applyFont="1" applyFill="1" applyBorder="1" applyAlignment="1">
      <alignment vertical="top"/>
    </xf>
    <xf numFmtId="44" fontId="29" fillId="4" borderId="2" xfId="1" applyFont="1" applyFill="1" applyBorder="1" applyAlignment="1">
      <alignment horizontal="right" vertical="top"/>
    </xf>
    <xf numFmtId="0" fontId="29" fillId="4" borderId="2" xfId="0" applyFont="1" applyFill="1" applyBorder="1" applyAlignment="1">
      <alignment vertical="top"/>
    </xf>
    <xf numFmtId="0" fontId="26" fillId="4" borderId="2" xfId="0" applyFont="1" applyFill="1" applyBorder="1" applyAlignment="1">
      <alignment horizontal="left"/>
    </xf>
    <xf numFmtId="0" fontId="26" fillId="0" borderId="2" xfId="0" applyFont="1" applyFill="1" applyBorder="1" applyAlignment="1">
      <alignment horizontal="left"/>
    </xf>
    <xf numFmtId="44" fontId="26" fillId="0" borderId="2" xfId="1" applyFont="1" applyFill="1" applyBorder="1" applyAlignment="1"/>
    <xf numFmtId="15" fontId="29" fillId="0" borderId="2" xfId="0" applyNumberFormat="1" applyFont="1" applyFill="1" applyBorder="1" applyAlignment="1">
      <alignment horizontal="left" vertical="top"/>
    </xf>
    <xf numFmtId="0" fontId="29" fillId="0" borderId="2" xfId="2" applyFont="1" applyFill="1" applyBorder="1" applyAlignment="1">
      <alignment horizontal="left" vertical="top"/>
    </xf>
    <xf numFmtId="8" fontId="29" fillId="0" borderId="2" xfId="1" applyNumberFormat="1" applyFont="1" applyFill="1" applyBorder="1" applyAlignment="1">
      <alignment horizontal="right" vertical="top"/>
    </xf>
    <xf numFmtId="0" fontId="26" fillId="0" borderId="2" xfId="0" applyFont="1" applyFill="1" applyBorder="1" applyAlignment="1">
      <alignment horizontal="center"/>
    </xf>
    <xf numFmtId="0" fontId="30" fillId="2" borderId="0" xfId="0" applyFont="1" applyFill="1" applyAlignment="1"/>
    <xf numFmtId="4" fontId="0" fillId="40" borderId="0" xfId="0" applyNumberFormat="1" applyFill="1"/>
    <xf numFmtId="0" fontId="0" fillId="4" borderId="0" xfId="0" applyFill="1"/>
    <xf numFmtId="0" fontId="43" fillId="0" borderId="0" xfId="0" applyFont="1"/>
    <xf numFmtId="0" fontId="4" fillId="2" borderId="0" xfId="0" applyFont="1" applyFill="1"/>
    <xf numFmtId="14" fontId="0" fillId="40" borderId="0" xfId="0" applyNumberFormat="1" applyFill="1"/>
    <xf numFmtId="0" fontId="0" fillId="40" borderId="0" xfId="0" applyFill="1"/>
    <xf numFmtId="0" fontId="0" fillId="0" borderId="0" xfId="0"/>
    <xf numFmtId="14" fontId="0" fillId="0" borderId="0" xfId="0" applyNumberFormat="1"/>
    <xf numFmtId="14" fontId="0" fillId="41" borderId="5" xfId="0" applyNumberFormat="1" applyFont="1" applyFill="1" applyBorder="1" applyAlignment="1">
      <alignment vertical="center"/>
    </xf>
    <xf numFmtId="14" fontId="0" fillId="41" borderId="5" xfId="0" applyNumberFormat="1" applyFont="1" applyFill="1" applyBorder="1" applyAlignment="1">
      <alignment vertical="center" wrapText="1"/>
    </xf>
    <xf numFmtId="0" fontId="0" fillId="41" borderId="5" xfId="0" applyFont="1" applyFill="1" applyBorder="1" applyAlignment="1">
      <alignment vertical="center" wrapText="1"/>
    </xf>
    <xf numFmtId="0" fontId="0" fillId="41" borderId="5" xfId="0" applyFont="1" applyFill="1" applyBorder="1" applyAlignment="1">
      <alignment vertical="center"/>
    </xf>
    <xf numFmtId="0" fontId="0" fillId="41" borderId="5" xfId="0" applyFont="1" applyFill="1" applyBorder="1"/>
    <xf numFmtId="0" fontId="9" fillId="41" borderId="5" xfId="0" applyFont="1" applyFill="1" applyBorder="1" applyAlignment="1">
      <alignment vertical="center" wrapText="1"/>
    </xf>
    <xf numFmtId="165" fontId="26" fillId="0" borderId="2" xfId="1" applyNumberFormat="1" applyFont="1" applyFill="1" applyBorder="1" applyAlignment="1"/>
    <xf numFmtId="14" fontId="26" fillId="0" borderId="2" xfId="0" applyNumberFormat="1" applyFont="1" applyFill="1" applyBorder="1" applyAlignment="1"/>
    <xf numFmtId="0" fontId="0" fillId="0" borderId="2" xfId="0" applyFill="1" applyBorder="1" applyAlignment="1"/>
    <xf numFmtId="0" fontId="26" fillId="0" borderId="0" xfId="0" applyFont="1" applyFill="1" applyBorder="1" applyAlignment="1"/>
    <xf numFmtId="44" fontId="29" fillId="0" borderId="0" xfId="1" applyFont="1" applyFill="1" applyBorder="1" applyAlignment="1">
      <alignment horizontal="right" vertical="top"/>
    </xf>
    <xf numFmtId="0" fontId="48" fillId="0" borderId="2" xfId="0" applyFont="1" applyFill="1" applyBorder="1" applyAlignment="1">
      <alignment horizontal="left" vertical="top"/>
    </xf>
    <xf numFmtId="0" fontId="26" fillId="4" borderId="2" xfId="0" applyFont="1" applyFill="1" applyBorder="1" applyAlignment="1">
      <alignment wrapText="1"/>
    </xf>
    <xf numFmtId="0" fontId="29" fillId="0" borderId="2" xfId="0" applyFont="1" applyFill="1" applyBorder="1" applyAlignment="1">
      <alignment horizontal="left" vertical="top" wrapText="1"/>
    </xf>
    <xf numFmtId="0" fontId="26" fillId="0" borderId="2" xfId="0" applyFont="1" applyFill="1" applyBorder="1" applyAlignment="1">
      <alignment wrapText="1"/>
    </xf>
    <xf numFmtId="0" fontId="29" fillId="0" borderId="2" xfId="0" applyFont="1" applyFill="1" applyBorder="1" applyAlignment="1">
      <alignment vertical="top" wrapText="1"/>
    </xf>
    <xf numFmtId="0" fontId="29" fillId="0" borderId="25" xfId="0" applyFont="1" applyFill="1" applyBorder="1" applyAlignment="1">
      <alignment horizontal="left" vertical="top"/>
    </xf>
    <xf numFmtId="44" fontId="26" fillId="0" borderId="0" xfId="0" applyNumberFormat="1" applyFont="1" applyFill="1" applyBorder="1"/>
    <xf numFmtId="44" fontId="26" fillId="0" borderId="2" xfId="0" applyNumberFormat="1" applyFont="1" applyFill="1" applyBorder="1"/>
    <xf numFmtId="0" fontId="0" fillId="0" borderId="2" xfId="0" applyFill="1" applyBorder="1"/>
    <xf numFmtId="0" fontId="26" fillId="0" borderId="2" xfId="0" applyFont="1" applyFill="1" applyBorder="1"/>
    <xf numFmtId="14" fontId="0" fillId="0" borderId="2" xfId="0" applyNumberFormat="1" applyFill="1" applyBorder="1"/>
    <xf numFmtId="164" fontId="29" fillId="0" borderId="25" xfId="0" applyNumberFormat="1" applyFont="1" applyFill="1" applyBorder="1" applyAlignment="1">
      <alignment horizontal="left" vertical="top"/>
    </xf>
    <xf numFmtId="0" fontId="29" fillId="0" borderId="10" xfId="0" applyFont="1" applyFill="1" applyBorder="1" applyAlignment="1">
      <alignment horizontal="left" vertical="top"/>
    </xf>
    <xf numFmtId="0" fontId="0" fillId="0" borderId="11" xfId="0" applyFill="1" applyBorder="1"/>
    <xf numFmtId="0" fontId="0" fillId="0" borderId="8" xfId="0" applyFill="1" applyBorder="1" applyAlignment="1"/>
    <xf numFmtId="164" fontId="9" fillId="0" borderId="8" xfId="0" applyNumberFormat="1" applyFont="1" applyFill="1" applyBorder="1" applyAlignment="1">
      <alignment horizontal="left" vertical="top"/>
    </xf>
    <xf numFmtId="0" fontId="9" fillId="0" borderId="8" xfId="0" applyFont="1" applyFill="1" applyBorder="1" applyAlignment="1">
      <alignment horizontal="left" vertical="top"/>
    </xf>
    <xf numFmtId="1" fontId="9" fillId="0" borderId="8" xfId="0" applyNumberFormat="1" applyFont="1" applyFill="1" applyBorder="1" applyAlignment="1">
      <alignment horizontal="left" vertical="top"/>
    </xf>
    <xf numFmtId="0" fontId="0" fillId="0" borderId="11" xfId="0" applyFill="1" applyBorder="1" applyAlignment="1"/>
    <xf numFmtId="0" fontId="0" fillId="0" borderId="9" xfId="0" applyFill="1" applyBorder="1" applyAlignment="1"/>
    <xf numFmtId="0" fontId="0" fillId="0" borderId="0" xfId="0" applyFont="1" applyBorder="1" applyAlignment="1">
      <alignment horizontal="left" vertical="center" wrapText="1"/>
    </xf>
    <xf numFmtId="0" fontId="0" fillId="0" borderId="0" xfId="0" applyNumberFormat="1" applyAlignment="1">
      <alignment horizontal="left" vertical="center" wrapText="1"/>
    </xf>
    <xf numFmtId="0" fontId="0" fillId="0" borderId="0" xfId="0" applyBorder="1" applyAlignment="1">
      <alignment horizontal="left" vertical="center" wrapText="1"/>
    </xf>
    <xf numFmtId="8" fontId="26" fillId="0" borderId="2" xfId="0" applyNumberFormat="1" applyFont="1" applyFill="1" applyBorder="1"/>
    <xf numFmtId="165" fontId="9" fillId="0" borderId="2" xfId="1" applyNumberFormat="1" applyFont="1" applyBorder="1" applyAlignment="1" applyProtection="1">
      <alignment wrapText="1"/>
    </xf>
    <xf numFmtId="14" fontId="0" fillId="3" borderId="5" xfId="0" applyNumberFormat="1" applyFont="1" applyFill="1" applyBorder="1" applyAlignment="1">
      <alignment vertical="center"/>
    </xf>
    <xf numFmtId="14" fontId="0" fillId="3" borderId="5" xfId="0" applyNumberFormat="1" applyFont="1" applyFill="1" applyBorder="1" applyAlignment="1">
      <alignment vertical="center" wrapText="1"/>
    </xf>
    <xf numFmtId="0" fontId="0" fillId="3" borderId="5" xfId="0" applyFont="1" applyFill="1" applyBorder="1" applyAlignment="1">
      <alignment vertical="center" wrapText="1"/>
    </xf>
    <xf numFmtId="0" fontId="0" fillId="3" borderId="5" xfId="0" applyFont="1" applyFill="1" applyBorder="1" applyAlignment="1">
      <alignment vertical="center"/>
    </xf>
    <xf numFmtId="0" fontId="0" fillId="3" borderId="5" xfId="0" applyFont="1" applyFill="1" applyBorder="1"/>
    <xf numFmtId="43" fontId="0" fillId="0" borderId="0" xfId="0" applyNumberFormat="1"/>
    <xf numFmtId="0" fontId="0" fillId="42" borderId="0" xfId="0" applyFill="1"/>
    <xf numFmtId="0" fontId="0" fillId="42" borderId="0" xfId="0" applyFill="1" applyAlignment="1">
      <alignment horizontal="left"/>
    </xf>
    <xf numFmtId="14" fontId="0" fillId="42" borderId="0" xfId="0" applyNumberFormat="1" applyFill="1"/>
    <xf numFmtId="0" fontId="51" fillId="0" borderId="10" xfId="0" applyFont="1" applyFill="1" applyBorder="1" applyAlignment="1">
      <alignment horizontal="left" vertical="top"/>
    </xf>
    <xf numFmtId="0" fontId="7" fillId="0" borderId="0" xfId="0" applyFont="1" applyFill="1" applyBorder="1"/>
    <xf numFmtId="44" fontId="51" fillId="0" borderId="0" xfId="1" applyFont="1" applyFill="1" applyBorder="1" applyAlignment="1">
      <alignment horizontal="right" vertical="top"/>
    </xf>
    <xf numFmtId="0" fontId="7" fillId="0" borderId="0" xfId="0" applyFont="1" applyFill="1" applyBorder="1" applyAlignment="1"/>
    <xf numFmtId="0" fontId="0" fillId="0" borderId="0" xfId="0" applyFill="1"/>
    <xf numFmtId="14" fontId="0" fillId="0" borderId="0" xfId="0" applyNumberFormat="1" applyFill="1"/>
    <xf numFmtId="4" fontId="0" fillId="0" borderId="0" xfId="0" applyNumberFormat="1" applyFill="1"/>
    <xf numFmtId="0" fontId="0" fillId="0" borderId="0" xfId="0" applyFill="1" applyAlignment="1">
      <alignment horizontal="left"/>
    </xf>
    <xf numFmtId="43" fontId="0" fillId="0" borderId="0" xfId="0" applyNumberFormat="1" applyFill="1"/>
    <xf numFmtId="44" fontId="29" fillId="0" borderId="2" xfId="0" applyNumberFormat="1" applyFont="1" applyFill="1" applyBorder="1" applyAlignment="1">
      <alignment horizontal="right" vertical="top"/>
    </xf>
    <xf numFmtId="0" fontId="19" fillId="7" borderId="5" xfId="0" applyFont="1" applyFill="1" applyBorder="1" applyAlignment="1">
      <alignment vertical="center" wrapText="1"/>
    </xf>
    <xf numFmtId="0" fontId="0" fillId="0" borderId="5" xfId="0" applyFont="1" applyFill="1" applyBorder="1" applyAlignment="1">
      <alignment wrapText="1"/>
    </xf>
    <xf numFmtId="0" fontId="26" fillId="0" borderId="25" xfId="0" applyFont="1" applyFill="1" applyBorder="1"/>
    <xf numFmtId="0" fontId="0" fillId="40" borderId="0" xfId="0" applyFill="1" applyAlignment="1">
      <alignment horizontal="left"/>
    </xf>
    <xf numFmtId="43" fontId="0" fillId="40" borderId="0" xfId="0" applyNumberFormat="1" applyFill="1"/>
    <xf numFmtId="0" fontId="0" fillId="0" borderId="0" xfId="0"/>
    <xf numFmtId="14" fontId="0" fillId="7" borderId="5" xfId="0" applyNumberFormat="1" applyFill="1" applyBorder="1" applyAlignment="1">
      <alignment vertical="center"/>
    </xf>
    <xf numFmtId="14" fontId="0" fillId="7" borderId="5" xfId="0" applyNumberFormat="1" applyFill="1" applyBorder="1" applyAlignment="1">
      <alignment vertical="center" wrapText="1"/>
    </xf>
    <xf numFmtId="0" fontId="0" fillId="7" borderId="5" xfId="0" applyFill="1" applyBorder="1" applyAlignment="1">
      <alignment vertical="center" wrapText="1"/>
    </xf>
    <xf numFmtId="0" fontId="0" fillId="7" borderId="5" xfId="0" applyFill="1" applyBorder="1" applyAlignment="1">
      <alignment vertical="center"/>
    </xf>
    <xf numFmtId="0" fontId="9" fillId="0" borderId="0" xfId="0" applyFont="1"/>
    <xf numFmtId="0" fontId="11" fillId="0" borderId="0" xfId="0" applyFont="1"/>
    <xf numFmtId="0" fontId="5" fillId="0" borderId="0" xfId="0" applyFont="1"/>
    <xf numFmtId="0" fontId="5" fillId="40" borderId="0" xfId="0" applyFont="1" applyFill="1"/>
    <xf numFmtId="0" fontId="5" fillId="40" borderId="0" xfId="0" applyFont="1" applyFill="1" applyAlignment="1">
      <alignment horizontal="left"/>
    </xf>
    <xf numFmtId="14" fontId="5" fillId="40" borderId="0" xfId="0" applyNumberFormat="1" applyFont="1" applyFill="1"/>
    <xf numFmtId="0" fontId="5" fillId="4" borderId="0" xfId="0" applyFont="1" applyFill="1"/>
    <xf numFmtId="43" fontId="5" fillId="40" borderId="0" xfId="0" applyNumberFormat="1" applyFont="1" applyFill="1"/>
    <xf numFmtId="0" fontId="5" fillId="0" borderId="0" xfId="0" applyFont="1" applyFill="1"/>
    <xf numFmtId="0" fontId="29" fillId="0" borderId="3" xfId="0" applyFont="1" applyFill="1" applyBorder="1" applyAlignment="1">
      <alignment horizontal="left" vertical="top"/>
    </xf>
    <xf numFmtId="0" fontId="0" fillId="0" borderId="25" xfId="0" applyFill="1" applyBorder="1"/>
    <xf numFmtId="0" fontId="15" fillId="2" borderId="0" xfId="0" applyFont="1" applyFill="1" applyAlignment="1">
      <alignment wrapText="1"/>
    </xf>
    <xf numFmtId="0" fontId="23" fillId="2" borderId="2" xfId="0" applyFont="1" applyFill="1" applyBorder="1" applyAlignment="1" applyProtection="1">
      <alignment horizontal="left" vertical="top" wrapText="1"/>
      <protection locked="0"/>
    </xf>
    <xf numFmtId="0" fontId="29" fillId="4" borderId="2" xfId="0" applyFont="1" applyFill="1" applyBorder="1" applyAlignment="1">
      <alignment horizontal="left" vertical="top" wrapText="1"/>
    </xf>
    <xf numFmtId="0" fontId="26" fillId="0" borderId="25" xfId="0" applyFont="1" applyFill="1" applyBorder="1" applyAlignment="1">
      <alignment wrapText="1"/>
    </xf>
    <xf numFmtId="0" fontId="0" fillId="0" borderId="2" xfId="0" applyBorder="1" applyAlignment="1" applyProtection="1">
      <alignment wrapText="1"/>
      <protection locked="0"/>
    </xf>
    <xf numFmtId="0" fontId="0" fillId="6" borderId="2" xfId="0" applyFill="1" applyBorder="1" applyProtection="1">
      <protection locked="0"/>
    </xf>
    <xf numFmtId="0" fontId="0" fillId="0" borderId="2" xfId="0" applyBorder="1" applyProtection="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165" fontId="9" fillId="0" borderId="0" xfId="1" applyNumberFormat="1" applyFont="1" applyAlignment="1" applyProtection="1">
      <alignment wrapText="1"/>
      <protection locked="0"/>
    </xf>
    <xf numFmtId="0" fontId="6" fillId="2" borderId="0" xfId="0" applyFont="1" applyFill="1" applyBorder="1" applyAlignment="1" applyProtection="1">
      <alignment horizontal="center" vertical="center" wrapText="1"/>
      <protection locked="0"/>
    </xf>
    <xf numFmtId="0" fontId="4" fillId="43" borderId="4"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wrapText="1"/>
      <protection locked="0"/>
    </xf>
    <xf numFmtId="0" fontId="0" fillId="0" borderId="0" xfId="0" applyProtection="1">
      <protection locked="0"/>
    </xf>
    <xf numFmtId="0" fontId="4" fillId="2" borderId="4" xfId="0" applyFont="1" applyFill="1" applyBorder="1" applyAlignment="1" applyProtection="1">
      <alignment horizontal="center" vertical="center" wrapText="1"/>
      <protection locked="0"/>
    </xf>
    <xf numFmtId="165" fontId="15" fillId="2" borderId="4" xfId="1" applyNumberFormat="1"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vertical="center" wrapText="1"/>
      <protection locked="0"/>
    </xf>
    <xf numFmtId="0" fontId="10" fillId="2" borderId="0" xfId="0" applyFont="1" applyFill="1" applyBorder="1" applyAlignment="1" applyProtection="1">
      <alignment horizontal="center" wrapText="1"/>
      <protection locked="0"/>
    </xf>
    <xf numFmtId="165" fontId="10" fillId="2" borderId="0" xfId="1" applyNumberFormat="1" applyFont="1" applyFill="1" applyBorder="1" applyAlignment="1" applyProtection="1">
      <alignment horizontal="center" wrapText="1"/>
      <protection locked="0"/>
    </xf>
    <xf numFmtId="0" fontId="7" fillId="0" borderId="0" xfId="0" applyFont="1" applyAlignment="1" applyProtection="1">
      <alignment wrapText="1"/>
      <protection locked="0"/>
    </xf>
    <xf numFmtId="0" fontId="7" fillId="0" borderId="0" xfId="0" applyFont="1" applyFill="1" applyBorder="1" applyAlignment="1" applyProtection="1">
      <alignment wrapText="1"/>
      <protection locked="0"/>
    </xf>
    <xf numFmtId="0" fontId="0" fillId="44" borderId="0" xfId="0" applyFill="1"/>
    <xf numFmtId="14" fontId="0" fillId="44" borderId="0" xfId="0" applyNumberFormat="1" applyFill="1"/>
    <xf numFmtId="4" fontId="0" fillId="44" borderId="0" xfId="0" applyNumberFormat="1" applyFill="1"/>
    <xf numFmtId="0" fontId="0" fillId="45" borderId="0" xfId="0" applyFill="1"/>
    <xf numFmtId="14" fontId="0" fillId="45" borderId="0" xfId="0" applyNumberFormat="1" applyFill="1"/>
    <xf numFmtId="4" fontId="0" fillId="45" borderId="0" xfId="0" applyNumberFormat="1" applyFill="1"/>
    <xf numFmtId="0" fontId="0" fillId="46" borderId="0" xfId="0" applyFill="1"/>
    <xf numFmtId="14" fontId="0" fillId="46" borderId="0" xfId="0" applyNumberFormat="1" applyFill="1"/>
    <xf numFmtId="4" fontId="0" fillId="46" borderId="0" xfId="0" applyNumberFormat="1" applyFill="1"/>
    <xf numFmtId="0" fontId="0" fillId="47" borderId="0" xfId="0" applyFill="1"/>
    <xf numFmtId="14" fontId="0" fillId="47" borderId="0" xfId="0" applyNumberFormat="1" applyFill="1"/>
    <xf numFmtId="4" fontId="0" fillId="47" borderId="0" xfId="0" applyNumberFormat="1" applyFill="1"/>
    <xf numFmtId="0" fontId="0" fillId="48" borderId="0" xfId="0" applyFill="1"/>
    <xf numFmtId="14" fontId="0" fillId="48" borderId="0" xfId="0" applyNumberFormat="1" applyFill="1"/>
    <xf numFmtId="4" fontId="0" fillId="48" borderId="0" xfId="0" applyNumberFormat="1" applyFill="1"/>
    <xf numFmtId="0" fontId="0" fillId="49" borderId="0" xfId="0" applyFill="1"/>
    <xf numFmtId="14" fontId="0" fillId="49" borderId="0" xfId="0" applyNumberFormat="1" applyFill="1"/>
    <xf numFmtId="4" fontId="0" fillId="49" borderId="0" xfId="0" applyNumberFormat="1" applyFill="1"/>
    <xf numFmtId="44" fontId="26" fillId="0" borderId="2" xfId="0" applyNumberFormat="1" applyFont="1" applyBorder="1" applyAlignment="1"/>
    <xf numFmtId="0" fontId="26" fillId="0" borderId="2" xfId="0" applyFont="1" applyFill="1" applyBorder="1" applyAlignment="1">
      <alignment horizontal="right"/>
    </xf>
    <xf numFmtId="0" fontId="0" fillId="0" borderId="2" xfId="0" applyFill="1" applyBorder="1" applyAlignment="1">
      <alignment horizontal="right"/>
    </xf>
    <xf numFmtId="0" fontId="29" fillId="0" borderId="3" xfId="0" applyFont="1" applyFill="1" applyBorder="1" applyAlignment="1">
      <alignment horizontal="right" vertical="top"/>
    </xf>
    <xf numFmtId="44" fontId="9" fillId="0" borderId="2" xfId="1" applyFont="1" applyBorder="1" applyAlignment="1" applyProtection="1">
      <alignment wrapText="1"/>
      <protection locked="0"/>
    </xf>
    <xf numFmtId="44" fontId="9" fillId="0" borderId="0" xfId="1" applyFont="1" applyAlignment="1" applyProtection="1">
      <alignment wrapText="1"/>
      <protection locked="0"/>
    </xf>
    <xf numFmtId="44" fontId="0" fillId="0" borderId="2" xfId="0" applyNumberFormat="1" applyBorder="1" applyAlignment="1" applyProtection="1">
      <alignment wrapText="1"/>
      <protection locked="0"/>
    </xf>
    <xf numFmtId="4" fontId="0" fillId="0" borderId="0" xfId="0" applyNumberFormat="1"/>
    <xf numFmtId="43" fontId="11" fillId="0" borderId="0" xfId="0" applyNumberFormat="1" applyFont="1"/>
    <xf numFmtId="43" fontId="7" fillId="4" borderId="0" xfId="52" applyFont="1" applyFill="1"/>
    <xf numFmtId="44" fontId="3" fillId="0" borderId="2" xfId="1" applyNumberFormat="1" applyFont="1" applyBorder="1" applyAlignment="1" applyProtection="1">
      <alignment wrapText="1"/>
      <protection locked="0"/>
    </xf>
    <xf numFmtId="166" fontId="17" fillId="0" borderId="15" xfId="0" applyNumberFormat="1" applyFont="1" applyFill="1" applyBorder="1" applyAlignment="1" applyProtection="1"/>
    <xf numFmtId="44" fontId="3" fillId="0" borderId="0" xfId="1" applyNumberFormat="1" applyFont="1" applyAlignment="1">
      <alignment wrapText="1"/>
    </xf>
    <xf numFmtId="44" fontId="3" fillId="0" borderId="0" xfId="1" applyNumberFormat="1" applyFont="1" applyAlignment="1" applyProtection="1">
      <alignment wrapText="1"/>
      <protection locked="0"/>
    </xf>
    <xf numFmtId="166" fontId="18" fillId="0" borderId="15" xfId="0" applyNumberFormat="1" applyFont="1" applyFill="1" applyBorder="1" applyAlignment="1" applyProtection="1"/>
    <xf numFmtId="0" fontId="0" fillId="0" borderId="0" xfId="0" applyAlignment="1">
      <alignment wrapText="1"/>
    </xf>
    <xf numFmtId="0" fontId="0" fillId="0" borderId="0" xfId="0" applyFill="1" applyBorder="1" applyAlignment="1">
      <alignment wrapText="1"/>
    </xf>
    <xf numFmtId="0" fontId="0" fillId="0" borderId="0" xfId="0" applyAlignment="1" applyProtection="1">
      <alignment wrapText="1"/>
      <protection locked="0"/>
    </xf>
    <xf numFmtId="44" fontId="4" fillId="2" borderId="4" xfId="1" applyNumberFormat="1" applyFont="1" applyFill="1" applyBorder="1" applyAlignment="1" applyProtection="1">
      <alignment horizontal="center" vertical="center" wrapText="1"/>
      <protection locked="0"/>
    </xf>
    <xf numFmtId="165" fontId="10" fillId="2" borderId="0" xfId="1" applyNumberFormat="1" applyFont="1" applyFill="1" applyBorder="1" applyAlignment="1" applyProtection="1">
      <alignment horizontal="center" wrapText="1"/>
      <protection locked="0"/>
    </xf>
    <xf numFmtId="0" fontId="7" fillId="0" borderId="0" xfId="0" applyFont="1" applyAlignment="1" applyProtection="1">
      <alignment wrapText="1"/>
      <protection locked="0"/>
    </xf>
    <xf numFmtId="0" fontId="7" fillId="50" borderId="0" xfId="0" applyFont="1" applyFill="1" applyAlignment="1" applyProtection="1">
      <alignment wrapText="1"/>
      <protection locked="0"/>
    </xf>
    <xf numFmtId="165" fontId="7" fillId="50" borderId="0" xfId="0" applyNumberFormat="1" applyFont="1" applyFill="1" applyAlignment="1" applyProtection="1">
      <alignment wrapText="1"/>
      <protection locked="0"/>
    </xf>
    <xf numFmtId="0" fontId="0" fillId="50" borderId="2" xfId="0" applyFill="1" applyBorder="1" applyAlignment="1">
      <alignment wrapText="1"/>
    </xf>
    <xf numFmtId="165" fontId="14" fillId="50" borderId="2" xfId="1" applyNumberFormat="1" applyFont="1" applyFill="1" applyBorder="1" applyAlignment="1">
      <alignment wrapText="1"/>
    </xf>
    <xf numFmtId="165" fontId="49" fillId="50" borderId="2" xfId="0" applyNumberFormat="1" applyFont="1" applyFill="1" applyBorder="1"/>
    <xf numFmtId="0" fontId="0" fillId="0" borderId="2" xfId="0" applyBorder="1" applyAlignment="1" applyProtection="1">
      <alignment wrapText="1"/>
    </xf>
    <xf numFmtId="44" fontId="9" fillId="0" borderId="0" xfId="0" applyNumberFormat="1" applyFont="1" applyBorder="1" applyProtection="1"/>
    <xf numFmtId="0" fontId="0" fillId="0" borderId="2" xfId="0" applyNumberFormat="1" applyFont="1" applyBorder="1" applyProtection="1"/>
    <xf numFmtId="0" fontId="0" fillId="0" borderId="2" xfId="0" applyFont="1" applyFill="1" applyBorder="1" applyAlignment="1" applyProtection="1">
      <alignment wrapText="1"/>
    </xf>
    <xf numFmtId="44" fontId="9" fillId="0" borderId="2" xfId="0" applyNumberFormat="1" applyFont="1" applyBorder="1" applyProtection="1"/>
    <xf numFmtId="0" fontId="0" fillId="0" borderId="2" xfId="0" applyNumberFormat="1" applyFont="1" applyBorder="1" applyAlignment="1" applyProtection="1">
      <alignment wrapText="1"/>
    </xf>
    <xf numFmtId="169" fontId="0" fillId="0" borderId="2" xfId="0" applyNumberFormat="1" applyBorder="1" applyProtection="1"/>
    <xf numFmtId="0" fontId="9" fillId="7" borderId="5" xfId="0" applyFont="1" applyFill="1" applyBorder="1"/>
    <xf numFmtId="0" fontId="53" fillId="5" borderId="5" xfId="0" applyFont="1" applyFill="1" applyBorder="1" applyAlignment="1">
      <alignment vertical="center" wrapText="1"/>
    </xf>
    <xf numFmtId="0" fontId="58" fillId="0" borderId="0" xfId="0" applyFont="1" applyFill="1" applyBorder="1" applyAlignment="1" applyProtection="1">
      <alignment wrapText="1"/>
      <protection locked="0"/>
    </xf>
    <xf numFmtId="0" fontId="58" fillId="0" borderId="0" xfId="0" applyFont="1" applyAlignment="1" applyProtection="1">
      <alignment wrapText="1"/>
      <protection locked="0"/>
    </xf>
    <xf numFmtId="0" fontId="58" fillId="0" borderId="0" xfId="0" applyFont="1" applyProtection="1">
      <protection locked="0"/>
    </xf>
    <xf numFmtId="0" fontId="57" fillId="2" borderId="4" xfId="0" applyFont="1" applyFill="1" applyBorder="1" applyAlignment="1" applyProtection="1">
      <alignment horizontal="center" vertical="center" wrapText="1"/>
      <protection locked="0"/>
    </xf>
    <xf numFmtId="165" fontId="57" fillId="2" borderId="4" xfId="1" applyNumberFormat="1" applyFont="1" applyFill="1" applyBorder="1" applyAlignment="1" applyProtection="1">
      <alignment horizontal="center" vertical="center" wrapText="1"/>
      <protection locked="0"/>
    </xf>
    <xf numFmtId="44" fontId="57" fillId="2" borderId="4" xfId="1" applyNumberFormat="1" applyFont="1" applyFill="1" applyBorder="1" applyAlignment="1" applyProtection="1">
      <alignment horizontal="center" vertical="center" wrapText="1"/>
      <protection locked="0"/>
    </xf>
    <xf numFmtId="165" fontId="59" fillId="2" borderId="4" xfId="1" applyNumberFormat="1" applyFont="1" applyFill="1" applyBorder="1" applyAlignment="1" applyProtection="1">
      <alignment horizontal="center" vertical="center" wrapText="1"/>
      <protection locked="0"/>
    </xf>
    <xf numFmtId="0" fontId="57" fillId="43" borderId="4" xfId="0" applyFont="1" applyFill="1" applyBorder="1" applyAlignment="1" applyProtection="1">
      <alignment horizontal="center" vertical="center" wrapText="1"/>
      <protection locked="0"/>
    </xf>
    <xf numFmtId="0" fontId="57" fillId="2" borderId="27" xfId="0" applyFont="1" applyFill="1" applyBorder="1" applyAlignment="1" applyProtection="1">
      <alignment horizontal="center" vertical="center" wrapText="1"/>
      <protection locked="0"/>
    </xf>
    <xf numFmtId="0" fontId="58" fillId="0" borderId="0" xfId="0" applyFont="1" applyFill="1" applyBorder="1" applyAlignment="1" applyProtection="1">
      <alignment vertical="center" wrapText="1"/>
      <protection locked="0"/>
    </xf>
    <xf numFmtId="0" fontId="58" fillId="0" borderId="0" xfId="0" applyFont="1" applyAlignment="1" applyProtection="1">
      <alignment vertical="center" wrapText="1"/>
      <protection locked="0"/>
    </xf>
    <xf numFmtId="0" fontId="58" fillId="0" borderId="0" xfId="0" applyFont="1"/>
    <xf numFmtId="165" fontId="58" fillId="0" borderId="0" xfId="0" applyNumberFormat="1" applyFont="1"/>
    <xf numFmtId="0" fontId="58" fillId="0" borderId="0" xfId="0" applyFont="1" applyFill="1" applyAlignment="1" applyProtection="1">
      <alignment wrapText="1"/>
      <protection locked="0"/>
    </xf>
    <xf numFmtId="0" fontId="58" fillId="0" borderId="0" xfId="0" applyFont="1" applyFill="1" applyProtection="1">
      <protection locked="0"/>
    </xf>
    <xf numFmtId="0" fontId="65" fillId="6" borderId="2" xfId="0" applyFont="1" applyFill="1" applyBorder="1" applyProtection="1">
      <protection locked="0"/>
    </xf>
    <xf numFmtId="0" fontId="61" fillId="6" borderId="2" xfId="0" applyFont="1" applyFill="1" applyBorder="1" applyProtection="1">
      <protection locked="0"/>
    </xf>
    <xf numFmtId="0" fontId="66" fillId="0" borderId="15" xfId="0" applyNumberFormat="1" applyFont="1" applyFill="1" applyBorder="1" applyAlignment="1" applyProtection="1">
      <alignment wrapText="1"/>
    </xf>
    <xf numFmtId="0" fontId="61" fillId="0" borderId="2" xfId="0" applyFont="1" applyBorder="1" applyProtection="1">
      <protection locked="0"/>
    </xf>
    <xf numFmtId="165" fontId="0" fillId="0" borderId="0" xfId="0" applyNumberFormat="1" applyAlignment="1">
      <alignment wrapText="1"/>
    </xf>
    <xf numFmtId="44" fontId="9" fillId="0" borderId="2" xfId="1" applyFont="1" applyBorder="1" applyProtection="1"/>
    <xf numFmtId="165" fontId="56" fillId="2" borderId="0" xfId="1" applyNumberFormat="1" applyFont="1" applyFill="1" applyBorder="1" applyAlignment="1" applyProtection="1">
      <alignment horizontal="center" wrapText="1"/>
      <protection locked="0"/>
    </xf>
    <xf numFmtId="0" fontId="10" fillId="0" borderId="0" xfId="0" applyFont="1"/>
    <xf numFmtId="43" fontId="0" fillId="0" borderId="0" xfId="52" applyFont="1" applyAlignment="1">
      <alignment wrapText="1"/>
    </xf>
    <xf numFmtId="44" fontId="3" fillId="0" borderId="0" xfId="1" applyNumberFormat="1" applyFont="1" applyFill="1" applyAlignment="1">
      <alignment wrapText="1"/>
    </xf>
    <xf numFmtId="165" fontId="49" fillId="0" borderId="0" xfId="0" applyNumberFormat="1" applyFont="1" applyFill="1" applyBorder="1"/>
    <xf numFmtId="0" fontId="0" fillId="0" borderId="0" xfId="0" applyFill="1" applyBorder="1" applyAlignment="1">
      <alignment horizontal="center" vertical="center" wrapText="1"/>
    </xf>
    <xf numFmtId="0" fontId="0" fillId="0" borderId="0" xfId="0" applyFill="1" applyAlignment="1" applyProtection="1">
      <alignment wrapText="1"/>
      <protection locked="0"/>
    </xf>
    <xf numFmtId="165" fontId="10" fillId="0" borderId="0" xfId="1" applyNumberFormat="1" applyFont="1"/>
    <xf numFmtId="165" fontId="10" fillId="0" borderId="0" xfId="0" applyNumberFormat="1" applyFont="1" applyFill="1" applyBorder="1"/>
    <xf numFmtId="0" fontId="10" fillId="0" borderId="28" xfId="0" applyFont="1" applyBorder="1"/>
    <xf numFmtId="0" fontId="0" fillId="0" borderId="29" xfId="0" applyFill="1" applyBorder="1" applyAlignment="1">
      <alignment wrapText="1"/>
    </xf>
    <xf numFmtId="44" fontId="3" fillId="0" borderId="29" xfId="1" applyNumberFormat="1" applyFont="1" applyFill="1" applyBorder="1" applyAlignment="1">
      <alignment wrapText="1"/>
    </xf>
    <xf numFmtId="165" fontId="10" fillId="0" borderId="29" xfId="0" applyNumberFormat="1" applyFont="1" applyFill="1" applyBorder="1"/>
    <xf numFmtId="0" fontId="10" fillId="0" borderId="30" xfId="0" quotePrefix="1" applyFont="1" applyFill="1" applyBorder="1" applyAlignment="1">
      <alignment horizontal="center" vertical="center" wrapText="1"/>
    </xf>
    <xf numFmtId="0" fontId="10" fillId="0" borderId="31" xfId="0" applyFont="1" applyBorder="1"/>
    <xf numFmtId="44" fontId="3" fillId="0" borderId="0" xfId="1" applyNumberFormat="1" applyFont="1" applyFill="1" applyBorder="1" applyAlignment="1">
      <alignment wrapText="1"/>
    </xf>
    <xf numFmtId="0" fontId="0" fillId="0" borderId="32" xfId="0" applyFill="1" applyBorder="1" applyAlignment="1">
      <alignment horizontal="center" vertical="center" wrapText="1"/>
    </xf>
    <xf numFmtId="0" fontId="10" fillId="0" borderId="33" xfId="0" applyFont="1" applyBorder="1"/>
    <xf numFmtId="0" fontId="0" fillId="0" borderId="34" xfId="0" applyFill="1" applyBorder="1" applyAlignment="1">
      <alignment wrapText="1"/>
    </xf>
    <xf numFmtId="44" fontId="3" fillId="0" borderId="34" xfId="1" applyNumberFormat="1" applyFont="1" applyFill="1" applyBorder="1" applyAlignment="1">
      <alignment wrapText="1"/>
    </xf>
    <xf numFmtId="165" fontId="10" fillId="0" borderId="34" xfId="0" applyNumberFormat="1" applyFont="1" applyFill="1" applyBorder="1"/>
    <xf numFmtId="0" fontId="61" fillId="0" borderId="2" xfId="0" applyFont="1" applyBorder="1" applyAlignment="1" applyProtection="1">
      <alignment vertical="center" wrapText="1"/>
      <protection locked="0"/>
    </xf>
    <xf numFmtId="44" fontId="61" fillId="0" borderId="2" xfId="0" applyNumberFormat="1" applyFont="1" applyBorder="1" applyAlignment="1" applyProtection="1">
      <alignment vertical="center" wrapText="1"/>
      <protection locked="0"/>
    </xf>
    <xf numFmtId="0" fontId="61" fillId="0" borderId="2" xfId="0" applyFont="1" applyBorder="1" applyAlignment="1" applyProtection="1">
      <alignment horizontal="left" vertical="center" wrapText="1"/>
      <protection locked="0"/>
    </xf>
    <xf numFmtId="165" fontId="61" fillId="0" borderId="2" xfId="0" applyNumberFormat="1" applyFont="1" applyBorder="1" applyAlignment="1" applyProtection="1">
      <alignment vertical="center"/>
      <protection locked="0"/>
    </xf>
    <xf numFmtId="44" fontId="61" fillId="0" borderId="2" xfId="0" applyNumberFormat="1" applyFont="1" applyBorder="1" applyAlignment="1" applyProtection="1">
      <alignment vertical="center"/>
      <protection locked="0"/>
    </xf>
    <xf numFmtId="0" fontId="61" fillId="0" borderId="2" xfId="0" applyFont="1" applyFill="1" applyBorder="1" applyAlignment="1" applyProtection="1">
      <alignment vertical="center" wrapText="1"/>
      <protection locked="0"/>
    </xf>
    <xf numFmtId="165" fontId="61" fillId="0" borderId="2" xfId="1" applyNumberFormat="1" applyFont="1" applyFill="1" applyBorder="1" applyAlignment="1" applyProtection="1">
      <alignment wrapText="1"/>
      <protection locked="0"/>
    </xf>
    <xf numFmtId="0" fontId="61" fillId="0" borderId="3" xfId="0" applyFont="1" applyBorder="1" applyAlignment="1" applyProtection="1">
      <alignment wrapText="1"/>
      <protection locked="0"/>
    </xf>
    <xf numFmtId="0" fontId="61" fillId="0" borderId="2" xfId="0" applyFont="1" applyBorder="1" applyAlignment="1" applyProtection="1">
      <alignment wrapText="1"/>
      <protection locked="0"/>
    </xf>
    <xf numFmtId="44" fontId="64" fillId="0" borderId="2" xfId="1" applyNumberFormat="1" applyFont="1" applyFill="1" applyBorder="1" applyAlignment="1" applyProtection="1">
      <alignment wrapText="1"/>
      <protection locked="0"/>
    </xf>
    <xf numFmtId="0" fontId="61" fillId="0" borderId="2" xfId="0" applyFont="1" applyFill="1" applyBorder="1" applyAlignment="1" applyProtection="1">
      <alignment wrapText="1"/>
      <protection locked="0"/>
    </xf>
    <xf numFmtId="0" fontId="66" fillId="0" borderId="15" xfId="0" applyNumberFormat="1" applyFont="1" applyFill="1" applyBorder="1" applyAlignment="1" applyProtection="1">
      <alignment wrapText="1"/>
      <protection locked="0"/>
    </xf>
    <xf numFmtId="165" fontId="61" fillId="3" borderId="2" xfId="1" applyNumberFormat="1" applyFont="1" applyFill="1" applyBorder="1" applyAlignment="1" applyProtection="1">
      <alignment wrapText="1"/>
      <protection locked="0"/>
    </xf>
    <xf numFmtId="0" fontId="58" fillId="0" borderId="2" xfId="0" applyFont="1" applyBorder="1" applyAlignment="1" applyProtection="1">
      <alignment wrapText="1"/>
    </xf>
    <xf numFmtId="44" fontId="58" fillId="0" borderId="2" xfId="1" applyNumberFormat="1" applyFont="1" applyBorder="1" applyAlignment="1" applyProtection="1">
      <alignment wrapText="1"/>
    </xf>
    <xf numFmtId="44" fontId="60" fillId="0" borderId="2" xfId="1" applyNumberFormat="1" applyFont="1" applyBorder="1" applyAlignment="1" applyProtection="1">
      <alignment wrapText="1"/>
    </xf>
    <xf numFmtId="0" fontId="58" fillId="0" borderId="2" xfId="0" applyFont="1" applyFill="1" applyBorder="1" applyAlignment="1" applyProtection="1">
      <alignment wrapText="1"/>
    </xf>
    <xf numFmtId="165" fontId="61" fillId="0" borderId="2" xfId="1" applyNumberFormat="1" applyFont="1" applyBorder="1" applyAlignment="1" applyProtection="1">
      <alignment wrapText="1"/>
    </xf>
    <xf numFmtId="0" fontId="58" fillId="0" borderId="3" xfId="0" applyFont="1" applyBorder="1" applyAlignment="1" applyProtection="1">
      <alignment wrapText="1"/>
    </xf>
    <xf numFmtId="0" fontId="62" fillId="6" borderId="2" xfId="0" applyFont="1" applyFill="1" applyBorder="1" applyProtection="1"/>
    <xf numFmtId="0" fontId="58" fillId="6" borderId="2" xfId="0" applyFont="1" applyFill="1" applyBorder="1" applyProtection="1"/>
    <xf numFmtId="0" fontId="58" fillId="0" borderId="2" xfId="0" applyFont="1" applyBorder="1" applyProtection="1"/>
    <xf numFmtId="0" fontId="58" fillId="0" borderId="0" xfId="0" applyFont="1" applyFill="1" applyBorder="1" applyAlignment="1" applyProtection="1">
      <alignment wrapText="1"/>
    </xf>
    <xf numFmtId="0" fontId="58" fillId="0" borderId="0" xfId="0" applyFont="1" applyAlignment="1" applyProtection="1">
      <alignment wrapText="1"/>
    </xf>
    <xf numFmtId="165" fontId="61" fillId="0" borderId="2" xfId="1" applyNumberFormat="1" applyFont="1" applyFill="1" applyBorder="1" applyAlignment="1" applyProtection="1">
      <alignment wrapText="1"/>
    </xf>
    <xf numFmtId="0" fontId="61" fillId="0" borderId="2" xfId="0" applyFont="1" applyBorder="1" applyAlignment="1" applyProtection="1">
      <alignment wrapText="1"/>
    </xf>
    <xf numFmtId="44" fontId="64" fillId="0" borderId="2" xfId="1" applyNumberFormat="1" applyFont="1" applyBorder="1" applyAlignment="1" applyProtection="1">
      <alignment wrapText="1"/>
    </xf>
    <xf numFmtId="0" fontId="61" fillId="0" borderId="2" xfId="0" applyFont="1" applyFill="1" applyBorder="1" applyAlignment="1" applyProtection="1">
      <alignment wrapText="1"/>
    </xf>
    <xf numFmtId="0" fontId="61" fillId="0" borderId="3" xfId="0" applyFont="1" applyBorder="1" applyAlignment="1" applyProtection="1">
      <alignment wrapText="1"/>
    </xf>
    <xf numFmtId="0" fontId="65" fillId="6" borderId="2" xfId="0" applyFont="1" applyFill="1" applyBorder="1" applyProtection="1"/>
    <xf numFmtId="0" fontId="61" fillId="6" borderId="2" xfId="0" applyFont="1" applyFill="1" applyBorder="1" applyProtection="1"/>
    <xf numFmtId="0" fontId="61" fillId="0" borderId="2" xfId="0" applyFont="1" applyBorder="1" applyProtection="1"/>
    <xf numFmtId="44" fontId="64" fillId="0" borderId="2" xfId="1" applyNumberFormat="1" applyFont="1" applyFill="1" applyBorder="1" applyAlignment="1" applyProtection="1">
      <alignment wrapText="1"/>
    </xf>
    <xf numFmtId="0" fontId="61" fillId="0" borderId="2" xfId="0" applyFont="1" applyBorder="1" applyAlignment="1" applyProtection="1">
      <alignment vertical="center" wrapText="1"/>
    </xf>
    <xf numFmtId="44" fontId="61" fillId="0" borderId="2" xfId="0" applyNumberFormat="1" applyFont="1" applyBorder="1" applyAlignment="1" applyProtection="1">
      <alignment vertical="center" wrapText="1"/>
    </xf>
    <xf numFmtId="0" fontId="61" fillId="0" borderId="2" xfId="0" applyFont="1" applyBorder="1" applyAlignment="1" applyProtection="1">
      <alignment horizontal="left" vertical="center" wrapText="1"/>
    </xf>
    <xf numFmtId="165" fontId="61" fillId="0" borderId="2" xfId="0" applyNumberFormat="1" applyFont="1" applyBorder="1" applyAlignment="1" applyProtection="1">
      <alignment vertical="center"/>
    </xf>
    <xf numFmtId="44" fontId="61" fillId="0" borderId="2" xfId="0" applyNumberFormat="1" applyFont="1" applyBorder="1" applyAlignment="1" applyProtection="1">
      <alignment vertical="center"/>
    </xf>
    <xf numFmtId="0" fontId="61" fillId="0" borderId="2" xfId="0" applyFont="1" applyFill="1" applyBorder="1" applyAlignment="1" applyProtection="1">
      <alignment vertical="center" wrapText="1"/>
    </xf>
    <xf numFmtId="44" fontId="61" fillId="4" borderId="2" xfId="1" applyNumberFormat="1" applyFont="1" applyFill="1" applyBorder="1" applyAlignment="1" applyProtection="1">
      <alignment vertical="center"/>
    </xf>
    <xf numFmtId="165" fontId="61" fillId="3" borderId="2" xfId="1" applyNumberFormat="1" applyFont="1" applyFill="1" applyBorder="1" applyAlignment="1" applyProtection="1">
      <alignment wrapText="1"/>
    </xf>
    <xf numFmtId="165" fontId="58" fillId="0" borderId="0" xfId="0" applyNumberFormat="1" applyFont="1" applyProtection="1">
      <protection locked="0"/>
    </xf>
    <xf numFmtId="0" fontId="58" fillId="0" borderId="0" xfId="0" applyFont="1" applyFill="1" applyBorder="1" applyAlignment="1" applyProtection="1">
      <alignment vertical="center" wrapText="1"/>
    </xf>
    <xf numFmtId="0" fontId="58" fillId="0" borderId="0" xfId="0" applyFont="1" applyAlignment="1" applyProtection="1">
      <alignment vertical="center" wrapText="1"/>
    </xf>
    <xf numFmtId="0" fontId="5" fillId="6" borderId="2" xfId="0" applyFont="1" applyFill="1" applyBorder="1" applyProtection="1"/>
    <xf numFmtId="0" fontId="0" fillId="6" borderId="2" xfId="0" applyFill="1" applyBorder="1" applyProtection="1"/>
    <xf numFmtId="0" fontId="0" fillId="0" borderId="2" xfId="0" applyBorder="1" applyProtection="1"/>
    <xf numFmtId="0" fontId="52" fillId="6" borderId="2" xfId="0" applyFont="1" applyFill="1" applyBorder="1" applyProtection="1"/>
    <xf numFmtId="0" fontId="10" fillId="6" borderId="2" xfId="0" applyFont="1" applyFill="1" applyBorder="1" applyAlignment="1" applyProtection="1">
      <alignment wrapText="1"/>
    </xf>
    <xf numFmtId="0" fontId="15" fillId="2" borderId="0" xfId="0" applyFont="1" applyFill="1" applyAlignment="1">
      <alignment horizontal="left"/>
    </xf>
    <xf numFmtId="0" fontId="0" fillId="0" borderId="2" xfId="0" applyFill="1" applyBorder="1" applyAlignment="1">
      <alignment horizontal="left"/>
    </xf>
    <xf numFmtId="0" fontId="20" fillId="7" borderId="5" xfId="0" applyFont="1" applyFill="1" applyBorder="1" applyAlignment="1">
      <alignment vertical="center" wrapText="1"/>
    </xf>
    <xf numFmtId="14" fontId="0" fillId="0" borderId="5" xfId="0" applyNumberFormat="1" applyFill="1" applyBorder="1" applyAlignment="1">
      <alignment vertical="center"/>
    </xf>
    <xf numFmtId="14" fontId="0" fillId="0" borderId="5" xfId="0" applyNumberFormat="1" applyFill="1" applyBorder="1" applyAlignment="1">
      <alignment vertical="center" wrapText="1"/>
    </xf>
    <xf numFmtId="0" fontId="0" fillId="0" borderId="5" xfId="0" applyFill="1" applyBorder="1" applyAlignment="1">
      <alignment vertical="center" wrapText="1"/>
    </xf>
    <xf numFmtId="0" fontId="0" fillId="0" borderId="5" xfId="0" applyFill="1" applyBorder="1" applyAlignment="1">
      <alignment vertical="center"/>
    </xf>
    <xf numFmtId="0" fontId="52" fillId="6" borderId="2" xfId="0" applyFont="1" applyFill="1" applyBorder="1" applyProtection="1">
      <protection locked="0"/>
    </xf>
    <xf numFmtId="6" fontId="0" fillId="0" borderId="2" xfId="1" applyNumberFormat="1" applyFont="1" applyBorder="1" applyAlignment="1" applyProtection="1">
      <alignment wrapText="1"/>
    </xf>
    <xf numFmtId="44" fontId="3" fillId="0" borderId="2" xfId="1" applyNumberFormat="1" applyFont="1" applyBorder="1" applyAlignment="1" applyProtection="1">
      <alignment horizontal="right" wrapText="1"/>
    </xf>
    <xf numFmtId="44" fontId="9" fillId="0" borderId="2" xfId="1" applyFont="1" applyBorder="1" applyAlignment="1" applyProtection="1">
      <alignment wrapText="1"/>
    </xf>
    <xf numFmtId="44" fontId="0" fillId="0" borderId="2" xfId="1" applyNumberFormat="1" applyFont="1" applyBorder="1" applyAlignment="1" applyProtection="1">
      <alignment wrapText="1"/>
    </xf>
    <xf numFmtId="0" fontId="3" fillId="0" borderId="2" xfId="1" applyNumberFormat="1" applyFont="1" applyBorder="1" applyAlignment="1" applyProtection="1">
      <alignment wrapText="1"/>
    </xf>
    <xf numFmtId="44" fontId="7" fillId="0" borderId="2" xfId="1" applyFont="1" applyBorder="1" applyAlignment="1" applyProtection="1">
      <alignment wrapText="1"/>
    </xf>
    <xf numFmtId="44" fontId="3" fillId="0" borderId="2" xfId="1" applyNumberFormat="1" applyFont="1" applyBorder="1" applyAlignment="1" applyProtection="1">
      <alignment wrapText="1"/>
    </xf>
    <xf numFmtId="165" fontId="0" fillId="0" borderId="0" xfId="0" applyNumberFormat="1" applyProtection="1">
      <protection locked="0"/>
    </xf>
    <xf numFmtId="0" fontId="9" fillId="42" borderId="0" xfId="0" applyFont="1" applyFill="1"/>
    <xf numFmtId="14" fontId="9" fillId="42" borderId="0" xfId="0" applyNumberFormat="1" applyFont="1" applyFill="1"/>
    <xf numFmtId="4" fontId="9" fillId="42" borderId="0" xfId="0" applyNumberFormat="1" applyFont="1" applyFill="1"/>
    <xf numFmtId="43" fontId="9" fillId="42" borderId="0" xfId="52" applyFont="1" applyFill="1"/>
    <xf numFmtId="0" fontId="11" fillId="42" borderId="0" xfId="0" applyFont="1" applyFill="1"/>
    <xf numFmtId="14" fontId="11" fillId="42" borderId="0" xfId="0" applyNumberFormat="1" applyFont="1" applyFill="1"/>
    <xf numFmtId="4" fontId="11" fillId="42" borderId="0" xfId="0" applyNumberFormat="1" applyFont="1" applyFill="1"/>
    <xf numFmtId="43" fontId="11" fillId="42" borderId="0" xfId="52" applyFont="1" applyFill="1"/>
    <xf numFmtId="0" fontId="5" fillId="42" borderId="0" xfId="0" applyFont="1" applyFill="1"/>
    <xf numFmtId="0" fontId="0" fillId="0" borderId="0" xfId="0"/>
    <xf numFmtId="0" fontId="0" fillId="0" borderId="0" xfId="0"/>
    <xf numFmtId="0" fontId="0" fillId="0" borderId="0" xfId="0" applyFill="1"/>
    <xf numFmtId="14" fontId="0" fillId="0" borderId="0" xfId="0" applyNumberFormat="1"/>
    <xf numFmtId="4" fontId="0" fillId="0" borderId="0" xfId="0" applyNumberFormat="1"/>
    <xf numFmtId="0" fontId="0" fillId="0" borderId="0" xfId="0"/>
    <xf numFmtId="4" fontId="0" fillId="0" borderId="0" xfId="0" applyNumberFormat="1"/>
    <xf numFmtId="43" fontId="0" fillId="0" borderId="0" xfId="52" applyFont="1"/>
    <xf numFmtId="0" fontId="0" fillId="0" borderId="0" xfId="0"/>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14" fontId="5" fillId="0" borderId="0" xfId="0" applyNumberFormat="1" applyFont="1"/>
    <xf numFmtId="4" fontId="5" fillId="0" borderId="0" xfId="0" applyNumberFormat="1" applyFont="1"/>
    <xf numFmtId="14" fontId="0" fillId="0" borderId="0" xfId="0" applyNumberFormat="1" applyFont="1"/>
    <xf numFmtId="4" fontId="0" fillId="0" borderId="0" xfId="0" applyNumberFormat="1" applyFont="1"/>
    <xf numFmtId="49" fontId="0" fillId="0" borderId="0" xfId="0" applyNumberFormat="1" applyFont="1"/>
    <xf numFmtId="0" fontId="0" fillId="0" borderId="3" xfId="0" applyBorder="1" applyAlignment="1" applyProtection="1">
      <alignment wrapText="1"/>
    </xf>
    <xf numFmtId="44" fontId="3" fillId="0" borderId="3" xfId="1" applyNumberFormat="1" applyFont="1" applyBorder="1" applyAlignment="1" applyProtection="1">
      <alignment wrapText="1"/>
    </xf>
    <xf numFmtId="44" fontId="12" fillId="0" borderId="3" xfId="1" applyNumberFormat="1" applyFont="1" applyBorder="1" applyAlignment="1" applyProtection="1">
      <alignment wrapText="1"/>
    </xf>
    <xf numFmtId="0" fontId="0" fillId="0" borderId="3" xfId="0" applyFill="1" applyBorder="1" applyAlignment="1" applyProtection="1">
      <alignment wrapText="1"/>
    </xf>
    <xf numFmtId="165" fontId="9" fillId="0" borderId="3" xfId="1" applyNumberFormat="1" applyFont="1" applyBorder="1" applyAlignment="1" applyProtection="1">
      <alignment wrapText="1"/>
    </xf>
    <xf numFmtId="44" fontId="12" fillId="0" borderId="0" xfId="1" applyNumberFormat="1" applyFont="1" applyFill="1" applyBorder="1" applyAlignment="1" applyProtection="1">
      <alignment wrapText="1"/>
    </xf>
    <xf numFmtId="0" fontId="0" fillId="0" borderId="0" xfId="0" applyFill="1" applyBorder="1" applyAlignment="1" applyProtection="1">
      <alignment wrapText="1"/>
    </xf>
    <xf numFmtId="0" fontId="0" fillId="0" borderId="0" xfId="0" applyAlignment="1" applyProtection="1">
      <alignment wrapText="1"/>
    </xf>
    <xf numFmtId="0" fontId="0" fillId="0" borderId="0" xfId="0" applyProtection="1"/>
    <xf numFmtId="44" fontId="12" fillId="0" borderId="2" xfId="1" applyNumberFormat="1" applyFont="1" applyBorder="1" applyAlignment="1" applyProtection="1">
      <alignment wrapText="1"/>
    </xf>
    <xf numFmtId="0" fontId="0" fillId="0" borderId="2" xfId="0" applyFill="1" applyBorder="1" applyAlignment="1" applyProtection="1">
      <alignment wrapText="1"/>
    </xf>
    <xf numFmtId="44" fontId="3" fillId="0" borderId="2" xfId="1" applyNumberFormat="1" applyFont="1" applyFill="1" applyBorder="1" applyAlignment="1" applyProtection="1">
      <alignment wrapText="1"/>
    </xf>
    <xf numFmtId="0" fontId="0" fillId="3" borderId="2" xfId="0" applyFont="1" applyFill="1" applyBorder="1" applyAlignment="1" applyProtection="1">
      <alignment wrapText="1"/>
    </xf>
    <xf numFmtId="0" fontId="0" fillId="0" borderId="0" xfId="0" applyFill="1" applyAlignment="1" applyProtection="1">
      <alignment wrapText="1"/>
    </xf>
    <xf numFmtId="44" fontId="12" fillId="0" borderId="2" xfId="1" applyNumberFormat="1" applyFont="1" applyFill="1" applyBorder="1" applyAlignment="1" applyProtection="1">
      <alignment wrapText="1"/>
    </xf>
    <xf numFmtId="165" fontId="29" fillId="0" borderId="2" xfId="1" applyNumberFormat="1" applyFont="1" applyFill="1" applyBorder="1" applyAlignment="1" applyProtection="1">
      <alignment wrapText="1"/>
    </xf>
    <xf numFmtId="165" fontId="9" fillId="0" borderId="2" xfId="1" applyNumberFormat="1" applyFont="1" applyFill="1" applyBorder="1" applyAlignment="1" applyProtection="1">
      <alignment wrapText="1"/>
    </xf>
    <xf numFmtId="0" fontId="0" fillId="3" borderId="2" xfId="0" applyFill="1" applyBorder="1" applyAlignment="1" applyProtection="1">
      <alignment wrapText="1"/>
    </xf>
    <xf numFmtId="0" fontId="0" fillId="0" borderId="2" xfId="0" applyFont="1" applyBorder="1" applyAlignment="1" applyProtection="1">
      <alignment wrapText="1"/>
    </xf>
    <xf numFmtId="44" fontId="12" fillId="0" borderId="0" xfId="1" applyNumberFormat="1" applyFont="1" applyAlignment="1" applyProtection="1">
      <alignment wrapText="1"/>
    </xf>
    <xf numFmtId="0" fontId="0" fillId="0" borderId="2" xfId="0" applyBorder="1" applyAlignment="1" applyProtection="1">
      <alignment vertical="center" wrapText="1"/>
    </xf>
    <xf numFmtId="44" fontId="12" fillId="0" borderId="2" xfId="1" applyNumberFormat="1" applyFont="1" applyBorder="1" applyAlignment="1" applyProtection="1">
      <alignment vertical="center" wrapText="1"/>
    </xf>
    <xf numFmtId="0" fontId="0" fillId="0" borderId="2" xfId="0" applyFill="1" applyBorder="1" applyAlignment="1" applyProtection="1">
      <alignment vertical="center" wrapText="1"/>
    </xf>
    <xf numFmtId="44" fontId="9" fillId="0" borderId="2" xfId="1" applyNumberFormat="1" applyFont="1" applyBorder="1" applyAlignment="1" applyProtection="1">
      <alignment vertical="center"/>
    </xf>
    <xf numFmtId="0" fontId="0" fillId="3" borderId="2" xfId="0" applyFont="1" applyFill="1" applyBorder="1" applyAlignment="1" applyProtection="1">
      <alignment vertical="center" wrapText="1"/>
    </xf>
    <xf numFmtId="0" fontId="0" fillId="0" borderId="2" xfId="0" applyBorder="1" applyAlignment="1" applyProtection="1">
      <alignment vertical="center"/>
    </xf>
    <xf numFmtId="44" fontId="12" fillId="0" borderId="2" xfId="0" applyNumberFormat="1" applyFont="1" applyBorder="1" applyAlignment="1" applyProtection="1">
      <alignment vertical="center" wrapText="1"/>
    </xf>
    <xf numFmtId="44" fontId="9" fillId="0" borderId="2" xfId="1" applyNumberFormat="1" applyFont="1" applyBorder="1" applyAlignment="1" applyProtection="1">
      <alignment wrapText="1"/>
    </xf>
    <xf numFmtId="6" fontId="9" fillId="0" borderId="2" xfId="1" applyNumberFormat="1" applyFont="1" applyBorder="1" applyAlignment="1" applyProtection="1">
      <alignment wrapText="1"/>
    </xf>
    <xf numFmtId="0" fontId="0" fillId="0" borderId="2" xfId="0" applyBorder="1" applyAlignment="1" applyProtection="1">
      <alignment vertical="top" wrapText="1"/>
    </xf>
    <xf numFmtId="0" fontId="0" fillId="0" borderId="2" xfId="0" applyNumberFormat="1" applyFont="1" applyBorder="1" applyAlignment="1" applyProtection="1">
      <alignment vertical="center" wrapText="1"/>
    </xf>
    <xf numFmtId="44" fontId="5" fillId="0" borderId="2" xfId="0" applyNumberFormat="1" applyFont="1" applyBorder="1" applyAlignment="1" applyProtection="1">
      <alignment vertical="center"/>
    </xf>
    <xf numFmtId="167" fontId="16" fillId="0" borderId="15" xfId="1" applyNumberFormat="1" applyFont="1" applyFill="1" applyBorder="1" applyAlignment="1" applyProtection="1">
      <alignment wrapText="1"/>
    </xf>
    <xf numFmtId="44" fontId="9" fillId="0" borderId="2" xfId="1" applyNumberFormat="1" applyFont="1" applyFill="1" applyBorder="1" applyAlignment="1" applyProtection="1">
      <alignment wrapText="1"/>
    </xf>
    <xf numFmtId="0" fontId="0" fillId="0" borderId="26" xfId="0" applyFont="1" applyFill="1" applyBorder="1" applyAlignment="1" applyProtection="1">
      <alignment wrapText="1"/>
    </xf>
    <xf numFmtId="44" fontId="9" fillId="0" borderId="0" xfId="1" applyNumberFormat="1" applyFont="1" applyFill="1" applyBorder="1" applyAlignment="1" applyProtection="1">
      <alignment horizontal="left"/>
    </xf>
    <xf numFmtId="0" fontId="0" fillId="3" borderId="2" xfId="0" applyFont="1" applyFill="1" applyBorder="1" applyAlignment="1" applyProtection="1">
      <alignment horizontal="left" vertical="center" wrapText="1"/>
    </xf>
    <xf numFmtId="4" fontId="0" fillId="0" borderId="2" xfId="0" applyNumberFormat="1" applyFont="1" applyFill="1" applyBorder="1" applyAlignment="1" applyProtection="1">
      <alignment wrapText="1"/>
    </xf>
    <xf numFmtId="44" fontId="9" fillId="0" borderId="2" xfId="0" applyNumberFormat="1" applyFont="1" applyFill="1" applyBorder="1" applyAlignment="1" applyProtection="1">
      <alignment wrapText="1"/>
    </xf>
    <xf numFmtId="0" fontId="0" fillId="0" borderId="2" xfId="0" applyNumberFormat="1" applyBorder="1" applyAlignment="1" applyProtection="1">
      <alignment vertical="top" wrapText="1"/>
    </xf>
    <xf numFmtId="0" fontId="3" fillId="0" borderId="2" xfId="1" applyNumberFormat="1" applyFont="1" applyFill="1" applyBorder="1" applyAlignment="1" applyProtection="1">
      <alignment wrapText="1"/>
    </xf>
    <xf numFmtId="8" fontId="3" fillId="0" borderId="2" xfId="1" applyNumberFormat="1" applyFont="1" applyFill="1" applyBorder="1" applyAlignment="1" applyProtection="1">
      <alignment wrapText="1"/>
    </xf>
    <xf numFmtId="8" fontId="12" fillId="0" borderId="2" xfId="1" applyNumberFormat="1" applyFont="1" applyFill="1" applyBorder="1" applyAlignment="1" applyProtection="1">
      <alignment wrapText="1"/>
    </xf>
    <xf numFmtId="0" fontId="0" fillId="0" borderId="0" xfId="0" applyFont="1" applyFill="1" applyBorder="1" applyAlignment="1" applyProtection="1">
      <alignment wrapText="1"/>
    </xf>
    <xf numFmtId="0" fontId="0" fillId="0" borderId="0" xfId="0" applyFont="1" applyAlignment="1" applyProtection="1">
      <alignment wrapText="1"/>
    </xf>
    <xf numFmtId="44" fontId="9" fillId="3" borderId="2" xfId="1" applyNumberFormat="1" applyFont="1" applyFill="1" applyBorder="1" applyAlignment="1" applyProtection="1">
      <alignment wrapText="1"/>
    </xf>
    <xf numFmtId="8" fontId="3" fillId="0" borderId="2" xfId="1" applyNumberFormat="1" applyFont="1" applyBorder="1" applyAlignment="1" applyProtection="1">
      <alignment wrapText="1"/>
    </xf>
    <xf numFmtId="44" fontId="12" fillId="0" borderId="2" xfId="0" applyNumberFormat="1" applyFont="1" applyBorder="1" applyAlignment="1" applyProtection="1">
      <alignment wrapText="1"/>
    </xf>
    <xf numFmtId="165" fontId="9" fillId="3" borderId="2" xfId="1" applyNumberFormat="1" applyFont="1" applyFill="1" applyBorder="1" applyAlignment="1" applyProtection="1">
      <alignment wrapText="1"/>
    </xf>
    <xf numFmtId="0" fontId="0" fillId="0" borderId="2" xfId="1" applyNumberFormat="1" applyFont="1" applyBorder="1" applyAlignment="1" applyProtection="1">
      <alignment wrapText="1"/>
    </xf>
    <xf numFmtId="44" fontId="69" fillId="0" borderId="2" xfId="1" applyFont="1" applyBorder="1" applyAlignment="1" applyProtection="1">
      <alignment wrapText="1"/>
      <protection locked="0"/>
    </xf>
    <xf numFmtId="170" fontId="3" fillId="0" borderId="2" xfId="1" applyNumberFormat="1" applyFont="1" applyBorder="1" applyAlignment="1" applyProtection="1">
      <alignment wrapText="1"/>
    </xf>
    <xf numFmtId="0" fontId="4" fillId="2" borderId="0" xfId="0" applyFont="1" applyFill="1" applyAlignment="1">
      <alignment horizontal="left"/>
    </xf>
    <xf numFmtId="0" fontId="5" fillId="0" borderId="0" xfId="0" applyFont="1" applyAlignment="1">
      <alignment horizontal="left"/>
    </xf>
    <xf numFmtId="0" fontId="0" fillId="0" borderId="0" xfId="0" applyFont="1" applyAlignment="1">
      <alignment horizontal="left"/>
    </xf>
    <xf numFmtId="0" fontId="9" fillId="42" borderId="0" xfId="0" applyFont="1" applyFill="1" applyAlignment="1">
      <alignment horizontal="left"/>
    </xf>
    <xf numFmtId="0" fontId="11" fillId="42" borderId="0" xfId="0" applyFont="1" applyFill="1" applyAlignment="1">
      <alignment horizontal="left"/>
    </xf>
    <xf numFmtId="0" fontId="0" fillId="44" borderId="0" xfId="0" applyFill="1" applyAlignment="1">
      <alignment horizontal="left"/>
    </xf>
    <xf numFmtId="0" fontId="0" fillId="48" borderId="0" xfId="0" applyFill="1" applyAlignment="1">
      <alignment horizontal="left"/>
    </xf>
    <xf numFmtId="0" fontId="0" fillId="45" borderId="0" xfId="0" applyFill="1" applyAlignment="1">
      <alignment horizontal="left"/>
    </xf>
    <xf numFmtId="0" fontId="0" fillId="49" borderId="0" xfId="0" applyFill="1" applyAlignment="1">
      <alignment horizontal="left"/>
    </xf>
    <xf numFmtId="0" fontId="0" fillId="46" borderId="0" xfId="0" applyFill="1" applyAlignment="1">
      <alignment horizontal="left"/>
    </xf>
    <xf numFmtId="0" fontId="0" fillId="47" borderId="0" xfId="0" applyFill="1" applyAlignment="1">
      <alignment horizontal="left"/>
    </xf>
    <xf numFmtId="0" fontId="7" fillId="6" borderId="2" xfId="0" applyFont="1" applyFill="1" applyBorder="1" applyProtection="1">
      <protection locked="0"/>
    </xf>
    <xf numFmtId="44" fontId="70" fillId="2" borderId="0" xfId="1" applyNumberFormat="1" applyFont="1" applyFill="1" applyBorder="1" applyAlignment="1" applyProtection="1">
      <alignment horizontal="center" wrapText="1"/>
      <protection locked="0"/>
    </xf>
    <xf numFmtId="0" fontId="0" fillId="0" borderId="2" xfId="0" applyFont="1" applyFill="1" applyBorder="1" applyAlignment="1"/>
    <xf numFmtId="0" fontId="17" fillId="0" borderId="36" xfId="0" applyNumberFormat="1" applyFont="1" applyFill="1" applyBorder="1" applyAlignment="1" applyProtection="1">
      <alignment wrapText="1"/>
    </xf>
    <xf numFmtId="0" fontId="5" fillId="6" borderId="2" xfId="0" applyFont="1" applyFill="1" applyBorder="1" applyProtection="1">
      <protection locked="0"/>
    </xf>
    <xf numFmtId="0" fontId="24" fillId="4" borderId="2" xfId="0" applyFont="1" applyFill="1" applyBorder="1" applyAlignment="1"/>
    <xf numFmtId="44" fontId="26" fillId="0" borderId="2" xfId="0" applyNumberFormat="1" applyFont="1" applyFill="1" applyBorder="1" applyAlignment="1"/>
    <xf numFmtId="0" fontId="50" fillId="0" borderId="2" xfId="0" applyFont="1" applyFill="1" applyBorder="1" applyAlignment="1">
      <alignment horizontal="left" vertical="top"/>
    </xf>
    <xf numFmtId="44" fontId="26" fillId="0" borderId="0" xfId="0" applyNumberFormat="1" applyFont="1" applyFill="1" applyBorder="1" applyAlignment="1"/>
    <xf numFmtId="0" fontId="26" fillId="0" borderId="3" xfId="0" applyFont="1" applyFill="1" applyBorder="1" applyAlignment="1"/>
    <xf numFmtId="0" fontId="26" fillId="0" borderId="25" xfId="0" applyFont="1" applyFill="1" applyBorder="1" applyAlignment="1"/>
    <xf numFmtId="0" fontId="29" fillId="0" borderId="2" xfId="0" applyFont="1" applyFill="1" applyBorder="1" applyAlignment="1"/>
    <xf numFmtId="0" fontId="0" fillId="0" borderId="2" xfId="0" applyBorder="1" applyAlignment="1" applyProtection="1">
      <alignment vertical="center" wrapText="1"/>
      <protection locked="0"/>
    </xf>
    <xf numFmtId="44" fontId="3" fillId="0" borderId="2" xfId="1" applyNumberFormat="1" applyFont="1" applyBorder="1" applyAlignment="1" applyProtection="1">
      <alignment vertical="center" wrapText="1"/>
      <protection locked="0"/>
    </xf>
    <xf numFmtId="44" fontId="0" fillId="0" borderId="2" xfId="1" applyNumberFormat="1" applyFont="1" applyBorder="1" applyAlignment="1" applyProtection="1">
      <alignment vertical="center" wrapText="1"/>
      <protection locked="0"/>
    </xf>
    <xf numFmtId="44" fontId="9" fillId="0" borderId="2" xfId="1" applyFont="1" applyBorder="1" applyAlignment="1" applyProtection="1">
      <alignment vertical="center" wrapText="1"/>
      <protection locked="0"/>
    </xf>
    <xf numFmtId="0" fontId="0" fillId="6" borderId="2" xfId="0" applyFill="1" applyBorder="1" applyAlignment="1" applyProtection="1">
      <alignment vertical="center"/>
      <protection locked="0"/>
    </xf>
    <xf numFmtId="0" fontId="0" fillId="0" borderId="2" xfId="0" applyBorder="1" applyAlignment="1" applyProtection="1">
      <alignment vertical="center"/>
      <protection locked="0"/>
    </xf>
    <xf numFmtId="44" fontId="73" fillId="0" borderId="2" xfId="1" applyNumberFormat="1" applyFont="1" applyBorder="1" applyAlignment="1" applyProtection="1">
      <alignment wrapText="1"/>
      <protection locked="0"/>
    </xf>
    <xf numFmtId="0" fontId="17" fillId="0" borderId="37" xfId="0" applyNumberFormat="1" applyFont="1" applyFill="1" applyBorder="1" applyAlignment="1" applyProtection="1">
      <alignment wrapText="1"/>
    </xf>
    <xf numFmtId="0" fontId="17" fillId="0" borderId="39" xfId="0" applyNumberFormat="1" applyFont="1" applyFill="1" applyBorder="1" applyAlignment="1" applyProtection="1">
      <alignment wrapText="1"/>
    </xf>
    <xf numFmtId="0" fontId="17" fillId="0" borderId="40" xfId="0" applyNumberFormat="1" applyFont="1" applyFill="1" applyBorder="1" applyAlignment="1" applyProtection="1">
      <alignment wrapText="1"/>
    </xf>
    <xf numFmtId="0" fontId="17" fillId="0" borderId="42" xfId="0" applyNumberFormat="1" applyFont="1" applyFill="1" applyBorder="1" applyAlignment="1" applyProtection="1">
      <alignment wrapText="1"/>
    </xf>
    <xf numFmtId="44" fontId="0" fillId="3" borderId="2" xfId="0" applyNumberFormat="1" applyFill="1" applyBorder="1" applyProtection="1"/>
    <xf numFmtId="44" fontId="0" fillId="3" borderId="2" xfId="0" applyNumberFormat="1" applyFill="1" applyBorder="1" applyAlignment="1" applyProtection="1">
      <alignment horizontal="center"/>
    </xf>
    <xf numFmtId="166" fontId="18" fillId="0" borderId="36" xfId="1" applyNumberFormat="1" applyFont="1" applyFill="1" applyBorder="1" applyAlignment="1" applyProtection="1">
      <alignment wrapText="1"/>
    </xf>
    <xf numFmtId="44" fontId="3" fillId="0" borderId="38" xfId="1" applyNumberFormat="1" applyFont="1" applyBorder="1" applyAlignment="1" applyProtection="1">
      <alignment wrapText="1"/>
    </xf>
    <xf numFmtId="0" fontId="0" fillId="0" borderId="38" xfId="0" applyBorder="1" applyAlignment="1" applyProtection="1">
      <alignment wrapText="1"/>
    </xf>
    <xf numFmtId="166" fontId="3" fillId="0" borderId="0" xfId="1" applyNumberFormat="1" applyProtection="1"/>
    <xf numFmtId="166" fontId="18" fillId="0" borderId="40" xfId="1" applyNumberFormat="1" applyFont="1" applyFill="1" applyBorder="1" applyAlignment="1" applyProtection="1">
      <alignment wrapText="1"/>
    </xf>
    <xf numFmtId="169" fontId="17" fillId="0" borderId="41" xfId="1" applyNumberFormat="1" applyFont="1" applyFill="1" applyBorder="1" applyAlignment="1" applyProtection="1"/>
    <xf numFmtId="169" fontId="17" fillId="0" borderId="0" xfId="1" applyNumberFormat="1" applyFont="1" applyFill="1" applyAlignment="1" applyProtection="1"/>
    <xf numFmtId="0" fontId="72" fillId="0" borderId="0" xfId="0" applyNumberFormat="1" applyFont="1" applyBorder="1" applyProtection="1"/>
    <xf numFmtId="0" fontId="29" fillId="0" borderId="38" xfId="0" applyFont="1" applyFill="1" applyBorder="1" applyAlignment="1">
      <alignment horizontal="left" vertical="top"/>
    </xf>
    <xf numFmtId="164" fontId="29" fillId="0" borderId="38" xfId="0" applyNumberFormat="1" applyFont="1" applyFill="1" applyBorder="1" applyAlignment="1">
      <alignment horizontal="left" vertical="top"/>
    </xf>
    <xf numFmtId="0" fontId="26" fillId="0" borderId="38" xfId="0" applyFont="1" applyFill="1" applyBorder="1" applyAlignment="1"/>
    <xf numFmtId="0" fontId="29" fillId="0" borderId="38" xfId="0" applyFont="1" applyFill="1" applyBorder="1" applyAlignment="1">
      <alignment vertical="top" wrapText="1"/>
    </xf>
    <xf numFmtId="44" fontId="29" fillId="0" borderId="38" xfId="0" applyNumberFormat="1" applyFont="1" applyFill="1" applyBorder="1" applyAlignment="1">
      <alignment horizontal="right" vertical="top"/>
    </xf>
    <xf numFmtId="0" fontId="29" fillId="0" borderId="25" xfId="0" applyFont="1" applyFill="1" applyBorder="1" applyAlignment="1">
      <alignment horizontal="right" vertical="top"/>
    </xf>
    <xf numFmtId="0" fontId="29" fillId="0" borderId="2" xfId="0" applyFont="1" applyFill="1" applyBorder="1" applyAlignment="1">
      <alignment horizontal="right" vertical="top"/>
    </xf>
    <xf numFmtId="164" fontId="9" fillId="0" borderId="2" xfId="0" applyNumberFormat="1" applyFont="1" applyFill="1" applyBorder="1" applyAlignment="1">
      <alignment horizontal="left" vertical="top"/>
    </xf>
    <xf numFmtId="15" fontId="9" fillId="0" borderId="2" xfId="0" applyNumberFormat="1" applyFont="1" applyFill="1" applyBorder="1" applyAlignment="1">
      <alignment horizontal="left" vertical="top"/>
    </xf>
    <xf numFmtId="1" fontId="9" fillId="0" borderId="2" xfId="0" applyNumberFormat="1" applyFont="1" applyFill="1" applyBorder="1" applyAlignment="1">
      <alignment horizontal="left" vertical="top"/>
    </xf>
    <xf numFmtId="0" fontId="9" fillId="0" borderId="2" xfId="0" applyFont="1" applyFill="1" applyBorder="1" applyAlignment="1">
      <alignment horizontal="left" vertical="top"/>
    </xf>
    <xf numFmtId="44" fontId="0" fillId="0" borderId="2" xfId="1" applyNumberFormat="1" applyFont="1" applyBorder="1" applyAlignment="1" applyProtection="1">
      <alignment wrapText="1"/>
      <protection locked="0"/>
    </xf>
    <xf numFmtId="165" fontId="10" fillId="0" borderId="35" xfId="0" applyNumberFormat="1" applyFont="1" applyFill="1" applyBorder="1" applyAlignment="1">
      <alignment horizontal="center" vertical="center" wrapText="1"/>
    </xf>
    <xf numFmtId="44" fontId="61" fillId="4" borderId="2" xfId="0" applyNumberFormat="1" applyFont="1" applyFill="1" applyBorder="1" applyAlignment="1" applyProtection="1">
      <alignment vertical="center"/>
    </xf>
    <xf numFmtId="0" fontId="61" fillId="0" borderId="2" xfId="0" applyFont="1" applyBorder="1" applyAlignment="1" applyProtection="1">
      <alignment vertical="top" wrapText="1"/>
    </xf>
    <xf numFmtId="0" fontId="75" fillId="0" borderId="0" xfId="0" applyFont="1" applyAlignment="1">
      <alignment vertical="center"/>
    </xf>
    <xf numFmtId="0" fontId="3" fillId="0" borderId="2" xfId="1" applyNumberFormat="1" applyFont="1" applyBorder="1" applyAlignment="1" applyProtection="1">
      <alignment wrapText="1"/>
      <protection locked="0"/>
    </xf>
    <xf numFmtId="44" fontId="61" fillId="0" borderId="2" xfId="0" applyNumberFormat="1" applyFont="1" applyFill="1" applyBorder="1" applyAlignment="1" applyProtection="1">
      <alignment vertical="center"/>
    </xf>
    <xf numFmtId="14" fontId="29" fillId="4" borderId="2" xfId="0" applyNumberFormat="1" applyFont="1" applyFill="1" applyBorder="1" applyAlignment="1">
      <alignment horizontal="left" vertical="top"/>
    </xf>
    <xf numFmtId="0" fontId="29" fillId="0" borderId="2" xfId="0" applyFont="1" applyFill="1" applyBorder="1" applyAlignment="1">
      <alignment horizontal="left"/>
    </xf>
    <xf numFmtId="0" fontId="29" fillId="0" borderId="2" xfId="0" applyFont="1" applyFill="1" applyBorder="1" applyAlignment="1">
      <alignment horizontal="left" wrapText="1"/>
    </xf>
    <xf numFmtId="14" fontId="0" fillId="5" borderId="0" xfId="0" applyNumberFormat="1" applyFont="1" applyFill="1" applyAlignment="1">
      <alignment vertical="center"/>
    </xf>
    <xf numFmtId="14" fontId="0" fillId="5" borderId="0" xfId="0" applyNumberFormat="1" applyFont="1" applyFill="1" applyAlignment="1">
      <alignment vertical="center" wrapText="1"/>
    </xf>
    <xf numFmtId="0" fontId="0" fillId="5" borderId="0" xfId="0" applyFont="1" applyFill="1" applyAlignment="1">
      <alignment vertical="center" wrapText="1"/>
    </xf>
    <xf numFmtId="0" fontId="0" fillId="5" borderId="0" xfId="0" applyFont="1" applyFill="1" applyAlignment="1">
      <alignment vertical="center"/>
    </xf>
    <xf numFmtId="0" fontId="0" fillId="5" borderId="0" xfId="0" applyFont="1" applyFill="1"/>
    <xf numFmtId="0" fontId="75" fillId="0" borderId="0" xfId="0" applyFont="1" applyAlignment="1">
      <alignment vertical="center" wrapText="1"/>
    </xf>
    <xf numFmtId="0" fontId="29" fillId="0" borderId="38" xfId="0" applyFont="1" applyFill="1" applyBorder="1" applyAlignment="1">
      <alignment horizontal="right" vertical="top"/>
    </xf>
    <xf numFmtId="0" fontId="15" fillId="2" borderId="0" xfId="0" applyFont="1" applyFill="1" applyAlignment="1">
      <alignment horizontal="center"/>
    </xf>
    <xf numFmtId="164" fontId="24" fillId="8" borderId="2" xfId="0" applyNumberFormat="1" applyFont="1" applyFill="1" applyBorder="1" applyAlignment="1" applyProtection="1">
      <alignment horizontal="center" vertical="top"/>
      <protection locked="0"/>
    </xf>
    <xf numFmtId="0" fontId="29" fillId="0" borderId="3" xfId="0" applyFont="1" applyFill="1" applyBorder="1" applyAlignment="1">
      <alignment vertical="top"/>
    </xf>
    <xf numFmtId="0" fontId="23" fillId="2" borderId="2" xfId="0" applyFont="1" applyFill="1" applyBorder="1" applyAlignment="1" applyProtection="1">
      <alignment horizontal="center" vertical="top"/>
      <protection locked="0"/>
    </xf>
    <xf numFmtId="0" fontId="29" fillId="4" borderId="38" xfId="0" applyFont="1" applyFill="1" applyBorder="1" applyAlignment="1">
      <alignment horizontal="left" vertical="top"/>
    </xf>
    <xf numFmtId="44" fontId="29" fillId="4" borderId="38" xfId="1" applyFont="1" applyFill="1" applyBorder="1" applyAlignment="1">
      <alignment horizontal="right" vertical="top"/>
    </xf>
    <xf numFmtId="164" fontId="29" fillId="4" borderId="38" xfId="0" applyNumberFormat="1" applyFont="1" applyFill="1" applyBorder="1" applyAlignment="1">
      <alignment horizontal="left" vertical="top"/>
    </xf>
    <xf numFmtId="0" fontId="26" fillId="4" borderId="38" xfId="0" applyFont="1" applyFill="1" applyBorder="1" applyAlignment="1"/>
    <xf numFmtId="0" fontId="29" fillId="4" borderId="38" xfId="0" applyFont="1" applyFill="1" applyBorder="1" applyAlignment="1">
      <alignment horizontal="left" vertical="top" wrapText="1"/>
    </xf>
    <xf numFmtId="0" fontId="0" fillId="0" borderId="38" xfId="0" applyFill="1" applyBorder="1"/>
    <xf numFmtId="44" fontId="26" fillId="0" borderId="38" xfId="0" applyNumberFormat="1" applyFont="1" applyFill="1" applyBorder="1"/>
    <xf numFmtId="0" fontId="26" fillId="0" borderId="38" xfId="0" applyFont="1" applyFill="1" applyBorder="1"/>
    <xf numFmtId="0" fontId="0" fillId="0" borderId="38" xfId="0" applyFill="1" applyBorder="1" applyAlignment="1">
      <alignment wrapText="1"/>
    </xf>
    <xf numFmtId="8" fontId="26" fillId="0" borderId="38" xfId="0" applyNumberFormat="1" applyFont="1" applyFill="1" applyBorder="1"/>
    <xf numFmtId="0" fontId="0" fillId="0" borderId="38" xfId="0" applyBorder="1"/>
    <xf numFmtId="0" fontId="0" fillId="0" borderId="38" xfId="0" applyFill="1" applyBorder="1" applyAlignment="1">
      <alignment horizontal="left"/>
    </xf>
    <xf numFmtId="44" fontId="29" fillId="0" borderId="3" xfId="1" applyFont="1" applyFill="1" applyBorder="1" applyAlignment="1">
      <alignment horizontal="left" vertical="top"/>
    </xf>
    <xf numFmtId="164" fontId="29" fillId="0" borderId="3" xfId="0" applyNumberFormat="1" applyFont="1" applyFill="1" applyBorder="1" applyAlignment="1">
      <alignment horizontal="left" vertical="top"/>
    </xf>
    <xf numFmtId="0" fontId="26" fillId="0" borderId="3" xfId="0" applyFont="1" applyFill="1" applyBorder="1" applyAlignment="1">
      <alignment wrapText="1"/>
    </xf>
    <xf numFmtId="44" fontId="29" fillId="0" borderId="3" xfId="1" applyFont="1" applyFill="1" applyBorder="1" applyAlignment="1">
      <alignment horizontal="right" vertical="top"/>
    </xf>
    <xf numFmtId="0" fontId="29" fillId="0" borderId="3" xfId="0" applyFont="1" applyFill="1" applyBorder="1" applyAlignment="1">
      <alignment horizontal="left" vertical="top" wrapText="1"/>
    </xf>
    <xf numFmtId="0" fontId="0" fillId="0" borderId="3" xfId="0" applyFill="1" applyBorder="1"/>
    <xf numFmtId="44" fontId="26" fillId="0" borderId="3" xfId="0" applyNumberFormat="1" applyFont="1" applyFill="1" applyBorder="1"/>
    <xf numFmtId="14" fontId="0" fillId="0" borderId="3" xfId="0" applyNumberFormat="1" applyFill="1" applyBorder="1"/>
    <xf numFmtId="0" fontId="26" fillId="0" borderId="3" xfId="0" applyFont="1" applyFill="1" applyBorder="1"/>
    <xf numFmtId="0" fontId="0" fillId="0" borderId="3" xfId="0" applyFill="1" applyBorder="1" applyAlignment="1">
      <alignment wrapText="1"/>
    </xf>
    <xf numFmtId="44" fontId="29" fillId="0" borderId="3" xfId="0" applyNumberFormat="1" applyFont="1" applyFill="1" applyBorder="1" applyAlignment="1">
      <alignment horizontal="right" vertical="top"/>
    </xf>
    <xf numFmtId="0" fontId="6" fillId="2" borderId="2" xfId="0" applyFont="1" applyFill="1" applyBorder="1" applyAlignment="1"/>
    <xf numFmtId="0" fontId="15" fillId="2" borderId="2" xfId="0" applyFont="1" applyFill="1" applyBorder="1" applyAlignment="1"/>
    <xf numFmtId="44" fontId="27" fillId="2" borderId="2" xfId="1" applyFont="1" applyFill="1" applyBorder="1" applyAlignment="1">
      <alignment horizontal="right"/>
    </xf>
    <xf numFmtId="0" fontId="25" fillId="2" borderId="2" xfId="0" applyFont="1" applyFill="1" applyBorder="1" applyAlignment="1">
      <alignment horizontal="center"/>
    </xf>
    <xf numFmtId="0" fontId="15" fillId="2" borderId="2" xfId="0" applyFont="1" applyFill="1" applyBorder="1" applyAlignment="1">
      <alignment horizontal="center"/>
    </xf>
    <xf numFmtId="0" fontId="15" fillId="2" borderId="2" xfId="0" applyFont="1" applyFill="1" applyBorder="1" applyAlignment="1">
      <alignment horizontal="left"/>
    </xf>
    <xf numFmtId="0" fontId="15" fillId="2" borderId="2" xfId="0" applyFont="1" applyFill="1" applyBorder="1" applyAlignment="1">
      <alignment wrapText="1"/>
    </xf>
    <xf numFmtId="164" fontId="29" fillId="0" borderId="2" xfId="0" applyNumberFormat="1" applyFont="1" applyFill="1" applyBorder="1" applyAlignment="1">
      <alignment horizontal="center"/>
    </xf>
    <xf numFmtId="0" fontId="29" fillId="0" borderId="2" xfId="0" applyFont="1" applyFill="1" applyBorder="1" applyAlignment="1">
      <alignment horizontal="center"/>
    </xf>
    <xf numFmtId="164" fontId="9" fillId="0" borderId="0" xfId="0" applyNumberFormat="1" applyFont="1" applyFill="1" applyBorder="1" applyAlignment="1">
      <alignment horizontal="left"/>
    </xf>
    <xf numFmtId="0" fontId="9" fillId="0" borderId="0" xfId="0" applyFont="1" applyFill="1" applyBorder="1" applyAlignment="1">
      <alignment horizontal="left"/>
    </xf>
    <xf numFmtId="44" fontId="29" fillId="0" borderId="2" xfId="0" applyNumberFormat="1" applyFont="1" applyFill="1" applyBorder="1" applyAlignment="1">
      <alignment horizontal="right"/>
    </xf>
    <xf numFmtId="14" fontId="29" fillId="0" borderId="2" xfId="0" applyNumberFormat="1" applyFont="1" applyFill="1" applyBorder="1" applyAlignment="1">
      <alignment horizontal="center"/>
    </xf>
    <xf numFmtId="0" fontId="29" fillId="0" borderId="2" xfId="0" applyFont="1" applyFill="1" applyBorder="1" applyAlignment="1">
      <alignment horizontal="right"/>
    </xf>
    <xf numFmtId="0" fontId="29" fillId="0" borderId="2" xfId="0" applyFont="1" applyFill="1" applyBorder="1" applyAlignment="1">
      <alignment wrapText="1"/>
    </xf>
    <xf numFmtId="15" fontId="9" fillId="0" borderId="0" xfId="0" applyNumberFormat="1" applyFont="1" applyFill="1" applyBorder="1" applyAlignment="1">
      <alignment horizontal="left"/>
    </xf>
    <xf numFmtId="1" fontId="9" fillId="0" borderId="0" xfId="0" applyNumberFormat="1" applyFont="1" applyFill="1" applyBorder="1" applyAlignment="1">
      <alignment horizontal="left"/>
    </xf>
    <xf numFmtId="0" fontId="29" fillId="0" borderId="3" xfId="0" applyFont="1" applyFill="1" applyBorder="1" applyAlignment="1">
      <alignment horizontal="left"/>
    </xf>
    <xf numFmtId="0" fontId="29" fillId="0" borderId="3" xfId="0" applyFont="1" applyFill="1" applyBorder="1" applyAlignment="1">
      <alignment horizontal="center"/>
    </xf>
    <xf numFmtId="164" fontId="29" fillId="0" borderId="0" xfId="0" applyNumberFormat="1" applyFont="1" applyFill="1" applyBorder="1" applyAlignment="1">
      <alignment horizontal="left" vertical="top"/>
    </xf>
    <xf numFmtId="0" fontId="29" fillId="0" borderId="0" xfId="0" applyFont="1" applyFill="1" applyBorder="1" applyAlignment="1">
      <alignment horizontal="left" vertical="top"/>
    </xf>
    <xf numFmtId="0" fontId="26" fillId="0" borderId="3" xfId="0" applyFont="1" applyFill="1" applyBorder="1" applyAlignment="1">
      <alignment horizontal="right"/>
    </xf>
    <xf numFmtId="0" fontId="0" fillId="0" borderId="25" xfId="0" applyFill="1" applyBorder="1" applyAlignment="1">
      <alignment horizontal="right"/>
    </xf>
    <xf numFmtId="0" fontId="26" fillId="0" borderId="3" xfId="0" applyFont="1" applyFill="1" applyBorder="1" applyAlignment="1">
      <alignment horizontal="left"/>
    </xf>
    <xf numFmtId="16" fontId="26" fillId="4" borderId="2" xfId="0" quotePrefix="1" applyNumberFormat="1" applyFont="1" applyFill="1" applyBorder="1" applyAlignment="1"/>
    <xf numFmtId="0" fontId="26" fillId="4" borderId="3" xfId="0" applyFont="1" applyFill="1" applyBorder="1" applyAlignment="1"/>
    <xf numFmtId="0" fontId="26" fillId="0" borderId="3" xfId="0" applyFont="1" applyFill="1" applyBorder="1" applyAlignment="1">
      <alignment horizontal="center"/>
    </xf>
    <xf numFmtId="164" fontId="29" fillId="0" borderId="3" xfId="0" applyNumberFormat="1" applyFont="1" applyFill="1" applyBorder="1" applyAlignment="1">
      <alignment horizontal="center"/>
    </xf>
    <xf numFmtId="14" fontId="26" fillId="4" borderId="3" xfId="0" applyNumberFormat="1" applyFont="1" applyFill="1" applyBorder="1" applyAlignment="1"/>
    <xf numFmtId="0" fontId="26" fillId="0" borderId="25" xfId="0" applyFont="1" applyFill="1" applyBorder="1" applyAlignment="1">
      <alignment horizontal="left"/>
    </xf>
    <xf numFmtId="0" fontId="0" fillId="0" borderId="0" xfId="0" applyBorder="1"/>
    <xf numFmtId="43" fontId="0" fillId="0" borderId="0" xfId="0" applyNumberFormat="1" applyBorder="1"/>
    <xf numFmtId="0" fontId="0" fillId="0" borderId="11" xfId="0" applyBorder="1"/>
    <xf numFmtId="44" fontId="29" fillId="0" borderId="2" xfId="1" applyFont="1" applyFill="1" applyBorder="1" applyAlignment="1">
      <alignment horizontal="right" vertical="top" wrapText="1"/>
    </xf>
    <xf numFmtId="164" fontId="29" fillId="0" borderId="2" xfId="0" applyNumberFormat="1" applyFont="1" applyFill="1" applyBorder="1" applyAlignment="1">
      <alignment horizontal="left" vertical="top" wrapText="1"/>
    </xf>
    <xf numFmtId="164" fontId="9"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168" fontId="9" fillId="0" borderId="0" xfId="0" applyNumberFormat="1" applyFont="1" applyFill="1" applyBorder="1" applyAlignment="1">
      <alignment horizontal="left" vertical="top" wrapText="1"/>
    </xf>
    <xf numFmtId="0" fontId="48" fillId="0" borderId="2" xfId="0" applyFont="1" applyFill="1" applyBorder="1" applyAlignment="1">
      <alignment horizontal="left" vertical="top" wrapText="1"/>
    </xf>
    <xf numFmtId="44" fontId="26" fillId="0" borderId="2" xfId="0" applyNumberFormat="1" applyFont="1" applyFill="1" applyBorder="1" applyAlignment="1">
      <alignment wrapText="1"/>
    </xf>
    <xf numFmtId="164" fontId="48" fillId="0" borderId="2" xfId="0" applyNumberFormat="1" applyFont="1" applyFill="1" applyBorder="1" applyAlignment="1">
      <alignment horizontal="left" vertical="top" wrapText="1"/>
    </xf>
    <xf numFmtId="14" fontId="0" fillId="0" borderId="2" xfId="0" applyNumberFormat="1" applyFill="1" applyBorder="1" applyAlignment="1">
      <alignment wrapText="1"/>
    </xf>
    <xf numFmtId="0" fontId="0" fillId="0" borderId="11" xfId="0" applyFill="1" applyBorder="1" applyAlignment="1">
      <alignment wrapText="1"/>
    </xf>
    <xf numFmtId="44" fontId="29" fillId="0" borderId="2" xfId="0" applyNumberFormat="1" applyFont="1" applyFill="1" applyBorder="1" applyAlignment="1">
      <alignment horizontal="right" vertical="top" wrapText="1"/>
    </xf>
    <xf numFmtId="0" fontId="9" fillId="0" borderId="0" xfId="0" applyNumberFormat="1" applyFont="1" applyFill="1" applyBorder="1" applyAlignment="1">
      <alignment horizontal="left" vertical="top" wrapText="1"/>
    </xf>
    <xf numFmtId="8" fontId="26" fillId="0" borderId="2" xfId="0" applyNumberFormat="1" applyFont="1" applyFill="1" applyBorder="1" applyAlignment="1">
      <alignment wrapText="1"/>
    </xf>
    <xf numFmtId="0" fontId="0" fillId="0" borderId="2" xfId="0" applyFill="1" applyBorder="1" applyAlignment="1">
      <alignment horizontal="left" wrapText="1"/>
    </xf>
    <xf numFmtId="4" fontId="0" fillId="41" borderId="0" xfId="0" applyNumberFormat="1" applyFill="1"/>
    <xf numFmtId="14" fontId="0" fillId="41" borderId="0" xfId="0" applyNumberFormat="1" applyFill="1"/>
    <xf numFmtId="0" fontId="0" fillId="41" borderId="0" xfId="0" applyFill="1" applyAlignment="1">
      <alignment horizontal="left"/>
    </xf>
    <xf numFmtId="0" fontId="0" fillId="41" borderId="0" xfId="0" applyFill="1"/>
    <xf numFmtId="0" fontId="9" fillId="41" borderId="0" xfId="0" applyFont="1" applyFill="1"/>
    <xf numFmtId="0" fontId="4" fillId="41" borderId="0" xfId="0" applyFont="1" applyFill="1"/>
    <xf numFmtId="43" fontId="0" fillId="41" borderId="0" xfId="52" applyFont="1" applyFill="1"/>
    <xf numFmtId="0" fontId="11" fillId="4" borderId="0" xfId="0" applyFont="1" applyFill="1"/>
    <xf numFmtId="0" fontId="53" fillId="7" borderId="5" xfId="0" applyFont="1" applyFill="1" applyBorder="1" applyAlignment="1">
      <alignment vertical="center" wrapText="1"/>
    </xf>
    <xf numFmtId="14" fontId="0" fillId="0" borderId="0" xfId="0" applyNumberFormat="1" applyFill="1" applyBorder="1" applyAlignment="1">
      <alignment horizontal="center"/>
    </xf>
    <xf numFmtId="0" fontId="0" fillId="0" borderId="2" xfId="0" applyBorder="1"/>
    <xf numFmtId="14" fontId="0" fillId="0" borderId="2" xfId="0" applyNumberFormat="1" applyBorder="1"/>
    <xf numFmtId="6" fontId="0" fillId="0" borderId="2" xfId="0" applyNumberFormat="1" applyBorder="1"/>
    <xf numFmtId="0" fontId="0" fillId="5" borderId="0" xfId="0" applyFill="1" applyAlignment="1">
      <alignment horizontal="left"/>
    </xf>
    <xf numFmtId="0" fontId="0" fillId="5" borderId="0" xfId="0" applyFill="1"/>
    <xf numFmtId="14" fontId="0" fillId="5" borderId="0" xfId="0" applyNumberFormat="1" applyFill="1"/>
    <xf numFmtId="43" fontId="0" fillId="5" borderId="0" xfId="0" applyNumberFormat="1" applyFill="1"/>
    <xf numFmtId="4" fontId="0" fillId="5" borderId="0" xfId="0" applyNumberFormat="1" applyFill="1"/>
    <xf numFmtId="8" fontId="9" fillId="3" borderId="2" xfId="1" applyNumberFormat="1" applyFont="1" applyFill="1" applyBorder="1" applyAlignment="1" applyProtection="1">
      <alignment wrapText="1"/>
      <protection locked="0"/>
    </xf>
    <xf numFmtId="44" fontId="9" fillId="3" borderId="2" xfId="1" applyFont="1" applyFill="1" applyBorder="1" applyAlignment="1" applyProtection="1">
      <alignment wrapText="1"/>
      <protection locked="0"/>
    </xf>
    <xf numFmtId="6" fontId="9" fillId="3" borderId="2" xfId="1" applyNumberFormat="1" applyFont="1" applyFill="1" applyBorder="1" applyAlignment="1" applyProtection="1">
      <alignment wrapText="1"/>
      <protection locked="0"/>
    </xf>
    <xf numFmtId="0" fontId="58" fillId="0" borderId="2" xfId="0" applyFont="1" applyBorder="1" applyProtection="1">
      <protection locked="0"/>
    </xf>
    <xf numFmtId="165" fontId="58" fillId="0" borderId="2" xfId="0" applyNumberFormat="1" applyFont="1" applyBorder="1" applyProtection="1">
      <protection locked="0"/>
    </xf>
    <xf numFmtId="0" fontId="58" fillId="0" borderId="2" xfId="0" applyFont="1" applyBorder="1" applyAlignment="1" applyProtection="1">
      <alignment wrapText="1"/>
      <protection locked="0"/>
    </xf>
    <xf numFmtId="0" fontId="58" fillId="0" borderId="5" xfId="0" applyFont="1" applyBorder="1" applyAlignment="1">
      <alignment vertical="center" wrapText="1"/>
    </xf>
    <xf numFmtId="165" fontId="61" fillId="0" borderId="2" xfId="1" applyNumberFormat="1" applyFont="1" applyFill="1" applyBorder="1" applyAlignment="1" applyProtection="1">
      <alignment vertical="center" wrapText="1"/>
    </xf>
    <xf numFmtId="44" fontId="64" fillId="0" borderId="2" xfId="1" applyNumberFormat="1" applyFont="1" applyFill="1" applyBorder="1" applyAlignment="1" applyProtection="1">
      <alignment vertical="center" wrapText="1"/>
    </xf>
    <xf numFmtId="0" fontId="61" fillId="0" borderId="3" xfId="0" applyFont="1" applyBorder="1" applyAlignment="1" applyProtection="1">
      <alignment vertical="center" wrapText="1"/>
    </xf>
    <xf numFmtId="0" fontId="65" fillId="6" borderId="2" xfId="0" applyFont="1" applyFill="1" applyBorder="1" applyAlignment="1" applyProtection="1">
      <alignment vertical="center"/>
    </xf>
    <xf numFmtId="0" fontId="61" fillId="0" borderId="2" xfId="0" applyFont="1" applyBorder="1" applyAlignment="1" applyProtection="1">
      <alignment vertical="center"/>
    </xf>
    <xf numFmtId="0" fontId="0" fillId="0" borderId="2" xfId="0" applyFill="1" applyBorder="1" applyAlignment="1">
      <alignment horizontal="center" wrapText="1"/>
    </xf>
    <xf numFmtId="44" fontId="26" fillId="0" borderId="2" xfId="1" applyFont="1" applyFill="1" applyBorder="1" applyAlignment="1" applyProtection="1">
      <protection locked="0"/>
    </xf>
    <xf numFmtId="0" fontId="9" fillId="0" borderId="2" xfId="0" applyFont="1" applyBorder="1" applyAlignment="1" applyProtection="1">
      <alignment wrapText="1"/>
      <protection locked="0"/>
    </xf>
    <xf numFmtId="44" fontId="0" fillId="0" borderId="2" xfId="1" applyFont="1" applyFill="1" applyBorder="1" applyAlignment="1" applyProtection="1">
      <protection locked="0"/>
    </xf>
    <xf numFmtId="44" fontId="87" fillId="0" borderId="2" xfId="1" applyNumberFormat="1" applyFont="1" applyFill="1" applyBorder="1" applyAlignment="1" applyProtection="1">
      <alignment wrapText="1"/>
      <protection locked="0"/>
    </xf>
    <xf numFmtId="0" fontId="9" fillId="0" borderId="2" xfId="0" applyFont="1" applyFill="1" applyBorder="1" applyAlignment="1" applyProtection="1">
      <alignment wrapText="1"/>
      <protection locked="0"/>
    </xf>
    <xf numFmtId="0" fontId="9" fillId="0" borderId="3" xfId="0" applyFont="1" applyBorder="1" applyAlignment="1" applyProtection="1">
      <alignment wrapText="1"/>
      <protection locked="0"/>
    </xf>
    <xf numFmtId="0" fontId="2" fillId="0" borderId="15" xfId="0" applyNumberFormat="1" applyFont="1" applyFill="1" applyBorder="1" applyAlignment="1" applyProtection="1">
      <alignment wrapText="1"/>
      <protection locked="0"/>
    </xf>
    <xf numFmtId="0" fontId="9" fillId="0" borderId="2" xfId="0" applyFont="1" applyBorder="1" applyProtection="1">
      <protection locked="0"/>
    </xf>
    <xf numFmtId="0" fontId="0" fillId="0" borderId="0" xfId="0" applyFont="1" applyFill="1" applyBorder="1" applyAlignment="1" applyProtection="1">
      <alignment wrapText="1"/>
      <protection locked="0"/>
    </xf>
    <xf numFmtId="0" fontId="0" fillId="0" borderId="0" xfId="0" applyFont="1" applyAlignment="1" applyProtection="1">
      <alignment wrapText="1"/>
      <protection locked="0"/>
    </xf>
    <xf numFmtId="0" fontId="0" fillId="0" borderId="2" xfId="0" applyFill="1" applyBorder="1" applyAlignment="1">
      <alignment horizontal="center"/>
    </xf>
    <xf numFmtId="0" fontId="0" fillId="0" borderId="38" xfId="0" applyFill="1" applyBorder="1" applyAlignment="1">
      <alignment horizontal="center"/>
    </xf>
    <xf numFmtId="0" fontId="0" fillId="0" borderId="38" xfId="0" applyFill="1" applyBorder="1" applyAlignment="1">
      <alignment horizontal="center" wrapText="1"/>
    </xf>
    <xf numFmtId="6" fontId="3" fillId="0" borderId="2" xfId="1" applyNumberFormat="1" applyFont="1" applyBorder="1" applyAlignment="1" applyProtection="1">
      <alignment wrapText="1"/>
      <protection locked="0"/>
    </xf>
    <xf numFmtId="14" fontId="0" fillId="0" borderId="2" xfId="0" applyNumberFormat="1" applyFill="1" applyBorder="1" applyAlignment="1">
      <alignment horizontal="center"/>
    </xf>
    <xf numFmtId="14" fontId="0" fillId="6" borderId="0" xfId="0" applyNumberFormat="1" applyFill="1"/>
    <xf numFmtId="43" fontId="0" fillId="6" borderId="0" xfId="52" applyFont="1" applyFill="1"/>
    <xf numFmtId="4" fontId="0" fillId="6" borderId="0" xfId="0" applyNumberFormat="1" applyFill="1"/>
    <xf numFmtId="0" fontId="0" fillId="6" borderId="0" xfId="0" applyFill="1"/>
    <xf numFmtId="0" fontId="0" fillId="0" borderId="0" xfId="0" applyFill="1"/>
    <xf numFmtId="43" fontId="0" fillId="0" borderId="0" xfId="52" applyFont="1"/>
    <xf numFmtId="43" fontId="0" fillId="0" borderId="0" xfId="52" applyFont="1" applyFill="1"/>
    <xf numFmtId="0" fontId="0" fillId="51" borderId="2" xfId="0" applyFill="1" applyBorder="1" applyAlignment="1" applyProtection="1">
      <alignment wrapText="1"/>
      <protection locked="0"/>
    </xf>
    <xf numFmtId="44" fontId="3" fillId="51" borderId="2" xfId="1" applyNumberFormat="1" applyFont="1" applyFill="1" applyBorder="1" applyAlignment="1" applyProtection="1">
      <alignment wrapText="1"/>
      <protection locked="0"/>
    </xf>
    <xf numFmtId="0" fontId="0" fillId="51" borderId="0" xfId="0" applyFill="1" applyBorder="1" applyAlignment="1" applyProtection="1">
      <alignment wrapText="1"/>
      <protection locked="0"/>
    </xf>
    <xf numFmtId="0" fontId="0" fillId="51" borderId="0" xfId="0" applyFill="1" applyAlignment="1" applyProtection="1">
      <alignment wrapText="1"/>
      <protection locked="0"/>
    </xf>
    <xf numFmtId="0" fontId="3" fillId="51" borderId="2" xfId="1" applyNumberFormat="1" applyFont="1" applyFill="1" applyBorder="1" applyAlignment="1" applyProtection="1">
      <alignment wrapText="1"/>
      <protection locked="0"/>
    </xf>
    <xf numFmtId="44" fontId="9" fillId="51" borderId="2" xfId="1" applyFont="1" applyFill="1" applyBorder="1" applyAlignment="1" applyProtection="1">
      <alignment wrapText="1"/>
      <protection locked="0"/>
    </xf>
    <xf numFmtId="6" fontId="3" fillId="51" borderId="2" xfId="1" applyNumberFormat="1" applyFont="1" applyFill="1" applyBorder="1" applyAlignment="1" applyProtection="1">
      <alignment wrapText="1"/>
      <protection locked="0"/>
    </xf>
    <xf numFmtId="0" fontId="6" fillId="2" borderId="1" xfId="0" applyFont="1" applyFill="1" applyBorder="1" applyAlignment="1" applyProtection="1">
      <alignment horizontal="center" vertical="center" wrapText="1"/>
      <protection locked="0"/>
    </xf>
    <xf numFmtId="0" fontId="0" fillId="50" borderId="7" xfId="0" applyFill="1" applyBorder="1" applyAlignment="1">
      <alignment horizontal="center" vertical="center" wrapText="1"/>
    </xf>
    <xf numFmtId="0" fontId="0" fillId="50" borderId="10" xfId="0" applyFill="1" applyBorder="1" applyAlignment="1">
      <alignment horizontal="center" vertical="center" wrapText="1"/>
    </xf>
    <xf numFmtId="0" fontId="0" fillId="50" borderId="12" xfId="0" applyFill="1" applyBorder="1" applyAlignment="1">
      <alignment horizontal="center" vertical="center" wrapText="1"/>
    </xf>
    <xf numFmtId="14" fontId="7" fillId="4" borderId="7" xfId="0" applyNumberFormat="1" applyFont="1" applyFill="1" applyBorder="1" applyAlignment="1">
      <alignment horizontal="center" vertical="top" wrapText="1"/>
    </xf>
    <xf numFmtId="14" fontId="7" fillId="4" borderId="8" xfId="0" applyNumberFormat="1" applyFont="1" applyFill="1" applyBorder="1" applyAlignment="1">
      <alignment horizontal="center" vertical="top" wrapText="1"/>
    </xf>
    <xf numFmtId="14" fontId="7" fillId="4" borderId="9" xfId="0" applyNumberFormat="1" applyFont="1" applyFill="1" applyBorder="1" applyAlignment="1">
      <alignment horizontal="center" vertical="top" wrapText="1"/>
    </xf>
    <xf numFmtId="14" fontId="7" fillId="4" borderId="10" xfId="0" applyNumberFormat="1" applyFont="1" applyFill="1" applyBorder="1" applyAlignment="1">
      <alignment horizontal="center" vertical="top" wrapText="1"/>
    </xf>
    <xf numFmtId="14" fontId="7" fillId="4" borderId="0" xfId="0" applyNumberFormat="1" applyFont="1" applyFill="1" applyBorder="1" applyAlignment="1">
      <alignment horizontal="center" vertical="top" wrapText="1"/>
    </xf>
    <xf numFmtId="14" fontId="7" fillId="4" borderId="11" xfId="0" applyNumberFormat="1" applyFont="1" applyFill="1" applyBorder="1" applyAlignment="1">
      <alignment horizontal="center" vertical="top" wrapText="1"/>
    </xf>
    <xf numFmtId="14" fontId="7" fillId="4" borderId="12" xfId="0" applyNumberFormat="1" applyFont="1" applyFill="1" applyBorder="1" applyAlignment="1">
      <alignment horizontal="center" vertical="top" wrapText="1"/>
    </xf>
    <xf numFmtId="14" fontId="7" fillId="4" borderId="13" xfId="0" applyNumberFormat="1" applyFont="1" applyFill="1" applyBorder="1" applyAlignment="1">
      <alignment horizontal="center" vertical="top" wrapText="1"/>
    </xf>
    <xf numFmtId="14" fontId="7" fillId="4" borderId="14" xfId="0" applyNumberFormat="1" applyFont="1" applyFill="1" applyBorder="1" applyAlignment="1">
      <alignment horizontal="center" vertical="top" wrapText="1"/>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52" builtinId="3"/>
    <cellStyle name="Currency" xfId="1" builtinId="4"/>
    <cellStyle name="Currency 2" xfId="3"/>
    <cellStyle name="Currency 3"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2"/>
    <cellStyle name="Normal 3" xfId="4"/>
    <cellStyle name="Normal 4" xfId="6"/>
    <cellStyle name="Normal 4 2" xfId="7"/>
    <cellStyle name="Normal 5" xfId="10"/>
    <cellStyle name="Normal 6" xfId="9"/>
    <cellStyle name="Note" xfId="25" builtinId="10" customBuiltin="1"/>
    <cellStyle name="Output" xfId="20" builtinId="21" customBuiltin="1"/>
    <cellStyle name="Percent 2" xfId="5"/>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'OPS only - Weekly Tasks'!$F$11:$F$183</c:f>
              <c:strCache>
                <c:ptCount val="1"/>
                <c:pt idx="0">
                  <c:v>Reported by LD tbr when more information W - Kara
W - MC
M: 03 - 04 W-Kara
W-MC: emerging issue 04
M: 03-04 tbr W - Kara
W - MC: tbr when more advanced
M: tbr W -K: 06/05
M: 03 W kara: tbr
M: 03 W-Kara
W-MC: 04/03+11
M: 03 W-Kara
W-MC 04/03
M-03 W-K
W-MC </c:v>
                </c:pt>
              </c:strCache>
            </c:strRef>
          </c:tx>
          <c:invertIfNegative val="0"/>
          <c:cat>
            <c:multiLvlStrRef>
              <c:f>'OPS only - Weekly Tasks'!$A$184:$E$259</c:f>
              <c:multiLvlStrCache>
                <c:ptCount val="24"/>
                <c:lvl>
                  <c:pt idx="0">
                    <c:v>Stuart Kinnear</c:v>
                  </c:pt>
                  <c:pt idx="1">
                    <c:v>Stuart Kinnear</c:v>
                  </c:pt>
                  <c:pt idx="2">
                    <c:v>Stuart Kinnear</c:v>
                  </c:pt>
                  <c:pt idx="3">
                    <c:v>Renato Lanfranchi</c:v>
                  </c:pt>
                  <c:pt idx="4">
                    <c:v>Stuart Kinnear</c:v>
                  </c:pt>
                  <c:pt idx="5">
                    <c:v>Javier Acosta</c:v>
                  </c:pt>
                  <c:pt idx="6">
                    <c:v>Candice MacLean</c:v>
                  </c:pt>
                  <c:pt idx="7">
                    <c:v>Stuart Kinnear</c:v>
                  </c:pt>
                  <c:pt idx="8">
                    <c:v>Stuart Kinnear</c:v>
                  </c:pt>
                  <c:pt idx="9">
                    <c:v>Stuart Kinnear</c:v>
                  </c:pt>
                  <c:pt idx="10">
                    <c:v>Tyson Bennett</c:v>
                  </c:pt>
                  <c:pt idx="11">
                    <c:v>Tyson Bennett</c:v>
                  </c:pt>
                  <c:pt idx="12">
                    <c:v>Candice MacLean</c:v>
                  </c:pt>
                  <c:pt idx="13">
                    <c:v>Kevin Ross</c:v>
                  </c:pt>
                  <c:pt idx="14">
                    <c:v>Stuart Kinnear</c:v>
                  </c:pt>
                  <c:pt idx="15">
                    <c:v>Tyson Bennett</c:v>
                  </c:pt>
                  <c:pt idx="16">
                    <c:v>Kevin Ross</c:v>
                  </c:pt>
                  <c:pt idx="17">
                    <c:v>Lesley Dovichak</c:v>
                  </c:pt>
                  <c:pt idx="18">
                    <c:v>Candice MacLean</c:v>
                  </c:pt>
                  <c:pt idx="19">
                    <c:v>Candice MacLean</c:v>
                  </c:pt>
                  <c:pt idx="20">
                    <c:v>Tyson Bennett</c:v>
                  </c:pt>
                  <c:pt idx="21">
                    <c:v>Kevin Ross</c:v>
                  </c:pt>
                  <c:pt idx="22">
                    <c:v>Tyson Bennett</c:v>
                  </c:pt>
                  <c:pt idx="23">
                    <c:v>Lesley Dovichak</c:v>
                  </c:pt>
                </c:lvl>
                <c:lvl>
                  <c:pt idx="0">
                    <c:v>In progress</c:v>
                  </c:pt>
                  <c:pt idx="1">
                    <c:v>In progress</c:v>
                  </c:pt>
                  <c:pt idx="2">
                    <c:v>In progress</c:v>
                  </c:pt>
                  <c:pt idx="3">
                    <c:v>In progress</c:v>
                  </c:pt>
                  <c:pt idx="4">
                    <c:v>In progress</c:v>
                  </c:pt>
                  <c:pt idx="5">
                    <c:v>In progress</c:v>
                  </c:pt>
                  <c:pt idx="6">
                    <c:v>In progress</c:v>
                  </c:pt>
                  <c:pt idx="7">
                    <c:v>In Progress</c:v>
                  </c:pt>
                  <c:pt idx="8">
                    <c:v>In Progress</c:v>
                  </c:pt>
                  <c:pt idx="9">
                    <c:v>In Progress</c:v>
                  </c:pt>
                  <c:pt idx="10">
                    <c:v>In progress</c:v>
                  </c:pt>
                  <c:pt idx="11">
                    <c:v>In progress</c:v>
                  </c:pt>
                  <c:pt idx="12">
                    <c:v>In progress</c:v>
                  </c:pt>
                  <c:pt idx="13">
                    <c:v>In progress</c:v>
                  </c:pt>
                  <c:pt idx="14">
                    <c:v>In progress</c:v>
                  </c:pt>
                  <c:pt idx="15">
                    <c:v>In progress</c:v>
                  </c:pt>
                  <c:pt idx="16">
                    <c:v>In progress</c:v>
                  </c:pt>
                  <c:pt idx="17">
                    <c:v>In progress</c:v>
                  </c:pt>
                  <c:pt idx="18">
                    <c:v>In progress</c:v>
                  </c:pt>
                  <c:pt idx="19">
                    <c:v>In progress</c:v>
                  </c:pt>
                  <c:pt idx="20">
                    <c:v>in Progress</c:v>
                  </c:pt>
                  <c:pt idx="21">
                    <c:v>in Progress</c:v>
                  </c:pt>
                  <c:pt idx="22">
                    <c:v>In progress</c:v>
                  </c:pt>
                  <c:pt idx="23">
                    <c:v>In progress</c:v>
                  </c:pt>
                </c:lvl>
                <c:lvl>
                  <c:pt idx="0">
                    <c:v>Began process of crosstraining on the Suncor fuels contract with Dale Palmer.  Currently reading and gaining context on the contract.  Deliverables for the end of 2014 have been discussed and preliminary list has been sent to Julie, Laurence and Hamilton </c:v>
                  </c:pt>
                  <c:pt idx="1">
                    <c:v>Met with the Tableau Analytics Business Steering Committee to identify potential data sources and reporting capabilities made possible using Tableau Software.  Next step is to work with Damian Jordan to gain access to the currently available analytics dat</c:v>
                  </c:pt>
                  <c:pt idx="2">
                    <c:v>Working with Support Services to begin understanding the reporting requirements of Supply Management.  This is as a part of the process of increasing the reporting quality, and data integrity.</c:v>
                  </c:pt>
                  <c:pt idx="3">
                    <c:v>Created 4 new MGSA's (see comments)</c:v>
                  </c:pt>
                  <c:pt idx="4">
                    <c:v>July 14 - Discussed new bundled pricing offer.  Still open for negotiations is the cost to budle the services. 
July 17 - Sent letter of Fuel Allowance for $5 effective July 21
August 13 - Bundled pricing is not going to be accepted until discussions arou</c:v>
                  </c:pt>
                  <c:pt idx="5">
                    <c:v>RFQ #460 - Fluid Hauling Services for Lone Rock &amp; Lashburn Fields drafted and ready for execution. Hamilton and Carla has reviewed it. Waiting on Foreman John Neff to review and approve. RFQ is to be issued July 29, 2014</c:v>
                  </c:pt>
                  <c:pt idx="6">
                    <c:v>Review of Stakeholders Expectations. Meeting with Loreta and Legal on August 6th to discuss Schedule I. Meeting again in September. </c:v>
                  </c:pt>
                  <c:pt idx="7">
                    <c:v>Savanna has requested a $75/hr increase to the base operating rate.  Working with Field ops and Completions to push back, as they lowered their rate $60/hr in fall 2013
August 12 - Accepted $55/hr increase as they were unable to come down any further due </c:v>
                  </c:pt>
                  <c:pt idx="8">
                    <c:v>Completing a contract for Data cleansing for the warehouse item master.  Working to determine which contract is appropriate.  Update scheduled with MM for Thursday August 14th.
September 2 - Sarah Laird has indicated that the plan to use this vendor may h</c:v>
                  </c:pt>
                  <c:pt idx="9">
                    <c:v>Published Service Rig Dashboard to Field Ops Managers.  Will publish to all completions superintendents once final sign off has been given from management.
September 2 - BU management reviewing who should be using this dashboard due to concerns over confi</c:v>
                  </c:pt>
                  <c:pt idx="10">
                    <c:v>Working on 20 COA's and 2 SFCA's. Executed 2 SFCA's and 3 COA's</c:v>
                  </c:pt>
                  <c:pt idx="11">
                    <c:v>Began as member of Playbook task force. Reviewing, editing first draft.</c:v>
                  </c:pt>
                  <c:pt idx="12">
                    <c:v>Investigating Jet A1 fuel storage at Kirby Airstip. Working with Kirby Operations and Corp. Travel</c:v>
                  </c:pt>
                  <c:pt idx="13">
                    <c:v>Stantec Remediation Schedule</c:v>
                  </c:pt>
                  <c:pt idx="14">
                    <c:v>Mike Kozak (Red Deer Completions Superintendent) has requested that a contract be put in place with this well servicing vendor due to their rig availability and his past experience with Devon.  A high TRIF of 16.61 has slowed this process down, and other </c:v>
                  </c:pt>
                  <c:pt idx="15">
                    <c:v>Began working on 4 COAs</c:v>
                  </c:pt>
                  <c:pt idx="16">
                    <c:v>Digging new landfill, cost savings to be reported soon</c:v>
                  </c:pt>
                  <c:pt idx="17">
                    <c:v>Began reviewing Summit Agreement; completed T&amp;C's and Sch A review. Reviewed questions and current state update with Cam at our weekly meeting. Need to finish review of Summit Sch B and begin reviewing Tenaris Agreement. Update Sept 22nd: Reviewed Tenaris</c:v>
                  </c:pt>
                  <c:pt idx="18">
                    <c:v>Issuing a current MGSA to Earth &amp; Iron (operating under an MGSA from 2005). Earth &amp; Iron is a top spend vendor for the LC group. Also in discussions with Earth &amp; Iron regarding Early Pay. </c:v>
                  </c:pt>
                  <c:pt idx="19">
                    <c:v>Finalized the SOW for the CBO ground handling agreement in Kirby. Waiting on CBO to provide an updated compensation table for the agreement. Hoping to issue these schedules by the end of the month. </c:v>
                  </c:pt>
                  <c:pt idx="20">
                    <c:v>Working with Renato to update contracts by the end of the year. Production Testing, E-line and Safety.</c:v>
                  </c:pt>
                  <c:pt idx="21">
                    <c:v>Dealing with prime contractor/secor/complyworks issues brought up by safety regarding enviro consultants. Need written agreements for 40-50 consulting companeis with the proper language to cover our saftery standards.</c:v>
                  </c:pt>
                  <c:pt idx="22">
                    <c:v>Began working on 4 Devon COAs</c:v>
                  </c:pt>
                  <c:pt idx="23">
                    <c:v>Reviewed T&amp;C's with Julie and Laurence. Will be requesting revisions and clarifications from I H S and Legal; preference of US state of Law to govern if they do not accept Canadian/Alberta Law. Clarification on IP (Greg Imlah is no longer with CNQ, will n</c:v>
                  </c:pt>
                </c:lvl>
                <c:lvl>
                  <c:pt idx="0">
                    <c:v>Suncor</c:v>
                  </c:pt>
                  <c:pt idx="1">
                    <c:v>Tableau Software</c:v>
                  </c:pt>
                  <c:pt idx="2">
                    <c:v>Supply Management</c:v>
                  </c:pt>
                  <c:pt idx="3">
                    <c:v>Completions</c:v>
                  </c:pt>
                  <c:pt idx="4">
                    <c:v>Rockwell Servicing</c:v>
                  </c:pt>
                  <c:pt idx="5">
                    <c:v>Field Operations</c:v>
                  </c:pt>
                  <c:pt idx="6">
                    <c:v>Task Force</c:v>
                  </c:pt>
                  <c:pt idx="7">
                    <c:v>Savanna Well Servicing</c:v>
                  </c:pt>
                  <c:pt idx="8">
                    <c:v>I H S Global Canada Limited</c:v>
                  </c:pt>
                  <c:pt idx="9">
                    <c:v>Supply Management</c:v>
                  </c:pt>
                  <c:pt idx="10">
                    <c:v>Supply Management</c:v>
                  </c:pt>
                  <c:pt idx="11">
                    <c:v>Task Force</c:v>
                  </c:pt>
                  <c:pt idx="13">
                    <c:v>Enviro</c:v>
                  </c:pt>
                  <c:pt idx="14">
                    <c:v>Rezone Well Servicing</c:v>
                  </c:pt>
                  <c:pt idx="15">
                    <c:v>COA</c:v>
                  </c:pt>
                  <c:pt idx="16">
                    <c:v>Tervita</c:v>
                  </c:pt>
                  <c:pt idx="17">
                    <c:v>OCTG Cross-training</c:v>
                  </c:pt>
                  <c:pt idx="18">
                    <c:v>Earth &amp; Iron</c:v>
                  </c:pt>
                  <c:pt idx="19">
                    <c:v>CBO</c:v>
                  </c:pt>
                  <c:pt idx="20">
                    <c:v>Completions</c:v>
                  </c:pt>
                  <c:pt idx="21">
                    <c:v>Enviro/Safety</c:v>
                  </c:pt>
                  <c:pt idx="22">
                    <c:v>COA</c:v>
                  </c:pt>
                  <c:pt idx="23">
                    <c:v>I H S / Materials Management / Horizon</c:v>
                  </c:pt>
                </c:lvl>
                <c:lvl>
                  <c:pt idx="0">
                    <c:v>7/8/2014</c:v>
                  </c:pt>
                  <c:pt idx="1">
                    <c:v>7/8/2014</c:v>
                  </c:pt>
                  <c:pt idx="2">
                    <c:v>7/9/2014</c:v>
                  </c:pt>
                  <c:pt idx="3">
                    <c:v>7/2/2014</c:v>
                  </c:pt>
                  <c:pt idx="4">
                    <c:v>7/17/2014</c:v>
                  </c:pt>
                  <c:pt idx="5">
                    <c:v>7/28/2014</c:v>
                  </c:pt>
                  <c:pt idx="6">
                    <c:v>7/28/2014</c:v>
                  </c:pt>
                  <c:pt idx="7">
                    <c:v>8/7/2014</c:v>
                  </c:pt>
                  <c:pt idx="8">
                    <c:v>8/7/2014</c:v>
                  </c:pt>
                  <c:pt idx="9">
                    <c:v>8/11/2014</c:v>
                  </c:pt>
                  <c:pt idx="10">
                    <c:v>8/21/2014</c:v>
                  </c:pt>
                  <c:pt idx="11">
                    <c:v>8/21/2014</c:v>
                  </c:pt>
                  <c:pt idx="12">
                    <c:v>8/21/2014</c:v>
                  </c:pt>
                  <c:pt idx="13">
                    <c:v>8/21/2014</c:v>
                  </c:pt>
                  <c:pt idx="14">
                    <c:v>8/30/2014</c:v>
                  </c:pt>
                  <c:pt idx="15">
                    <c:v>9/1/2014</c:v>
                  </c:pt>
                  <c:pt idx="16">
                    <c:v>9/5/2014</c:v>
                  </c:pt>
                  <c:pt idx="17">
                    <c:v>9/10/2014</c:v>
                  </c:pt>
                  <c:pt idx="18">
                    <c:v>9/18/2014</c:v>
                  </c:pt>
                  <c:pt idx="19">
                    <c:v>9/18/2014</c:v>
                  </c:pt>
                  <c:pt idx="20">
                    <c:v>9/22/2014</c:v>
                  </c:pt>
                  <c:pt idx="21">
                    <c:v>9/22/2014</c:v>
                  </c:pt>
                  <c:pt idx="22">
                    <c:v>9/22/2014</c:v>
                  </c:pt>
                  <c:pt idx="23">
                    <c:v>9/17/2014</c:v>
                  </c:pt>
                </c:lvl>
              </c:multiLvlStrCache>
            </c:multiLvlStrRef>
          </c:cat>
          <c:val>
            <c:numRef>
              <c:f>'OPS only - Weekly Tasks'!$F$184:$F$259</c:f>
              <c:numCache>
                <c:formatCode>General</c:formatCode>
                <c:ptCount val="24"/>
              </c:numCache>
            </c:numRef>
          </c:val>
        </c:ser>
        <c:dLbls>
          <c:showLegendKey val="0"/>
          <c:showVal val="0"/>
          <c:showCatName val="0"/>
          <c:showSerName val="0"/>
          <c:showPercent val="0"/>
          <c:showBubbleSize val="0"/>
        </c:dLbls>
        <c:gapWidth val="150"/>
        <c:axId val="187720064"/>
        <c:axId val="187721600"/>
      </c:barChart>
      <c:catAx>
        <c:axId val="187720064"/>
        <c:scaling>
          <c:orientation val="minMax"/>
        </c:scaling>
        <c:delete val="0"/>
        <c:axPos val="b"/>
        <c:majorTickMark val="out"/>
        <c:minorTickMark val="none"/>
        <c:tickLblPos val="nextTo"/>
        <c:crossAx val="187721600"/>
        <c:crosses val="autoZero"/>
        <c:auto val="1"/>
        <c:lblAlgn val="ctr"/>
        <c:lblOffset val="100"/>
        <c:noMultiLvlLbl val="0"/>
      </c:catAx>
      <c:valAx>
        <c:axId val="187721600"/>
        <c:scaling>
          <c:orientation val="minMax"/>
        </c:scaling>
        <c:delete val="0"/>
        <c:axPos val="l"/>
        <c:majorGridlines/>
        <c:numFmt formatCode="General" sourceLinked="1"/>
        <c:majorTickMark val="out"/>
        <c:minorTickMark val="none"/>
        <c:tickLblPos val="nextTo"/>
        <c:crossAx val="1877200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3" workbookViewId="0" zoomToFit="1"/>
  </sheetViews>
  <customSheetViews>
    <customSheetView guid="{F121DFDB-F7EE-4DC0-9C56-78F12606351C}" scale="123" zoomToFit="1">
      <pageMargins left="0.7" right="0.7" top="0.75" bottom="0.75" header="0.3" footer="0.3"/>
    </customSheetView>
    <customSheetView guid="{1FBB4969-6CBF-41D4-A639-A7476D452D85}" scale="113" zoomToFit="1">
      <pageMargins left="0.7" right="0.7" top="0.75" bottom="0.75" header="0.3" footer="0.3"/>
    </customSheetView>
    <customSheetView guid="{82F36205-E67C-4794-BB0C-024D3E9E2E22}" scale="113" zoomToFit="1">
      <pageMargins left="0.7" right="0.7" top="0.75" bottom="0.75" header="0.3" footer="0.3"/>
    </customSheetView>
    <customSheetView guid="{2699C5E5-96D4-48DE-87D7-EC09646739BE}" scale="117" zoomToFit="1">
      <pageMargins left="0.7" right="0.7" top="0.75" bottom="0.75" header="0.3" footer="0.3"/>
    </customSheetView>
    <customSheetView guid="{FBCD9737-53FC-4BBA-9677-9554CB08187D}" scale="111" zoomToFit="1">
      <pageMargins left="0.7" right="0.7" top="0.75" bottom="0.75" header="0.3" footer="0.3"/>
    </customSheetView>
    <customSheetView guid="{8553E7FD-9F31-43F9-9E4D-7B67B2E0411A}" scale="123" zoomToFit="1">
      <pageMargins left="0.7" right="0.7" top="0.75" bottom="0.75" header="0.3" footer="0.3"/>
    </customSheetView>
    <customSheetView guid="{F976164E-0E99-4807-8FC3-52215D1D897C}" scale="99" zoomToFit="1">
      <pageMargins left="0.7" right="0.7" top="0.75" bottom="0.75" header="0.3" footer="0.3"/>
    </customSheetView>
    <customSheetView guid="{4C04BD47-84CE-4273-ACF8-B93F72B2FC29}" scale="110" zoomToFit="1">
      <pageMargins left="0.7" right="0.7" top="0.75" bottom="0.75" header="0.3" footer="0.3"/>
    </customSheetView>
    <customSheetView guid="{D2AF4B55-6288-4404-BDA4-57667A3D222B}" scale="120" zoomToFit="1">
      <pageMargins left="0.7" right="0.7" top="0.75" bottom="0.75" header="0.3" footer="0.3"/>
    </customSheetView>
    <customSheetView guid="{B7BCDC88-F3BD-48B0-8DD5-36B47A2B1128}" scale="120" zoomToFit="1">
      <pageMargins left="0.7" right="0.7" top="0.75" bottom="0.75" header="0.3" footer="0.3"/>
    </customSheetView>
    <customSheetView guid="{D5108DDB-1CA7-4882-8509-9DD5CB1D05D4}" scale="122" zoomToFit="1">
      <pageMargins left="0.7" right="0.7" top="0.75" bottom="0.75" header="0.3" footer="0.3"/>
    </customSheetView>
    <customSheetView guid="{5FC3DCBB-1083-4C50-A3FD-B9D4538DA773}" scale="111" zoomToFit="1">
      <pageMargins left="0.7" right="0.7" top="0.75" bottom="0.75" header="0.3" footer="0.3"/>
    </customSheetView>
    <customSheetView guid="{6DA8A8FD-352D-4610-BC5A-169CD7F1B872}" scale="114" zoomToFit="1">
      <pageMargins left="0.7" right="0.7" top="0.75" bottom="0.75" header="0.3" footer="0.3"/>
    </customSheetView>
    <customSheetView guid="{D0527416-56DA-471C-B239-7844AAE5BBF2}" scale="111" zoomToFit="1">
      <pageMargins left="0.7" right="0.7" top="0.75" bottom="0.75" header="0.3" footer="0.3"/>
    </customSheetView>
    <customSheetView guid="{B54B3B29-DBE5-4E05-B57A-733E861AD3D8}" scale="120" zoomToFit="1">
      <pageMargins left="0.7" right="0.7" top="0.75" bottom="0.75" header="0.3" footer="0.3"/>
    </customSheetView>
    <customSheetView guid="{408714B3-C490-4A0A-9E6B-4A6408ECE2F9}" scale="120" zoomToFit="1">
      <pageMargins left="0.7" right="0.7" top="0.75" bottom="0.75" header="0.3" footer="0.3"/>
    </customSheetView>
    <customSheetView guid="{E78475F9-8E88-486A-B527-CF4D0005F119}" scale="123" zoomToFit="1">
      <pageMargins left="0.7" right="0.7" top="0.75" bottom="0.75" header="0.3" footer="0.3"/>
    </customSheetView>
    <customSheetView guid="{5495ECAE-4783-411D-818A-D8EDBC82D2AC}" scale="111" zoomToFit="1">
      <pageMargins left="0.7" right="0.7" top="0.75" bottom="0.75" header="0.3" footer="0.3"/>
    </customSheetView>
    <customSheetView guid="{E948BCE7-2060-41BB-8D33-622594444302}" scale="117" zoomToFit="1">
      <pageMargins left="0.7" right="0.7" top="0.75" bottom="0.75" header="0.3" footer="0.3"/>
    </customSheetView>
    <customSheetView guid="{8FCB8EB8-4FC2-40FD-A64A-15756752189C}" scale="113" zoomToFit="1">
      <pageMargins left="0.7" right="0.7" top="0.75" bottom="0.75" header="0.3" footer="0.3"/>
    </customSheetView>
    <customSheetView guid="{6FC8E45E-B7EC-432F-999B-187E52E5BCD1}" scale="123"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3171" cy="62957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customProperty" Target="../customProperty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18" Type="http://schemas.openxmlformats.org/officeDocument/2006/relationships/printerSettings" Target="../printerSettings/printerSettings44.bin"/><Relationship Id="rId3" Type="http://schemas.openxmlformats.org/officeDocument/2006/relationships/printerSettings" Target="../printerSettings/printerSettings29.bin"/><Relationship Id="rId21" Type="http://schemas.openxmlformats.org/officeDocument/2006/relationships/printerSettings" Target="../printerSettings/printerSettings47.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printerSettings" Target="../printerSettings/printerSettings43.bin"/><Relationship Id="rId2" Type="http://schemas.openxmlformats.org/officeDocument/2006/relationships/printerSettings" Target="../printerSettings/printerSettings28.bin"/><Relationship Id="rId16" Type="http://schemas.openxmlformats.org/officeDocument/2006/relationships/printerSettings" Target="../printerSettings/printerSettings42.bin"/><Relationship Id="rId20" Type="http://schemas.openxmlformats.org/officeDocument/2006/relationships/printerSettings" Target="../printerSettings/printerSettings46.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printerSettings" Target="../printerSettings/printerSettings41.bin"/><Relationship Id="rId10" Type="http://schemas.openxmlformats.org/officeDocument/2006/relationships/printerSettings" Target="../printerSettings/printerSettings36.bin"/><Relationship Id="rId19" Type="http://schemas.openxmlformats.org/officeDocument/2006/relationships/printerSettings" Target="../printerSettings/printerSettings45.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40.bin"/><Relationship Id="rId22"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6.bin"/><Relationship Id="rId13" Type="http://schemas.openxmlformats.org/officeDocument/2006/relationships/printerSettings" Target="../printerSettings/printerSettings61.bin"/><Relationship Id="rId18" Type="http://schemas.openxmlformats.org/officeDocument/2006/relationships/printerSettings" Target="../printerSettings/printerSettings66.bin"/><Relationship Id="rId3" Type="http://schemas.openxmlformats.org/officeDocument/2006/relationships/printerSettings" Target="../printerSettings/printerSettings51.bin"/><Relationship Id="rId21" Type="http://schemas.openxmlformats.org/officeDocument/2006/relationships/printerSettings" Target="../printerSettings/printerSettings69.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17" Type="http://schemas.openxmlformats.org/officeDocument/2006/relationships/printerSettings" Target="../printerSettings/printerSettings65.bin"/><Relationship Id="rId25" Type="http://schemas.openxmlformats.org/officeDocument/2006/relationships/comments" Target="../comments1.xml"/><Relationship Id="rId2" Type="http://schemas.openxmlformats.org/officeDocument/2006/relationships/printerSettings" Target="../printerSettings/printerSettings50.bin"/><Relationship Id="rId16" Type="http://schemas.openxmlformats.org/officeDocument/2006/relationships/printerSettings" Target="../printerSettings/printerSettings64.bin"/><Relationship Id="rId20" Type="http://schemas.openxmlformats.org/officeDocument/2006/relationships/printerSettings" Target="../printerSettings/printerSettings68.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24" Type="http://schemas.openxmlformats.org/officeDocument/2006/relationships/vmlDrawing" Target="../drawings/vmlDrawing1.vml"/><Relationship Id="rId5" Type="http://schemas.openxmlformats.org/officeDocument/2006/relationships/printerSettings" Target="../printerSettings/printerSettings53.bin"/><Relationship Id="rId15" Type="http://schemas.openxmlformats.org/officeDocument/2006/relationships/printerSettings" Target="../printerSettings/printerSettings63.bin"/><Relationship Id="rId23" Type="http://schemas.openxmlformats.org/officeDocument/2006/relationships/printerSettings" Target="../printerSettings/printerSettings71.bin"/><Relationship Id="rId10" Type="http://schemas.openxmlformats.org/officeDocument/2006/relationships/printerSettings" Target="../printerSettings/printerSettings58.bin"/><Relationship Id="rId19" Type="http://schemas.openxmlformats.org/officeDocument/2006/relationships/printerSettings" Target="../printerSettings/printerSettings67.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 Id="rId14" Type="http://schemas.openxmlformats.org/officeDocument/2006/relationships/printerSettings" Target="../printerSettings/printerSettings62.bin"/><Relationship Id="rId22" Type="http://schemas.openxmlformats.org/officeDocument/2006/relationships/printerSettings" Target="../printerSettings/printerSettings70.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26" Type="http://schemas.openxmlformats.org/officeDocument/2006/relationships/printerSettings" Target="../printerSettings/printerSettings98.bin"/><Relationship Id="rId3" Type="http://schemas.openxmlformats.org/officeDocument/2006/relationships/printerSettings" Target="../printerSettings/printerSettings75.bin"/><Relationship Id="rId21" Type="http://schemas.openxmlformats.org/officeDocument/2006/relationships/printerSettings" Target="../printerSettings/printerSettings93.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5" Type="http://schemas.openxmlformats.org/officeDocument/2006/relationships/printerSettings" Target="../printerSettings/printerSettings97.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printerSettings" Target="../printerSettings/printerSettings92.bin"/><Relationship Id="rId29" Type="http://schemas.openxmlformats.org/officeDocument/2006/relationships/comments" Target="../comments3.xml"/><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24" Type="http://schemas.openxmlformats.org/officeDocument/2006/relationships/printerSettings" Target="../printerSettings/printerSettings96.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23" Type="http://schemas.openxmlformats.org/officeDocument/2006/relationships/printerSettings" Target="../printerSettings/printerSettings95.bin"/><Relationship Id="rId28" Type="http://schemas.openxmlformats.org/officeDocument/2006/relationships/vmlDrawing" Target="../drawings/vmlDrawing3.vml"/><Relationship Id="rId10" Type="http://schemas.openxmlformats.org/officeDocument/2006/relationships/printerSettings" Target="../printerSettings/printerSettings82.bin"/><Relationship Id="rId19" Type="http://schemas.openxmlformats.org/officeDocument/2006/relationships/printerSettings" Target="../printerSettings/printerSettings91.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 Id="rId22" Type="http://schemas.openxmlformats.org/officeDocument/2006/relationships/printerSettings" Target="../printerSettings/printerSettings94.bin"/><Relationship Id="rId27" Type="http://schemas.openxmlformats.org/officeDocument/2006/relationships/customProperty" Target="../customProperty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33" sqref="P33"/>
    </sheetView>
  </sheetViews>
  <sheetFormatPr defaultRowHeight="15" x14ac:dyDescent="0.25"/>
  <sheetData/>
  <customSheetViews>
    <customSheetView guid="{F121DFDB-F7EE-4DC0-9C56-78F12606351C}" state="hidden">
      <selection activeCell="P33" sqref="P33"/>
      <pageMargins left="0.7" right="0.7" top="0.75" bottom="0.75" header="0.3" footer="0.3"/>
    </customSheetView>
    <customSheetView guid="{1FBB4969-6CBF-41D4-A639-A7476D452D85}" state="hidden">
      <selection activeCell="P33" sqref="P33"/>
      <pageMargins left="0.7" right="0.7" top="0.75" bottom="0.75" header="0.3" footer="0.3"/>
    </customSheetView>
    <customSheetView guid="{82F36205-E67C-4794-BB0C-024D3E9E2E22}" state="hidden">
      <selection activeCell="P33" sqref="P33"/>
      <pageMargins left="0.7" right="0.7" top="0.75" bottom="0.75" header="0.3" footer="0.3"/>
    </customSheetView>
    <customSheetView guid="{2699C5E5-96D4-48DE-87D7-EC09646739BE}" state="hidden">
      <selection activeCell="P33" sqref="P33"/>
      <pageMargins left="0.7" right="0.7" top="0.75" bottom="0.75" header="0.3" footer="0.3"/>
    </customSheetView>
    <customSheetView guid="{FBCD9737-53FC-4BBA-9677-9554CB08187D}" state="hidden">
      <selection activeCell="P33" sqref="P33"/>
      <pageMargins left="0.7" right="0.7" top="0.75" bottom="0.75" header="0.3" footer="0.3"/>
    </customSheetView>
    <customSheetView guid="{8553E7FD-9F31-43F9-9E4D-7B67B2E0411A}" state="hidden">
      <selection activeCell="P33" sqref="P33"/>
      <pageMargins left="0.7" right="0.7" top="0.75" bottom="0.75" header="0.3" footer="0.3"/>
    </customSheetView>
    <customSheetView guid="{F976164E-0E99-4807-8FC3-52215D1D897C}" state="hidden">
      <selection activeCell="P33" sqref="P33"/>
      <pageMargins left="0.7" right="0.7" top="0.75" bottom="0.75" header="0.3" footer="0.3"/>
    </customSheetView>
    <customSheetView guid="{4C04BD47-84CE-4273-ACF8-B93F72B2FC29}" state="hidden">
      <selection activeCell="P33" sqref="P33"/>
      <pageMargins left="0.7" right="0.7" top="0.75" bottom="0.75" header="0.3" footer="0.3"/>
    </customSheetView>
    <customSheetView guid="{D2AF4B55-6288-4404-BDA4-57667A3D222B}" state="hidden">
      <selection activeCell="P33" sqref="P33"/>
      <pageMargins left="0.7" right="0.7" top="0.75" bottom="0.75" header="0.3" footer="0.3"/>
    </customSheetView>
    <customSheetView guid="{B7BCDC88-F3BD-48B0-8DD5-36B47A2B1128}" state="hidden">
      <selection activeCell="P33" sqref="P33"/>
      <pageMargins left="0.7" right="0.7" top="0.75" bottom="0.75" header="0.3" footer="0.3"/>
    </customSheetView>
    <customSheetView guid="{D5108DDB-1CA7-4882-8509-9DD5CB1D05D4}" state="hidden">
      <selection activeCell="P33" sqref="P33"/>
      <pageMargins left="0.7" right="0.7" top="0.75" bottom="0.75" header="0.3" footer="0.3"/>
    </customSheetView>
    <customSheetView guid="{5FC3DCBB-1083-4C50-A3FD-B9D4538DA773}" state="hidden">
      <selection activeCell="P33" sqref="P33"/>
      <pageMargins left="0.7" right="0.7" top="0.75" bottom="0.75" header="0.3" footer="0.3"/>
    </customSheetView>
    <customSheetView guid="{743A6B8C-8B96-401A-AAC5-2EB1A52E66BC}" state="hidden">
      <selection activeCell="P33" sqref="P33"/>
      <pageMargins left="0.7" right="0.7" top="0.75" bottom="0.75" header="0.3" footer="0.3"/>
    </customSheetView>
    <customSheetView guid="{9D0FF73D-5DF0-4F8B-8248-B6B5C80F626B}" state="hidden">
      <selection activeCell="P33" sqref="P33"/>
      <pageMargins left="0.7" right="0.7" top="0.75" bottom="0.75" header="0.3" footer="0.3"/>
    </customSheetView>
    <customSheetView guid="{36D2D0A1-A13B-4BF2-9A8A-F42E50683E85}" state="hidden">
      <selection activeCell="P33" sqref="P33"/>
      <pageMargins left="0.7" right="0.7" top="0.75" bottom="0.75" header="0.3" footer="0.3"/>
    </customSheetView>
    <customSheetView guid="{15204AAF-F8D6-4F5C-B779-8142D767886E}" state="hidden">
      <selection activeCell="P33" sqref="P33"/>
      <pageMargins left="0.7" right="0.7" top="0.75" bottom="0.75" header="0.3" footer="0.3"/>
    </customSheetView>
    <customSheetView guid="{6DA8A8FD-352D-4610-BC5A-169CD7F1B872}" state="hidden">
      <selection activeCell="P33" sqref="P33"/>
      <pageMargins left="0.7" right="0.7" top="0.75" bottom="0.75" header="0.3" footer="0.3"/>
    </customSheetView>
    <customSheetView guid="{D0527416-56DA-471C-B239-7844AAE5BBF2}" state="hidden">
      <selection activeCell="P33" sqref="P33"/>
      <pageMargins left="0.7" right="0.7" top="0.75" bottom="0.75" header="0.3" footer="0.3"/>
    </customSheetView>
    <customSheetView guid="{B54B3B29-DBE5-4E05-B57A-733E861AD3D8}" state="hidden">
      <selection activeCell="P33" sqref="P33"/>
      <pageMargins left="0.7" right="0.7" top="0.75" bottom="0.75" header="0.3" footer="0.3"/>
    </customSheetView>
    <customSheetView guid="{408714B3-C490-4A0A-9E6B-4A6408ECE2F9}" state="hidden">
      <selection activeCell="P33" sqref="P33"/>
      <pageMargins left="0.7" right="0.7" top="0.75" bottom="0.75" header="0.3" footer="0.3"/>
    </customSheetView>
    <customSheetView guid="{E78475F9-8E88-486A-B527-CF4D0005F119}" state="hidden">
      <selection activeCell="P33" sqref="P33"/>
      <pageMargins left="0.7" right="0.7" top="0.75" bottom="0.75" header="0.3" footer="0.3"/>
    </customSheetView>
    <customSheetView guid="{5495ECAE-4783-411D-818A-D8EDBC82D2AC}" state="hidden">
      <selection activeCell="P33" sqref="P33"/>
      <pageMargins left="0.7" right="0.7" top="0.75" bottom="0.75" header="0.3" footer="0.3"/>
    </customSheetView>
    <customSheetView guid="{E948BCE7-2060-41BB-8D33-622594444302}" state="hidden">
      <selection activeCell="P33" sqref="P33"/>
      <pageMargins left="0.7" right="0.7" top="0.75" bottom="0.75" header="0.3" footer="0.3"/>
    </customSheetView>
    <customSheetView guid="{8FCB8EB8-4FC2-40FD-A64A-15756752189C}" state="hidden">
      <selection activeCell="P33" sqref="P33"/>
      <pageMargins left="0.7" right="0.7" top="0.75" bottom="0.75" header="0.3" footer="0.3"/>
    </customSheetView>
    <customSheetView guid="{6FC8E45E-B7EC-432F-999B-187E52E5BCD1}" state="hidden">
      <selection activeCell="P33" sqref="P33"/>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7"/>
  <sheetViews>
    <sheetView workbookViewId="0">
      <selection activeCell="A31" sqref="A31"/>
    </sheetView>
  </sheetViews>
  <sheetFormatPr defaultRowHeight="15" x14ac:dyDescent="0.25"/>
  <cols>
    <col min="1" max="1" width="12.140625" customWidth="1"/>
    <col min="7" max="7" width="37.5703125" bestFit="1" customWidth="1"/>
    <col min="14" max="14" width="10.42578125" customWidth="1"/>
    <col min="21" max="21" width="20.5703125" bestFit="1" customWidth="1"/>
  </cols>
  <sheetData>
    <row r="1" spans="1:24" x14ac:dyDescent="0.25">
      <c r="H1" t="s">
        <v>1460</v>
      </c>
    </row>
    <row r="2" spans="1:24" x14ac:dyDescent="0.25">
      <c r="A2" s="134" t="s">
        <v>708</v>
      </c>
      <c r="B2" s="134" t="s">
        <v>709</v>
      </c>
      <c r="C2" s="134" t="s">
        <v>710</v>
      </c>
      <c r="D2" s="134" t="s">
        <v>711</v>
      </c>
      <c r="E2" s="134" t="s">
        <v>712</v>
      </c>
      <c r="F2" s="134" t="s">
        <v>713</v>
      </c>
      <c r="G2" s="134" t="s">
        <v>1</v>
      </c>
      <c r="H2" s="134" t="s">
        <v>714</v>
      </c>
      <c r="I2" s="134" t="s">
        <v>715</v>
      </c>
      <c r="J2" s="134" t="s">
        <v>400</v>
      </c>
      <c r="K2" s="134" t="s">
        <v>716</v>
      </c>
      <c r="L2" s="134" t="s">
        <v>717</v>
      </c>
      <c r="M2" s="134" t="s">
        <v>150</v>
      </c>
      <c r="N2" s="134" t="s">
        <v>718</v>
      </c>
      <c r="O2" s="134" t="s">
        <v>719</v>
      </c>
      <c r="P2" s="134" t="s">
        <v>720</v>
      </c>
      <c r="Q2" s="134" t="s">
        <v>721</v>
      </c>
      <c r="R2" s="134" t="s">
        <v>722</v>
      </c>
      <c r="S2" s="134" t="s">
        <v>723</v>
      </c>
      <c r="T2" s="134" t="s">
        <v>724</v>
      </c>
      <c r="U2" s="134" t="s">
        <v>725</v>
      </c>
      <c r="V2" s="134" t="s">
        <v>726</v>
      </c>
      <c r="W2" s="134" t="s">
        <v>727</v>
      </c>
    </row>
    <row r="3" spans="1:24" s="137" customFormat="1" x14ac:dyDescent="0.25">
      <c r="A3" s="137" t="s">
        <v>1328</v>
      </c>
      <c r="B3" s="137">
        <v>811791</v>
      </c>
      <c r="C3" s="137">
        <v>0</v>
      </c>
      <c r="E3" s="137" t="s">
        <v>1329</v>
      </c>
      <c r="F3" s="137" t="s">
        <v>1330</v>
      </c>
      <c r="G3" s="137" t="s">
        <v>1331</v>
      </c>
      <c r="H3" s="137" t="s">
        <v>1332</v>
      </c>
      <c r="I3" s="138">
        <v>41808</v>
      </c>
      <c r="J3" s="138">
        <v>41806</v>
      </c>
      <c r="K3" s="138"/>
      <c r="L3" s="137" t="s">
        <v>728</v>
      </c>
      <c r="M3" s="137" t="s">
        <v>729</v>
      </c>
      <c r="N3" s="138">
        <v>41862</v>
      </c>
      <c r="O3" s="137" t="s">
        <v>730</v>
      </c>
      <c r="P3" s="137" t="s">
        <v>1332</v>
      </c>
      <c r="Q3" s="137" t="s">
        <v>753</v>
      </c>
      <c r="R3" s="137" t="s">
        <v>754</v>
      </c>
      <c r="S3" s="137" t="s">
        <v>739</v>
      </c>
      <c r="T3" s="137" t="s">
        <v>816</v>
      </c>
      <c r="U3" s="180">
        <v>91000</v>
      </c>
      <c r="V3" s="180" t="e">
        <v>#N/A</v>
      </c>
    </row>
    <row r="4" spans="1:24" s="137" customFormat="1" x14ac:dyDescent="0.25">
      <c r="A4" s="137" t="s">
        <v>1336</v>
      </c>
      <c r="B4" s="137" t="s">
        <v>1337</v>
      </c>
      <c r="C4" s="137">
        <v>1</v>
      </c>
      <c r="E4" s="137" t="s">
        <v>1338</v>
      </c>
      <c r="F4" s="137" t="s">
        <v>1339</v>
      </c>
      <c r="G4" s="137" t="s">
        <v>1334</v>
      </c>
      <c r="H4" s="137" t="s">
        <v>1332</v>
      </c>
      <c r="I4" s="138">
        <v>41803</v>
      </c>
      <c r="J4" s="138">
        <v>41793</v>
      </c>
      <c r="K4" s="138">
        <v>42157</v>
      </c>
      <c r="L4" s="137" t="s">
        <v>728</v>
      </c>
      <c r="M4" s="137" t="s">
        <v>729</v>
      </c>
      <c r="N4" s="138">
        <v>41859</v>
      </c>
      <c r="O4" s="137" t="s">
        <v>730</v>
      </c>
      <c r="P4" s="137" t="s">
        <v>1332</v>
      </c>
      <c r="Q4" s="137" t="s">
        <v>753</v>
      </c>
      <c r="R4" s="137" t="s">
        <v>754</v>
      </c>
      <c r="S4" s="137" t="s">
        <v>739</v>
      </c>
      <c r="T4" s="137" t="s">
        <v>251</v>
      </c>
      <c r="U4" s="180">
        <v>312000</v>
      </c>
      <c r="V4" s="180">
        <v>312000</v>
      </c>
    </row>
    <row r="5" spans="1:24" s="137" customFormat="1" x14ac:dyDescent="0.25">
      <c r="A5" s="137" t="s">
        <v>1340</v>
      </c>
      <c r="B5" s="33" t="s">
        <v>1341</v>
      </c>
      <c r="C5" s="137">
        <v>1</v>
      </c>
      <c r="E5" s="137" t="s">
        <v>1342</v>
      </c>
      <c r="F5" s="137" t="s">
        <v>1343</v>
      </c>
      <c r="G5" s="137" t="s">
        <v>505</v>
      </c>
      <c r="H5" s="137" t="s">
        <v>808</v>
      </c>
      <c r="I5" s="138">
        <v>41754</v>
      </c>
      <c r="J5" s="138">
        <v>41690</v>
      </c>
      <c r="K5" s="138">
        <v>42004</v>
      </c>
      <c r="L5" s="137" t="s">
        <v>728</v>
      </c>
      <c r="M5" s="137" t="s">
        <v>729</v>
      </c>
      <c r="N5" s="138">
        <v>41859</v>
      </c>
      <c r="O5" s="137" t="s">
        <v>730</v>
      </c>
      <c r="P5" s="137" t="s">
        <v>799</v>
      </c>
      <c r="Q5" s="137" t="s">
        <v>754</v>
      </c>
      <c r="R5" s="137" t="s">
        <v>754</v>
      </c>
      <c r="S5" s="137" t="s">
        <v>739</v>
      </c>
      <c r="T5" s="137" t="s">
        <v>251</v>
      </c>
      <c r="U5" s="180">
        <v>0</v>
      </c>
      <c r="V5" s="180">
        <v>0</v>
      </c>
      <c r="W5" s="137">
        <v>9174</v>
      </c>
      <c r="X5" s="137" t="e">
        <v>#N/A</v>
      </c>
    </row>
    <row r="6" spans="1:24" s="137" customFormat="1" x14ac:dyDescent="0.25">
      <c r="A6" s="137" t="s">
        <v>1344</v>
      </c>
      <c r="B6" s="137">
        <v>811885</v>
      </c>
      <c r="C6" s="137">
        <v>0</v>
      </c>
      <c r="E6" s="137" t="s">
        <v>1345</v>
      </c>
      <c r="F6" s="137" t="s">
        <v>1346</v>
      </c>
      <c r="G6" s="137" t="s">
        <v>1331</v>
      </c>
      <c r="H6" s="137" t="s">
        <v>808</v>
      </c>
      <c r="I6" s="138">
        <v>41820</v>
      </c>
      <c r="J6" s="138">
        <v>41814</v>
      </c>
      <c r="K6" s="138"/>
      <c r="L6" s="137" t="s">
        <v>728</v>
      </c>
      <c r="M6" s="137" t="s">
        <v>729</v>
      </c>
      <c r="N6" s="138">
        <v>41859</v>
      </c>
      <c r="O6" s="137" t="s">
        <v>730</v>
      </c>
      <c r="P6" s="137" t="s">
        <v>1332</v>
      </c>
      <c r="Q6" s="137" t="s">
        <v>753</v>
      </c>
      <c r="R6" s="137" t="s">
        <v>754</v>
      </c>
      <c r="S6" s="137" t="s">
        <v>739</v>
      </c>
      <c r="T6" s="137" t="s">
        <v>251</v>
      </c>
      <c r="U6" s="180">
        <v>227500</v>
      </c>
      <c r="V6" s="180" t="e">
        <v>#N/A</v>
      </c>
    </row>
    <row r="7" spans="1:24" s="137" customFormat="1" x14ac:dyDescent="0.25">
      <c r="A7" s="137" t="s">
        <v>1347</v>
      </c>
      <c r="B7" s="137">
        <v>811917</v>
      </c>
      <c r="C7" s="137">
        <v>0</v>
      </c>
      <c r="E7" s="137" t="s">
        <v>1348</v>
      </c>
      <c r="F7" s="137" t="s">
        <v>1349</v>
      </c>
      <c r="G7" s="137" t="s">
        <v>1331</v>
      </c>
      <c r="H7" s="137" t="s">
        <v>808</v>
      </c>
      <c r="I7" s="138">
        <v>41823</v>
      </c>
      <c r="J7" s="138">
        <v>41791</v>
      </c>
      <c r="K7" s="138"/>
      <c r="L7" s="137" t="s">
        <v>728</v>
      </c>
      <c r="M7" s="137" t="s">
        <v>729</v>
      </c>
      <c r="N7" s="138">
        <v>41859</v>
      </c>
      <c r="O7" s="137" t="s">
        <v>730</v>
      </c>
      <c r="P7" s="137" t="s">
        <v>1332</v>
      </c>
      <c r="Q7" s="137" t="s">
        <v>753</v>
      </c>
      <c r="R7" s="137" t="s">
        <v>754</v>
      </c>
      <c r="S7" s="137" t="s">
        <v>739</v>
      </c>
      <c r="T7" s="137" t="s">
        <v>251</v>
      </c>
      <c r="U7" s="180">
        <v>91000</v>
      </c>
      <c r="V7" s="180" t="e">
        <v>#N/A</v>
      </c>
    </row>
    <row r="8" spans="1:24" s="137" customFormat="1" x14ac:dyDescent="0.25">
      <c r="A8" s="137" t="s">
        <v>1350</v>
      </c>
      <c r="B8" s="137">
        <v>811995</v>
      </c>
      <c r="C8" s="137">
        <v>0</v>
      </c>
      <c r="E8" s="137" t="s">
        <v>1351</v>
      </c>
      <c r="F8" s="137" t="s">
        <v>1352</v>
      </c>
      <c r="G8" s="137" t="s">
        <v>1331</v>
      </c>
      <c r="H8" s="137" t="s">
        <v>1332</v>
      </c>
      <c r="I8" s="138">
        <v>41834</v>
      </c>
      <c r="J8" s="138">
        <v>41820</v>
      </c>
      <c r="K8" s="138"/>
      <c r="L8" s="137" t="s">
        <v>728</v>
      </c>
      <c r="M8" s="137" t="s">
        <v>729</v>
      </c>
      <c r="N8" s="138">
        <v>41859</v>
      </c>
      <c r="O8" s="137" t="s">
        <v>730</v>
      </c>
      <c r="P8" s="137" t="s">
        <v>1332</v>
      </c>
      <c r="Q8" s="137" t="s">
        <v>753</v>
      </c>
      <c r="R8" s="137" t="s">
        <v>754</v>
      </c>
      <c r="S8" s="137" t="s">
        <v>739</v>
      </c>
      <c r="T8" s="137" t="s">
        <v>251</v>
      </c>
      <c r="U8" s="180">
        <v>260000</v>
      </c>
      <c r="V8" s="180" t="e">
        <v>#N/A</v>
      </c>
      <c r="W8" s="137">
        <v>246603</v>
      </c>
    </row>
    <row r="9" spans="1:24" s="137" customFormat="1" x14ac:dyDescent="0.25">
      <c r="A9" s="137" t="s">
        <v>1353</v>
      </c>
      <c r="B9" s="137">
        <v>811662</v>
      </c>
      <c r="C9" s="137">
        <v>0</v>
      </c>
      <c r="E9" s="137" t="s">
        <v>1354</v>
      </c>
      <c r="F9" s="137" t="s">
        <v>1355</v>
      </c>
      <c r="G9" s="137" t="s">
        <v>1331</v>
      </c>
      <c r="H9" s="137" t="s">
        <v>1332</v>
      </c>
      <c r="I9" s="138">
        <v>41794</v>
      </c>
      <c r="J9" s="138">
        <v>41780</v>
      </c>
      <c r="K9" s="138"/>
      <c r="L9" s="137" t="s">
        <v>728</v>
      </c>
      <c r="M9" s="137" t="s">
        <v>729</v>
      </c>
      <c r="N9" s="138">
        <v>41858</v>
      </c>
      <c r="O9" s="137" t="s">
        <v>730</v>
      </c>
      <c r="P9" s="137" t="s">
        <v>1332</v>
      </c>
      <c r="Q9" s="137" t="s">
        <v>753</v>
      </c>
      <c r="R9" s="137" t="s">
        <v>754</v>
      </c>
      <c r="S9" s="137" t="s">
        <v>739</v>
      </c>
      <c r="T9" s="137" t="s">
        <v>251</v>
      </c>
      <c r="U9" s="180">
        <v>299000</v>
      </c>
      <c r="V9" s="180" t="e">
        <v>#N/A</v>
      </c>
    </row>
    <row r="10" spans="1:24" s="137" customFormat="1" x14ac:dyDescent="0.25">
      <c r="A10" s="137" t="s">
        <v>1356</v>
      </c>
      <c r="B10" s="137">
        <v>812011</v>
      </c>
      <c r="C10" s="137">
        <v>0</v>
      </c>
      <c r="E10" s="137" t="s">
        <v>1357</v>
      </c>
      <c r="F10" s="137" t="s">
        <v>1358</v>
      </c>
      <c r="G10" s="137" t="s">
        <v>1331</v>
      </c>
      <c r="H10" s="137" t="s">
        <v>1332</v>
      </c>
      <c r="I10" s="138">
        <v>41835</v>
      </c>
      <c r="J10" s="138">
        <v>41829</v>
      </c>
      <c r="K10" s="138"/>
      <c r="L10" s="137" t="s">
        <v>728</v>
      </c>
      <c r="M10" s="137" t="s">
        <v>729</v>
      </c>
      <c r="N10" s="138">
        <v>41858</v>
      </c>
      <c r="O10" s="137" t="s">
        <v>730</v>
      </c>
      <c r="P10" s="137" t="s">
        <v>1332</v>
      </c>
      <c r="Q10" s="137" t="s">
        <v>753</v>
      </c>
      <c r="R10" s="137" t="s">
        <v>754</v>
      </c>
      <c r="S10" s="137" t="s">
        <v>739</v>
      </c>
      <c r="T10" s="137" t="s">
        <v>251</v>
      </c>
      <c r="U10" s="180">
        <v>143000</v>
      </c>
      <c r="V10" s="180" t="e">
        <v>#N/A</v>
      </c>
    </row>
    <row r="11" spans="1:24" s="137" customFormat="1" x14ac:dyDescent="0.25">
      <c r="A11" s="137" t="s">
        <v>1359</v>
      </c>
      <c r="B11" s="137">
        <v>812040</v>
      </c>
      <c r="C11" s="137">
        <v>0</v>
      </c>
      <c r="E11" s="137" t="s">
        <v>1335</v>
      </c>
      <c r="F11" s="137" t="s">
        <v>1360</v>
      </c>
      <c r="G11" s="137" t="s">
        <v>1331</v>
      </c>
      <c r="H11" s="137" t="s">
        <v>1332</v>
      </c>
      <c r="I11" s="138">
        <v>41836</v>
      </c>
      <c r="J11" s="138">
        <v>41852</v>
      </c>
      <c r="K11" s="138"/>
      <c r="L11" s="137" t="s">
        <v>728</v>
      </c>
      <c r="M11" s="137" t="s">
        <v>729</v>
      </c>
      <c r="N11" s="138">
        <v>41858</v>
      </c>
      <c r="O11" s="137" t="s">
        <v>730</v>
      </c>
      <c r="P11" s="137" t="s">
        <v>1332</v>
      </c>
      <c r="Q11" s="137" t="s">
        <v>753</v>
      </c>
      <c r="R11" s="137" t="s">
        <v>754</v>
      </c>
      <c r="S11" s="137" t="s">
        <v>739</v>
      </c>
      <c r="T11" s="137" t="s">
        <v>251</v>
      </c>
      <c r="U11" s="180">
        <v>197600</v>
      </c>
      <c r="V11" s="180" t="e">
        <v>#N/A</v>
      </c>
    </row>
    <row r="12" spans="1:24" s="137" customFormat="1" x14ac:dyDescent="0.25">
      <c r="A12" s="137" t="s">
        <v>1361</v>
      </c>
      <c r="B12" s="137">
        <v>812044</v>
      </c>
      <c r="C12" s="137">
        <v>0</v>
      </c>
      <c r="E12" s="137" t="s">
        <v>1362</v>
      </c>
      <c r="F12" s="137" t="s">
        <v>1363</v>
      </c>
      <c r="G12" s="137" t="s">
        <v>1331</v>
      </c>
      <c r="H12" s="137" t="s">
        <v>1332</v>
      </c>
      <c r="I12" s="138">
        <v>41836</v>
      </c>
      <c r="J12" s="138">
        <v>41869</v>
      </c>
      <c r="K12" s="138"/>
      <c r="L12" s="137" t="s">
        <v>728</v>
      </c>
      <c r="M12" s="137" t="s">
        <v>729</v>
      </c>
      <c r="N12" s="138">
        <v>41858</v>
      </c>
      <c r="O12" s="137" t="s">
        <v>730</v>
      </c>
      <c r="P12" s="137" t="s">
        <v>1332</v>
      </c>
      <c r="Q12" s="137" t="s">
        <v>753</v>
      </c>
      <c r="R12" s="137" t="s">
        <v>754</v>
      </c>
      <c r="S12" s="137" t="s">
        <v>739</v>
      </c>
      <c r="T12" s="137" t="s">
        <v>251</v>
      </c>
      <c r="V12" s="180" t="e">
        <v>#N/A</v>
      </c>
    </row>
    <row r="13" spans="1:24" s="137" customFormat="1" x14ac:dyDescent="0.25">
      <c r="A13" s="137" t="s">
        <v>1364</v>
      </c>
      <c r="B13" s="137">
        <v>812126</v>
      </c>
      <c r="C13" s="137">
        <v>0</v>
      </c>
      <c r="E13" s="137" t="s">
        <v>1365</v>
      </c>
      <c r="F13" s="137" t="s">
        <v>1366</v>
      </c>
      <c r="G13" s="137" t="s">
        <v>1331</v>
      </c>
      <c r="H13" s="137" t="s">
        <v>1332</v>
      </c>
      <c r="I13" s="138">
        <v>41844</v>
      </c>
      <c r="J13" s="138">
        <v>41830</v>
      </c>
      <c r="K13" s="138"/>
      <c r="L13" s="137" t="s">
        <v>728</v>
      </c>
      <c r="M13" s="137" t="s">
        <v>729</v>
      </c>
      <c r="N13" s="138">
        <v>41858</v>
      </c>
      <c r="O13" s="137" t="s">
        <v>730</v>
      </c>
      <c r="P13" s="137" t="s">
        <v>1332</v>
      </c>
      <c r="Q13" s="137" t="s">
        <v>753</v>
      </c>
      <c r="R13" s="137" t="s">
        <v>754</v>
      </c>
      <c r="S13" s="137" t="s">
        <v>739</v>
      </c>
      <c r="T13" s="137" t="s">
        <v>251</v>
      </c>
      <c r="U13" s="180">
        <v>299000</v>
      </c>
      <c r="V13" s="180" t="e">
        <v>#N/A</v>
      </c>
    </row>
    <row r="14" spans="1:24" s="137" customFormat="1" x14ac:dyDescent="0.25">
      <c r="A14" s="137" t="s">
        <v>1369</v>
      </c>
      <c r="B14" s="137">
        <v>811338</v>
      </c>
      <c r="C14" s="137">
        <v>0</v>
      </c>
      <c r="E14" s="137" t="s">
        <v>1370</v>
      </c>
      <c r="F14" s="137" t="s">
        <v>1371</v>
      </c>
      <c r="G14" s="137" t="s">
        <v>1368</v>
      </c>
      <c r="H14" s="137" t="s">
        <v>1332</v>
      </c>
      <c r="I14" s="138">
        <v>41758</v>
      </c>
      <c r="J14" s="138">
        <v>41760</v>
      </c>
      <c r="K14" s="138"/>
      <c r="L14" s="137" t="s">
        <v>728</v>
      </c>
      <c r="M14" s="137" t="s">
        <v>729</v>
      </c>
      <c r="N14" s="138">
        <v>41857</v>
      </c>
      <c r="O14" s="137" t="s">
        <v>730</v>
      </c>
      <c r="P14" s="137" t="s">
        <v>1332</v>
      </c>
      <c r="Q14" s="137" t="s">
        <v>753</v>
      </c>
      <c r="R14" s="137" t="s">
        <v>754</v>
      </c>
      <c r="S14" s="137" t="s">
        <v>739</v>
      </c>
      <c r="T14" s="137" t="s">
        <v>817</v>
      </c>
      <c r="U14" s="180">
        <v>140000</v>
      </c>
      <c r="V14" s="180" t="e">
        <v>#N/A</v>
      </c>
    </row>
    <row r="15" spans="1:24" s="137" customFormat="1" x14ac:dyDescent="0.25">
      <c r="A15" s="137" t="s">
        <v>1372</v>
      </c>
      <c r="B15" s="137">
        <v>811574</v>
      </c>
      <c r="C15" s="137">
        <v>0</v>
      </c>
      <c r="E15" s="137" t="s">
        <v>1373</v>
      </c>
      <c r="F15" s="137" t="s">
        <v>1374</v>
      </c>
      <c r="G15" s="137" t="s">
        <v>1368</v>
      </c>
      <c r="H15" s="137" t="s">
        <v>1332</v>
      </c>
      <c r="I15" s="138">
        <v>41786</v>
      </c>
      <c r="J15" s="138">
        <v>41792</v>
      </c>
      <c r="K15" s="138"/>
      <c r="L15" s="137" t="s">
        <v>728</v>
      </c>
      <c r="M15" s="137" t="s">
        <v>729</v>
      </c>
      <c r="N15" s="138">
        <v>41857</v>
      </c>
      <c r="O15" s="137" t="s">
        <v>730</v>
      </c>
      <c r="P15" s="137" t="s">
        <v>1332</v>
      </c>
      <c r="Q15" s="137" t="s">
        <v>753</v>
      </c>
      <c r="R15" s="137" t="s">
        <v>754</v>
      </c>
      <c r="S15" s="137" t="s">
        <v>739</v>
      </c>
      <c r="T15" s="137" t="s">
        <v>251</v>
      </c>
      <c r="U15" s="180">
        <v>140000</v>
      </c>
      <c r="V15" s="180" t="e">
        <v>#N/A</v>
      </c>
    </row>
    <row r="16" spans="1:24" s="137" customFormat="1" x14ac:dyDescent="0.25">
      <c r="A16" s="137" t="s">
        <v>1375</v>
      </c>
      <c r="B16" s="137">
        <v>811710</v>
      </c>
      <c r="C16" s="137">
        <v>0</v>
      </c>
      <c r="E16" s="137" t="s">
        <v>1376</v>
      </c>
      <c r="F16" s="137" t="s">
        <v>1377</v>
      </c>
      <c r="G16" s="137" t="s">
        <v>1368</v>
      </c>
      <c r="H16" s="137" t="s">
        <v>1332</v>
      </c>
      <c r="I16" s="138">
        <v>41800</v>
      </c>
      <c r="J16" s="138">
        <v>41794</v>
      </c>
      <c r="K16" s="138"/>
      <c r="L16" s="137" t="s">
        <v>728</v>
      </c>
      <c r="M16" s="137" t="s">
        <v>729</v>
      </c>
      <c r="N16" s="138">
        <v>41857</v>
      </c>
      <c r="O16" s="137" t="s">
        <v>730</v>
      </c>
      <c r="P16" s="137" t="s">
        <v>1332</v>
      </c>
      <c r="Q16" s="137" t="s">
        <v>753</v>
      </c>
      <c r="R16" s="137" t="s">
        <v>754</v>
      </c>
      <c r="S16" s="137" t="s">
        <v>739</v>
      </c>
      <c r="T16" s="137" t="s">
        <v>817</v>
      </c>
      <c r="U16" s="180">
        <v>140000</v>
      </c>
      <c r="V16" s="180" t="e">
        <v>#N/A</v>
      </c>
    </row>
    <row r="17" spans="1:24" s="137" customFormat="1" x14ac:dyDescent="0.25">
      <c r="A17" s="137" t="s">
        <v>1378</v>
      </c>
      <c r="B17" s="33" t="s">
        <v>1379</v>
      </c>
      <c r="C17" s="137">
        <v>0</v>
      </c>
      <c r="E17" s="137" t="s">
        <v>1194</v>
      </c>
      <c r="F17" s="137" t="s">
        <v>1380</v>
      </c>
      <c r="G17" s="137" t="s">
        <v>505</v>
      </c>
      <c r="H17" s="137" t="s">
        <v>808</v>
      </c>
      <c r="I17" s="138">
        <v>41754</v>
      </c>
      <c r="J17" s="138">
        <v>41690</v>
      </c>
      <c r="K17" s="138">
        <v>42004</v>
      </c>
      <c r="L17" s="137" t="s">
        <v>728</v>
      </c>
      <c r="M17" s="137" t="s">
        <v>729</v>
      </c>
      <c r="N17" s="138">
        <v>41856</v>
      </c>
      <c r="O17" s="137" t="s">
        <v>730</v>
      </c>
      <c r="P17" s="137" t="s">
        <v>799</v>
      </c>
      <c r="Q17" s="137" t="s">
        <v>754</v>
      </c>
      <c r="R17" s="137" t="s">
        <v>754</v>
      </c>
      <c r="S17" s="137" t="s">
        <v>739</v>
      </c>
      <c r="T17" s="137" t="s">
        <v>251</v>
      </c>
      <c r="U17" s="180">
        <v>500000</v>
      </c>
      <c r="V17" s="180" t="e">
        <v>#N/A</v>
      </c>
      <c r="W17" s="137">
        <v>139395</v>
      </c>
      <c r="X17" s="137" t="e">
        <v>#N/A</v>
      </c>
    </row>
    <row r="18" spans="1:24" s="137" customFormat="1" x14ac:dyDescent="0.25">
      <c r="A18" s="137" t="s">
        <v>1381</v>
      </c>
      <c r="B18" s="33" t="s">
        <v>1382</v>
      </c>
      <c r="C18" s="137">
        <v>1</v>
      </c>
      <c r="E18" s="137" t="s">
        <v>793</v>
      </c>
      <c r="F18" s="137" t="s">
        <v>1383</v>
      </c>
      <c r="G18" s="137" t="s">
        <v>505</v>
      </c>
      <c r="H18" s="137" t="s">
        <v>737</v>
      </c>
      <c r="I18" s="138">
        <v>41813</v>
      </c>
      <c r="J18" s="138">
        <v>41821</v>
      </c>
      <c r="K18" s="138">
        <v>42551</v>
      </c>
      <c r="L18" s="137" t="s">
        <v>728</v>
      </c>
      <c r="M18" s="137" t="s">
        <v>729</v>
      </c>
      <c r="N18" s="138">
        <v>41851</v>
      </c>
      <c r="O18" s="137" t="s">
        <v>730</v>
      </c>
      <c r="P18" s="137" t="s">
        <v>737</v>
      </c>
      <c r="Q18" s="137" t="s">
        <v>753</v>
      </c>
      <c r="R18" s="137" t="s">
        <v>732</v>
      </c>
      <c r="S18" s="137" t="s">
        <v>739</v>
      </c>
      <c r="T18" s="137" t="s">
        <v>251</v>
      </c>
      <c r="U18" s="180">
        <v>2000000</v>
      </c>
      <c r="V18" s="180">
        <v>2000000</v>
      </c>
      <c r="W18" s="137">
        <v>26521</v>
      </c>
      <c r="X18" s="137" t="e">
        <v>#N/A</v>
      </c>
    </row>
    <row r="19" spans="1:24" s="137" customFormat="1" x14ac:dyDescent="0.25">
      <c r="A19" s="137" t="s">
        <v>1384</v>
      </c>
      <c r="B19" s="33">
        <v>812031</v>
      </c>
      <c r="C19" s="137">
        <v>0</v>
      </c>
      <c r="E19" s="137" t="s">
        <v>1385</v>
      </c>
      <c r="F19" s="137" t="s">
        <v>1386</v>
      </c>
      <c r="G19" s="137" t="s">
        <v>972</v>
      </c>
      <c r="H19" s="137" t="s">
        <v>839</v>
      </c>
      <c r="I19" s="138">
        <v>41836</v>
      </c>
      <c r="J19" s="138">
        <v>41835</v>
      </c>
      <c r="K19" s="138">
        <v>43661</v>
      </c>
      <c r="L19" s="137" t="s">
        <v>728</v>
      </c>
      <c r="M19" s="137" t="s">
        <v>729</v>
      </c>
      <c r="N19" s="138">
        <v>41851</v>
      </c>
      <c r="O19" s="137" t="s">
        <v>730</v>
      </c>
      <c r="P19" s="137" t="s">
        <v>839</v>
      </c>
      <c r="R19" s="137" t="s">
        <v>754</v>
      </c>
      <c r="S19" s="137" t="s">
        <v>739</v>
      </c>
      <c r="T19" s="137" t="s">
        <v>251</v>
      </c>
      <c r="U19" s="180">
        <v>0</v>
      </c>
      <c r="V19" s="180" t="e">
        <v>#N/A</v>
      </c>
      <c r="X19" s="137" t="e">
        <v>#N/A</v>
      </c>
    </row>
    <row r="20" spans="1:24" s="137" customFormat="1" x14ac:dyDescent="0.25">
      <c r="A20" s="137" t="s">
        <v>1387</v>
      </c>
      <c r="B20" s="33">
        <v>811465</v>
      </c>
      <c r="C20" s="137">
        <v>0</v>
      </c>
      <c r="E20" s="137" t="s">
        <v>1388</v>
      </c>
      <c r="F20" s="137" t="s">
        <v>1131</v>
      </c>
      <c r="G20" s="137" t="s">
        <v>736</v>
      </c>
      <c r="H20" s="137" t="s">
        <v>812</v>
      </c>
      <c r="I20" s="138">
        <v>41771</v>
      </c>
      <c r="J20" s="138">
        <v>41791</v>
      </c>
      <c r="K20" s="138">
        <v>43616</v>
      </c>
      <c r="L20" s="137" t="s">
        <v>728</v>
      </c>
      <c r="M20" s="137" t="s">
        <v>729</v>
      </c>
      <c r="N20" s="138">
        <v>41849</v>
      </c>
      <c r="O20" s="137" t="s">
        <v>730</v>
      </c>
      <c r="P20" s="137" t="s">
        <v>812</v>
      </c>
      <c r="Q20" s="137" t="s">
        <v>754</v>
      </c>
      <c r="R20" s="137" t="s">
        <v>754</v>
      </c>
      <c r="S20" s="137" t="s">
        <v>739</v>
      </c>
      <c r="T20" s="137" t="s">
        <v>251</v>
      </c>
      <c r="U20" s="180">
        <v>0</v>
      </c>
      <c r="V20" s="180" t="e">
        <v>#N/A</v>
      </c>
      <c r="W20" s="137">
        <v>231852</v>
      </c>
      <c r="X20" s="137" t="e">
        <v>#N/A</v>
      </c>
    </row>
    <row r="21" spans="1:24" s="137" customFormat="1" x14ac:dyDescent="0.25">
      <c r="A21" s="137" t="s">
        <v>1389</v>
      </c>
      <c r="B21" s="33">
        <v>806962</v>
      </c>
      <c r="C21" s="137">
        <v>1</v>
      </c>
      <c r="E21" s="137" t="s">
        <v>1390</v>
      </c>
      <c r="F21" s="137" t="s">
        <v>1391</v>
      </c>
      <c r="G21" s="137" t="s">
        <v>736</v>
      </c>
      <c r="H21" s="137" t="s">
        <v>737</v>
      </c>
      <c r="I21" s="138">
        <v>41835</v>
      </c>
      <c r="J21" s="138">
        <v>41852</v>
      </c>
      <c r="K21" s="138">
        <v>42581</v>
      </c>
      <c r="L21" s="137" t="s">
        <v>728</v>
      </c>
      <c r="M21" s="137" t="s">
        <v>729</v>
      </c>
      <c r="N21" s="138">
        <v>41848</v>
      </c>
      <c r="O21" s="137" t="s">
        <v>730</v>
      </c>
      <c r="P21" s="137" t="s">
        <v>737</v>
      </c>
      <c r="Q21" s="137" t="s">
        <v>753</v>
      </c>
      <c r="R21" s="137" t="s">
        <v>732</v>
      </c>
      <c r="S21" s="137" t="s">
        <v>779</v>
      </c>
      <c r="T21" s="137" t="s">
        <v>251</v>
      </c>
      <c r="U21" s="180">
        <v>10000000</v>
      </c>
      <c r="V21" s="180">
        <v>10000000</v>
      </c>
      <c r="W21" s="137">
        <v>596952</v>
      </c>
      <c r="X21" s="137" t="e">
        <v>#N/A</v>
      </c>
    </row>
    <row r="22" spans="1:24" s="137" customFormat="1" x14ac:dyDescent="0.25">
      <c r="A22" s="137" t="s">
        <v>1392</v>
      </c>
      <c r="B22" s="33" t="s">
        <v>1393</v>
      </c>
      <c r="C22" s="137">
        <v>2</v>
      </c>
      <c r="E22" s="137" t="s">
        <v>1394</v>
      </c>
      <c r="F22" s="137" t="s">
        <v>1395</v>
      </c>
      <c r="G22" s="137" t="s">
        <v>505</v>
      </c>
      <c r="H22" s="137" t="s">
        <v>737</v>
      </c>
      <c r="I22" s="138">
        <v>41822</v>
      </c>
      <c r="J22" s="138">
        <v>41640</v>
      </c>
      <c r="K22" s="138">
        <v>42735</v>
      </c>
      <c r="L22" s="137" t="s">
        <v>728</v>
      </c>
      <c r="M22" s="137" t="s">
        <v>729</v>
      </c>
      <c r="N22" s="138">
        <v>41848</v>
      </c>
      <c r="O22" s="137" t="s">
        <v>730</v>
      </c>
      <c r="P22" s="137" t="s">
        <v>737</v>
      </c>
      <c r="Q22" s="137" t="s">
        <v>753</v>
      </c>
      <c r="R22" s="137" t="s">
        <v>732</v>
      </c>
      <c r="S22" s="137" t="s">
        <v>739</v>
      </c>
      <c r="T22" s="137" t="s">
        <v>251</v>
      </c>
      <c r="U22" s="180">
        <v>13500000</v>
      </c>
      <c r="V22" s="180">
        <v>5000000</v>
      </c>
      <c r="W22" s="137">
        <v>2699</v>
      </c>
      <c r="X22" s="137" t="e">
        <v>#N/A</v>
      </c>
    </row>
    <row r="23" spans="1:24" s="137" customFormat="1" x14ac:dyDescent="0.25">
      <c r="A23" s="137" t="s">
        <v>1396</v>
      </c>
      <c r="B23" s="33">
        <v>811257</v>
      </c>
      <c r="C23" s="137">
        <v>0</v>
      </c>
      <c r="E23" s="137" t="s">
        <v>1397</v>
      </c>
      <c r="F23" s="137" t="s">
        <v>1398</v>
      </c>
      <c r="G23" s="137" t="s">
        <v>736</v>
      </c>
      <c r="H23" s="137" t="s">
        <v>1015</v>
      </c>
      <c r="I23" s="138">
        <v>41750</v>
      </c>
      <c r="J23" s="138">
        <v>41791</v>
      </c>
      <c r="K23" s="138">
        <v>43616</v>
      </c>
      <c r="L23" s="137" t="s">
        <v>728</v>
      </c>
      <c r="M23" s="137" t="s">
        <v>729</v>
      </c>
      <c r="N23" s="138">
        <v>41848</v>
      </c>
      <c r="O23" s="137" t="s">
        <v>730</v>
      </c>
      <c r="P23" s="137" t="s">
        <v>1015</v>
      </c>
      <c r="Q23" s="137" t="s">
        <v>754</v>
      </c>
      <c r="R23" s="137" t="s">
        <v>732</v>
      </c>
      <c r="S23" s="137" t="s">
        <v>739</v>
      </c>
      <c r="T23" s="137" t="s">
        <v>764</v>
      </c>
      <c r="U23" s="180">
        <v>0</v>
      </c>
      <c r="V23" s="180" t="e">
        <v>#N/A</v>
      </c>
      <c r="X23" s="137" t="e">
        <v>#N/A</v>
      </c>
    </row>
    <row r="24" spans="1:24" s="137" customFormat="1" x14ac:dyDescent="0.25">
      <c r="A24" s="137" t="s">
        <v>1399</v>
      </c>
      <c r="B24" s="33">
        <v>811871</v>
      </c>
      <c r="C24" s="137">
        <v>0</v>
      </c>
      <c r="E24" s="137" t="s">
        <v>1400</v>
      </c>
      <c r="F24" s="137" t="s">
        <v>1401</v>
      </c>
      <c r="G24" s="137" t="s">
        <v>736</v>
      </c>
      <c r="H24" s="137" t="s">
        <v>931</v>
      </c>
      <c r="I24" s="138">
        <v>41817</v>
      </c>
      <c r="J24" s="138">
        <v>41835</v>
      </c>
      <c r="K24" s="138">
        <v>43660</v>
      </c>
      <c r="L24" s="137" t="s">
        <v>728</v>
      </c>
      <c r="M24" s="137" t="s">
        <v>729</v>
      </c>
      <c r="N24" s="138">
        <v>41848</v>
      </c>
      <c r="O24" s="137" t="s">
        <v>730</v>
      </c>
      <c r="P24" s="137" t="s">
        <v>931</v>
      </c>
      <c r="Q24" s="137" t="s">
        <v>754</v>
      </c>
      <c r="R24" s="137" t="s">
        <v>754</v>
      </c>
      <c r="S24" s="137" t="s">
        <v>739</v>
      </c>
      <c r="T24" s="137" t="s">
        <v>251</v>
      </c>
      <c r="U24" s="180">
        <v>0</v>
      </c>
      <c r="V24" s="180" t="e">
        <v>#N/A</v>
      </c>
      <c r="W24" s="137">
        <v>174884</v>
      </c>
      <c r="X24" s="137" t="e">
        <v>#N/A</v>
      </c>
    </row>
    <row r="25" spans="1:24" s="137" customFormat="1" x14ac:dyDescent="0.25">
      <c r="A25" s="137" t="s">
        <v>1402</v>
      </c>
      <c r="B25" s="33">
        <v>811876</v>
      </c>
      <c r="C25" s="137">
        <v>0</v>
      </c>
      <c r="E25" s="137" t="s">
        <v>1403</v>
      </c>
      <c r="F25" s="137" t="s">
        <v>1404</v>
      </c>
      <c r="G25" s="137" t="s">
        <v>736</v>
      </c>
      <c r="H25" s="137" t="s">
        <v>931</v>
      </c>
      <c r="I25" s="138">
        <v>41820</v>
      </c>
      <c r="J25" s="138">
        <v>41835</v>
      </c>
      <c r="K25" s="138">
        <v>43660</v>
      </c>
      <c r="L25" s="137" t="s">
        <v>728</v>
      </c>
      <c r="M25" s="137" t="s">
        <v>729</v>
      </c>
      <c r="N25" s="138">
        <v>41848</v>
      </c>
      <c r="O25" s="137" t="s">
        <v>730</v>
      </c>
      <c r="P25" s="137" t="s">
        <v>931</v>
      </c>
      <c r="Q25" s="137" t="s">
        <v>754</v>
      </c>
      <c r="R25" s="137" t="s">
        <v>754</v>
      </c>
      <c r="S25" s="137" t="s">
        <v>739</v>
      </c>
      <c r="T25" s="137" t="s">
        <v>251</v>
      </c>
      <c r="U25" s="180">
        <v>0</v>
      </c>
      <c r="V25" s="180" t="e">
        <v>#N/A</v>
      </c>
      <c r="W25" s="137">
        <v>581435</v>
      </c>
      <c r="X25" s="137" t="e">
        <v>#N/A</v>
      </c>
    </row>
    <row r="26" spans="1:24" s="137" customFormat="1" x14ac:dyDescent="0.25">
      <c r="A26" s="137" t="s">
        <v>1405</v>
      </c>
      <c r="B26" s="33" t="s">
        <v>1406</v>
      </c>
      <c r="C26" s="137">
        <v>1</v>
      </c>
      <c r="E26" s="137" t="s">
        <v>1407</v>
      </c>
      <c r="F26" s="137" t="s">
        <v>1408</v>
      </c>
      <c r="G26" s="137" t="s">
        <v>505</v>
      </c>
      <c r="H26" s="137" t="s">
        <v>931</v>
      </c>
      <c r="I26" s="138">
        <v>41711</v>
      </c>
      <c r="J26" s="138">
        <v>41690</v>
      </c>
      <c r="K26" s="138">
        <v>42004</v>
      </c>
      <c r="L26" s="137" t="s">
        <v>728</v>
      </c>
      <c r="M26" s="137" t="s">
        <v>729</v>
      </c>
      <c r="N26" s="138">
        <v>41844</v>
      </c>
      <c r="O26" s="137" t="s">
        <v>730</v>
      </c>
      <c r="P26" s="137" t="s">
        <v>931</v>
      </c>
      <c r="Q26" s="137" t="s">
        <v>754</v>
      </c>
      <c r="R26" s="137" t="s">
        <v>754</v>
      </c>
      <c r="S26" s="137" t="s">
        <v>739</v>
      </c>
      <c r="T26" s="137" t="s">
        <v>251</v>
      </c>
      <c r="U26" s="180">
        <v>0</v>
      </c>
      <c r="V26" s="180">
        <v>0</v>
      </c>
      <c r="W26" s="137">
        <v>26654</v>
      </c>
      <c r="X26" s="137" t="e">
        <v>#N/A</v>
      </c>
    </row>
    <row r="27" spans="1:24" s="137" customFormat="1" x14ac:dyDescent="0.25">
      <c r="A27" s="137" t="s">
        <v>1409</v>
      </c>
      <c r="B27" s="33" t="s">
        <v>1410</v>
      </c>
      <c r="C27" s="137">
        <v>0</v>
      </c>
      <c r="E27" s="137" t="s">
        <v>1407</v>
      </c>
      <c r="F27" s="137" t="s">
        <v>1411</v>
      </c>
      <c r="G27" s="137" t="s">
        <v>505</v>
      </c>
      <c r="H27" s="137" t="s">
        <v>931</v>
      </c>
      <c r="I27" s="138">
        <v>41716</v>
      </c>
      <c r="J27" s="138">
        <v>41716</v>
      </c>
      <c r="K27" s="138">
        <v>41912</v>
      </c>
      <c r="L27" s="137" t="s">
        <v>728</v>
      </c>
      <c r="M27" s="137" t="s">
        <v>729</v>
      </c>
      <c r="N27" s="138">
        <v>41844</v>
      </c>
      <c r="O27" s="137" t="s">
        <v>730</v>
      </c>
      <c r="P27" s="137" t="s">
        <v>931</v>
      </c>
      <c r="Q27" s="137" t="s">
        <v>754</v>
      </c>
      <c r="R27" s="137" t="s">
        <v>754</v>
      </c>
      <c r="S27" s="137" t="s">
        <v>739</v>
      </c>
      <c r="T27" s="137" t="s">
        <v>251</v>
      </c>
      <c r="U27" s="180">
        <v>0</v>
      </c>
      <c r="V27" s="180" t="e">
        <v>#N/A</v>
      </c>
      <c r="W27" s="137">
        <v>26654</v>
      </c>
      <c r="X27" s="137" t="e">
        <v>#N/A</v>
      </c>
    </row>
    <row r="28" spans="1:24" s="137" customFormat="1" x14ac:dyDescent="0.25">
      <c r="A28" s="137" t="s">
        <v>1412</v>
      </c>
      <c r="B28" s="33" t="s">
        <v>1413</v>
      </c>
      <c r="C28" s="137">
        <v>1</v>
      </c>
      <c r="E28" s="137" t="s">
        <v>1414</v>
      </c>
      <c r="F28" s="137" t="s">
        <v>1415</v>
      </c>
      <c r="G28" s="137" t="s">
        <v>505</v>
      </c>
      <c r="H28" s="137" t="s">
        <v>931</v>
      </c>
      <c r="I28" s="138">
        <v>41732</v>
      </c>
      <c r="J28" s="138">
        <v>41709</v>
      </c>
      <c r="K28" s="138">
        <v>41943</v>
      </c>
      <c r="L28" s="137" t="s">
        <v>728</v>
      </c>
      <c r="M28" s="137" t="s">
        <v>729</v>
      </c>
      <c r="N28" s="138">
        <v>41844</v>
      </c>
      <c r="O28" s="137" t="s">
        <v>730</v>
      </c>
      <c r="P28" s="137" t="s">
        <v>931</v>
      </c>
      <c r="Q28" s="137" t="s">
        <v>754</v>
      </c>
      <c r="R28" s="137" t="s">
        <v>754</v>
      </c>
      <c r="S28" s="137" t="s">
        <v>739</v>
      </c>
      <c r="T28" s="137" t="s">
        <v>251</v>
      </c>
      <c r="U28" s="180">
        <v>0</v>
      </c>
      <c r="V28" s="180">
        <v>0</v>
      </c>
      <c r="W28" s="137">
        <v>10157</v>
      </c>
      <c r="X28" s="137" t="e">
        <v>#N/A</v>
      </c>
    </row>
    <row r="29" spans="1:24" s="137" customFormat="1" x14ac:dyDescent="0.25">
      <c r="A29" s="137" t="s">
        <v>1416</v>
      </c>
      <c r="B29" s="33" t="s">
        <v>1417</v>
      </c>
      <c r="C29" s="137">
        <v>0</v>
      </c>
      <c r="E29" s="137" t="s">
        <v>982</v>
      </c>
      <c r="F29" s="137" t="s">
        <v>1418</v>
      </c>
      <c r="G29" s="137" t="s">
        <v>505</v>
      </c>
      <c r="H29" s="137" t="s">
        <v>835</v>
      </c>
      <c r="I29" s="138">
        <v>41793</v>
      </c>
      <c r="J29" s="138">
        <v>41856</v>
      </c>
      <c r="K29" s="138">
        <v>42586</v>
      </c>
      <c r="L29" s="137" t="s">
        <v>728</v>
      </c>
      <c r="M29" s="137" t="s">
        <v>729</v>
      </c>
      <c r="N29" s="138">
        <v>41844</v>
      </c>
      <c r="O29" s="137" t="s">
        <v>730</v>
      </c>
      <c r="P29" s="137" t="s">
        <v>835</v>
      </c>
      <c r="Q29" s="137" t="s">
        <v>754</v>
      </c>
      <c r="R29" s="137" t="s">
        <v>754</v>
      </c>
      <c r="S29" s="137" t="s">
        <v>739</v>
      </c>
      <c r="T29" s="137" t="s">
        <v>771</v>
      </c>
      <c r="U29" s="180">
        <v>1500000</v>
      </c>
      <c r="V29" s="180" t="e">
        <v>#N/A</v>
      </c>
      <c r="W29" s="137">
        <v>26110</v>
      </c>
      <c r="X29" s="137" t="e">
        <v>#N/A</v>
      </c>
    </row>
    <row r="30" spans="1:24" s="137" customFormat="1" x14ac:dyDescent="0.25">
      <c r="A30" s="137" t="s">
        <v>1419</v>
      </c>
      <c r="B30" s="33" t="s">
        <v>1086</v>
      </c>
      <c r="C30" s="137">
        <v>1</v>
      </c>
      <c r="E30" s="137" t="s">
        <v>843</v>
      </c>
      <c r="F30" s="137" t="s">
        <v>1087</v>
      </c>
      <c r="G30" s="137" t="s">
        <v>505</v>
      </c>
      <c r="H30" s="137" t="s">
        <v>822</v>
      </c>
      <c r="I30" s="138">
        <v>41789</v>
      </c>
      <c r="J30" s="138">
        <v>41813</v>
      </c>
      <c r="K30" s="138">
        <v>42428</v>
      </c>
      <c r="L30" s="137" t="s">
        <v>728</v>
      </c>
      <c r="M30" s="137" t="s">
        <v>729</v>
      </c>
      <c r="N30" s="138">
        <v>41844</v>
      </c>
      <c r="O30" s="137" t="s">
        <v>730</v>
      </c>
      <c r="P30" s="137" t="s">
        <v>822</v>
      </c>
      <c r="Q30" s="137" t="s">
        <v>753</v>
      </c>
      <c r="R30" s="137" t="s">
        <v>754</v>
      </c>
      <c r="S30" s="137" t="s">
        <v>739</v>
      </c>
      <c r="T30" s="137" t="s">
        <v>251</v>
      </c>
      <c r="U30" s="180">
        <v>7000000</v>
      </c>
      <c r="V30" s="180">
        <v>0</v>
      </c>
      <c r="W30" s="137">
        <v>53755</v>
      </c>
      <c r="X30" s="137" t="e">
        <v>#N/A</v>
      </c>
    </row>
    <row r="31" spans="1:24" s="137" customFormat="1" x14ac:dyDescent="0.25">
      <c r="A31" s="137" t="s">
        <v>1420</v>
      </c>
      <c r="B31" s="33">
        <v>810845</v>
      </c>
      <c r="C31" s="137">
        <v>0</v>
      </c>
      <c r="E31" s="137" t="s">
        <v>1421</v>
      </c>
      <c r="F31" s="137" t="s">
        <v>1422</v>
      </c>
      <c r="G31" s="137" t="s">
        <v>736</v>
      </c>
      <c r="H31" s="137" t="s">
        <v>931</v>
      </c>
      <c r="I31" s="138">
        <v>41696</v>
      </c>
      <c r="J31" s="138">
        <v>41640</v>
      </c>
      <c r="K31" s="138">
        <v>43465</v>
      </c>
      <c r="L31" s="137" t="s">
        <v>728</v>
      </c>
      <c r="M31" s="137" t="s">
        <v>729</v>
      </c>
      <c r="N31" s="138">
        <v>41844</v>
      </c>
      <c r="O31" s="137" t="s">
        <v>730</v>
      </c>
      <c r="P31" s="137" t="s">
        <v>931</v>
      </c>
      <c r="Q31" s="137" t="s">
        <v>754</v>
      </c>
      <c r="R31" s="137" t="s">
        <v>754</v>
      </c>
      <c r="S31" s="137" t="s">
        <v>739</v>
      </c>
      <c r="T31" s="137" t="s">
        <v>251</v>
      </c>
      <c r="U31" s="180">
        <v>0</v>
      </c>
      <c r="V31" s="180" t="e">
        <v>#N/A</v>
      </c>
      <c r="W31" s="137">
        <v>746585</v>
      </c>
      <c r="X31" s="137" t="e">
        <v>#N/A</v>
      </c>
    </row>
    <row r="32" spans="1:24" s="137" customFormat="1" x14ac:dyDescent="0.25">
      <c r="A32" s="137" t="s">
        <v>1423</v>
      </c>
      <c r="B32" s="33" t="s">
        <v>1424</v>
      </c>
      <c r="C32" s="137">
        <v>0</v>
      </c>
      <c r="E32" s="137" t="s">
        <v>1171</v>
      </c>
      <c r="F32" s="137" t="s">
        <v>1425</v>
      </c>
      <c r="G32" s="137" t="s">
        <v>505</v>
      </c>
      <c r="H32" s="137" t="s">
        <v>931</v>
      </c>
      <c r="I32" s="138">
        <v>41711</v>
      </c>
      <c r="J32" s="138">
        <v>41708</v>
      </c>
      <c r="K32" s="138">
        <v>41912</v>
      </c>
      <c r="L32" s="137" t="s">
        <v>728</v>
      </c>
      <c r="M32" s="137" t="s">
        <v>729</v>
      </c>
      <c r="N32" s="138">
        <v>41844</v>
      </c>
      <c r="O32" s="137" t="s">
        <v>730</v>
      </c>
      <c r="P32" s="137" t="s">
        <v>931</v>
      </c>
      <c r="Q32" s="137" t="s">
        <v>754</v>
      </c>
      <c r="R32" s="137" t="s">
        <v>754</v>
      </c>
      <c r="S32" s="137" t="s">
        <v>739</v>
      </c>
      <c r="T32" s="137" t="s">
        <v>251</v>
      </c>
      <c r="U32" s="180">
        <v>0</v>
      </c>
      <c r="V32" s="180" t="e">
        <v>#N/A</v>
      </c>
      <c r="W32" s="137">
        <v>717494</v>
      </c>
      <c r="X32" s="137" t="e">
        <v>#N/A</v>
      </c>
    </row>
    <row r="33" spans="1:24" s="137" customFormat="1" x14ac:dyDescent="0.25">
      <c r="A33" s="137" t="s">
        <v>1426</v>
      </c>
      <c r="B33" s="33">
        <v>811133</v>
      </c>
      <c r="C33" s="137">
        <v>0</v>
      </c>
      <c r="E33" s="137" t="s">
        <v>685</v>
      </c>
      <c r="F33" s="137" t="s">
        <v>1427</v>
      </c>
      <c r="G33" s="137" t="s">
        <v>803</v>
      </c>
      <c r="H33" s="137" t="s">
        <v>839</v>
      </c>
      <c r="I33" s="138">
        <v>41732</v>
      </c>
      <c r="J33" s="138">
        <v>41821</v>
      </c>
      <c r="K33" s="138">
        <v>43647</v>
      </c>
      <c r="L33" s="137" t="s">
        <v>728</v>
      </c>
      <c r="M33" s="137" t="s">
        <v>729</v>
      </c>
      <c r="N33" s="138">
        <v>41844</v>
      </c>
      <c r="O33" s="137" t="s">
        <v>730</v>
      </c>
      <c r="P33" s="137" t="s">
        <v>839</v>
      </c>
      <c r="Q33" s="137" t="s">
        <v>754</v>
      </c>
      <c r="R33" s="137" t="s">
        <v>754</v>
      </c>
      <c r="S33" s="137" t="s">
        <v>779</v>
      </c>
      <c r="T33" s="137" t="s">
        <v>251</v>
      </c>
      <c r="U33" s="180">
        <v>500000</v>
      </c>
      <c r="V33" s="180" t="e">
        <v>#N/A</v>
      </c>
      <c r="W33" s="137">
        <v>627361</v>
      </c>
      <c r="X33" s="137" t="e">
        <v>#N/A</v>
      </c>
    </row>
    <row r="34" spans="1:24" s="137" customFormat="1" x14ac:dyDescent="0.25">
      <c r="A34" s="137" t="s">
        <v>1428</v>
      </c>
      <c r="B34" s="33">
        <v>811031</v>
      </c>
      <c r="C34" s="137">
        <v>0</v>
      </c>
      <c r="E34" s="137" t="s">
        <v>1429</v>
      </c>
      <c r="F34" s="137" t="s">
        <v>1430</v>
      </c>
      <c r="G34" s="137" t="s">
        <v>736</v>
      </c>
      <c r="H34" s="137" t="s">
        <v>737</v>
      </c>
      <c r="I34" s="138">
        <v>41722</v>
      </c>
      <c r="J34" s="138">
        <v>41730</v>
      </c>
      <c r="K34" s="138">
        <v>43555</v>
      </c>
      <c r="L34" s="137" t="s">
        <v>728</v>
      </c>
      <c r="M34" s="137" t="s">
        <v>729</v>
      </c>
      <c r="N34" s="138">
        <v>41841</v>
      </c>
      <c r="O34" s="137" t="s">
        <v>730</v>
      </c>
      <c r="P34" s="137" t="s">
        <v>737</v>
      </c>
      <c r="Q34" s="137" t="s">
        <v>753</v>
      </c>
      <c r="R34" s="137" t="s">
        <v>754</v>
      </c>
      <c r="S34" s="137" t="s">
        <v>739</v>
      </c>
      <c r="T34" s="137" t="s">
        <v>251</v>
      </c>
      <c r="U34" s="180">
        <v>2500000</v>
      </c>
      <c r="V34" s="180" t="e">
        <v>#N/A</v>
      </c>
      <c r="W34" s="137">
        <v>26902</v>
      </c>
      <c r="X34" s="137" t="e">
        <v>#N/A</v>
      </c>
    </row>
    <row r="35" spans="1:24" s="137" customFormat="1" x14ac:dyDescent="0.25">
      <c r="A35" s="137" t="s">
        <v>1431</v>
      </c>
      <c r="B35" s="33" t="s">
        <v>1432</v>
      </c>
      <c r="C35" s="137">
        <v>1</v>
      </c>
      <c r="E35" s="137" t="s">
        <v>1433</v>
      </c>
      <c r="F35" s="137" t="s">
        <v>1434</v>
      </c>
      <c r="G35" s="137" t="s">
        <v>505</v>
      </c>
      <c r="H35" s="137" t="s">
        <v>822</v>
      </c>
      <c r="I35" s="138">
        <v>41803</v>
      </c>
      <c r="J35" s="138">
        <v>41760</v>
      </c>
      <c r="K35" s="138">
        <v>42124</v>
      </c>
      <c r="L35" s="137" t="s">
        <v>728</v>
      </c>
      <c r="M35" s="137" t="s">
        <v>729</v>
      </c>
      <c r="N35" s="138">
        <v>41834</v>
      </c>
      <c r="O35" s="137" t="s">
        <v>730</v>
      </c>
      <c r="P35" s="137" t="s">
        <v>822</v>
      </c>
      <c r="Q35" s="137" t="s">
        <v>754</v>
      </c>
      <c r="R35" s="137" t="s">
        <v>754</v>
      </c>
      <c r="S35" s="137" t="s">
        <v>739</v>
      </c>
      <c r="T35" s="137" t="s">
        <v>251</v>
      </c>
      <c r="U35" s="180">
        <v>418000</v>
      </c>
      <c r="V35" s="180">
        <v>-2082000</v>
      </c>
      <c r="W35" s="137">
        <v>746202</v>
      </c>
      <c r="X35" s="137" t="e">
        <v>#N/A</v>
      </c>
    </row>
    <row r="36" spans="1:24" s="137" customFormat="1" x14ac:dyDescent="0.25">
      <c r="A36" s="137" t="s">
        <v>1435</v>
      </c>
      <c r="B36" s="137">
        <v>811325</v>
      </c>
      <c r="C36" s="137">
        <v>0</v>
      </c>
      <c r="E36" s="137" t="s">
        <v>1436</v>
      </c>
      <c r="F36" s="137" t="s">
        <v>1437</v>
      </c>
      <c r="G36" s="137" t="s">
        <v>1368</v>
      </c>
      <c r="H36" s="137" t="s">
        <v>1332</v>
      </c>
      <c r="I36" s="138">
        <v>41757</v>
      </c>
      <c r="J36" s="138">
        <v>41758</v>
      </c>
      <c r="K36" s="138"/>
      <c r="L36" s="137" t="s">
        <v>728</v>
      </c>
      <c r="M36" s="137" t="s">
        <v>729</v>
      </c>
      <c r="N36" s="138">
        <v>41834</v>
      </c>
      <c r="O36" s="137" t="s">
        <v>730</v>
      </c>
      <c r="P36" s="137" t="s">
        <v>1332</v>
      </c>
      <c r="Q36" s="137" t="s">
        <v>753</v>
      </c>
      <c r="R36" s="137" t="s">
        <v>754</v>
      </c>
      <c r="S36" s="137" t="s">
        <v>739</v>
      </c>
      <c r="T36" s="137" t="s">
        <v>764</v>
      </c>
      <c r="U36" s="180">
        <v>140000</v>
      </c>
      <c r="V36" s="180" t="e">
        <v>#N/A</v>
      </c>
    </row>
    <row r="37" spans="1:24" s="137" customFormat="1" x14ac:dyDescent="0.25">
      <c r="A37" s="137" t="s">
        <v>1438</v>
      </c>
      <c r="B37" s="137">
        <v>811712</v>
      </c>
      <c r="C37" s="137">
        <v>0</v>
      </c>
      <c r="E37" s="137" t="s">
        <v>1439</v>
      </c>
      <c r="F37" s="137" t="s">
        <v>1440</v>
      </c>
      <c r="G37" s="137" t="s">
        <v>1331</v>
      </c>
      <c r="H37" s="137" t="s">
        <v>1332</v>
      </c>
      <c r="I37" s="138">
        <v>41800</v>
      </c>
      <c r="J37" s="138">
        <v>41792</v>
      </c>
      <c r="K37" s="138"/>
      <c r="L37" s="137" t="s">
        <v>728</v>
      </c>
      <c r="M37" s="137" t="s">
        <v>729</v>
      </c>
      <c r="N37" s="138">
        <v>41834</v>
      </c>
      <c r="O37" s="137" t="s">
        <v>730</v>
      </c>
      <c r="P37" s="137" t="s">
        <v>1332</v>
      </c>
      <c r="Q37" s="137" t="s">
        <v>753</v>
      </c>
      <c r="R37" s="137" t="s">
        <v>754</v>
      </c>
      <c r="S37" s="137" t="s">
        <v>739</v>
      </c>
      <c r="T37" s="137" t="s">
        <v>251</v>
      </c>
      <c r="U37" s="180">
        <v>91200</v>
      </c>
      <c r="V37" s="180" t="e">
        <v>#N/A</v>
      </c>
      <c r="W37" s="137">
        <v>174591</v>
      </c>
    </row>
    <row r="38" spans="1:24" s="137" customFormat="1" x14ac:dyDescent="0.25">
      <c r="A38" s="137" t="s">
        <v>1441</v>
      </c>
      <c r="B38" s="137">
        <v>811786</v>
      </c>
      <c r="C38" s="137">
        <v>0</v>
      </c>
      <c r="E38" s="137" t="s">
        <v>1442</v>
      </c>
      <c r="F38" s="137" t="s">
        <v>1443</v>
      </c>
      <c r="G38" s="137" t="s">
        <v>1331</v>
      </c>
      <c r="H38" s="137" t="s">
        <v>1332</v>
      </c>
      <c r="I38" s="138">
        <v>41808</v>
      </c>
      <c r="J38" s="138">
        <v>41774</v>
      </c>
      <c r="K38" s="138"/>
      <c r="L38" s="137" t="s">
        <v>728</v>
      </c>
      <c r="M38" s="137" t="s">
        <v>729</v>
      </c>
      <c r="N38" s="138">
        <v>41834</v>
      </c>
      <c r="O38" s="137" t="s">
        <v>730</v>
      </c>
      <c r="P38" s="137" t="s">
        <v>1332</v>
      </c>
      <c r="Q38" s="137" t="s">
        <v>753</v>
      </c>
      <c r="R38" s="137" t="s">
        <v>754</v>
      </c>
      <c r="S38" s="137" t="s">
        <v>739</v>
      </c>
      <c r="T38" s="137" t="s">
        <v>251</v>
      </c>
      <c r="U38" s="180">
        <v>280800</v>
      </c>
      <c r="V38" s="180" t="e">
        <v>#N/A</v>
      </c>
    </row>
    <row r="39" spans="1:24" s="137" customFormat="1" x14ac:dyDescent="0.25">
      <c r="A39" s="137" t="s">
        <v>1444</v>
      </c>
      <c r="B39" s="137">
        <v>811743</v>
      </c>
      <c r="C39" s="137">
        <v>0</v>
      </c>
      <c r="E39" s="137" t="s">
        <v>1445</v>
      </c>
      <c r="F39" s="137" t="s">
        <v>1446</v>
      </c>
      <c r="G39" s="137" t="s">
        <v>1331</v>
      </c>
      <c r="H39" s="137" t="s">
        <v>1332</v>
      </c>
      <c r="I39" s="138">
        <v>41803</v>
      </c>
      <c r="J39" s="138">
        <v>41807</v>
      </c>
      <c r="K39" s="138"/>
      <c r="L39" s="137" t="s">
        <v>728</v>
      </c>
      <c r="M39" s="137" t="s">
        <v>729</v>
      </c>
      <c r="N39" s="138">
        <v>41828</v>
      </c>
      <c r="O39" s="137" t="s">
        <v>730</v>
      </c>
      <c r="P39" s="137" t="s">
        <v>1332</v>
      </c>
      <c r="Q39" s="137" t="s">
        <v>753</v>
      </c>
      <c r="R39" s="137" t="s">
        <v>754</v>
      </c>
      <c r="S39" s="137" t="s">
        <v>739</v>
      </c>
      <c r="T39" s="137" t="s">
        <v>251</v>
      </c>
      <c r="U39" s="180">
        <v>200200</v>
      </c>
      <c r="V39" s="180" t="e">
        <v>#N/A</v>
      </c>
    </row>
    <row r="40" spans="1:24" s="137" customFormat="1" x14ac:dyDescent="0.25">
      <c r="A40" s="134"/>
      <c r="B40" s="134"/>
      <c r="C40" s="134"/>
      <c r="D40" s="134"/>
      <c r="E40" s="134"/>
      <c r="F40" s="134"/>
      <c r="G40" s="134"/>
      <c r="H40" s="134"/>
      <c r="I40" s="134"/>
      <c r="J40" s="134"/>
      <c r="K40" s="134"/>
      <c r="L40" s="134"/>
      <c r="M40" s="134"/>
      <c r="N40" s="134"/>
      <c r="O40" s="134"/>
      <c r="P40" s="134"/>
      <c r="Q40" s="134"/>
      <c r="R40" s="134"/>
      <c r="S40" s="134"/>
      <c r="T40" s="134"/>
      <c r="U40" s="134"/>
      <c r="V40" s="134"/>
      <c r="W40" s="134"/>
    </row>
    <row r="41" spans="1:24" x14ac:dyDescent="0.25">
      <c r="A41" s="136" t="s">
        <v>917</v>
      </c>
      <c r="B41" s="136" t="s">
        <v>918</v>
      </c>
      <c r="C41" s="136">
        <v>0</v>
      </c>
      <c r="D41" s="136"/>
      <c r="E41" s="136" t="s">
        <v>919</v>
      </c>
      <c r="F41" s="136" t="s">
        <v>920</v>
      </c>
      <c r="G41" s="136" t="s">
        <v>505</v>
      </c>
      <c r="H41" s="136" t="s">
        <v>822</v>
      </c>
      <c r="I41" s="135">
        <v>41810</v>
      </c>
      <c r="J41" s="135">
        <v>41791</v>
      </c>
      <c r="K41" s="135">
        <v>42154</v>
      </c>
      <c r="L41" s="136" t="s">
        <v>728</v>
      </c>
      <c r="M41" s="136" t="s">
        <v>729</v>
      </c>
      <c r="N41" s="135">
        <v>41828</v>
      </c>
      <c r="O41" s="136" t="s">
        <v>730</v>
      </c>
      <c r="P41" s="132" t="s">
        <v>822</v>
      </c>
      <c r="Q41" s="136" t="s">
        <v>754</v>
      </c>
      <c r="R41" s="136" t="s">
        <v>754</v>
      </c>
      <c r="S41" s="136" t="s">
        <v>739</v>
      </c>
      <c r="T41" s="136" t="s">
        <v>251</v>
      </c>
      <c r="U41" s="131">
        <v>417000</v>
      </c>
      <c r="V41" s="136" t="e">
        <v>#N/A</v>
      </c>
      <c r="W41" s="136">
        <v>566308</v>
      </c>
    </row>
    <row r="42" spans="1:24" x14ac:dyDescent="0.25">
      <c r="A42" s="136" t="s">
        <v>980</v>
      </c>
      <c r="B42" s="136" t="s">
        <v>981</v>
      </c>
      <c r="C42" s="136">
        <v>1</v>
      </c>
      <c r="D42" s="136"/>
      <c r="E42" s="136" t="s">
        <v>982</v>
      </c>
      <c r="F42" s="136" t="s">
        <v>983</v>
      </c>
      <c r="G42" s="136" t="s">
        <v>505</v>
      </c>
      <c r="H42" s="136" t="s">
        <v>822</v>
      </c>
      <c r="I42" s="135">
        <v>41803</v>
      </c>
      <c r="J42" s="135">
        <v>41791</v>
      </c>
      <c r="K42" s="135">
        <v>42154</v>
      </c>
      <c r="L42" s="136" t="s">
        <v>728</v>
      </c>
      <c r="M42" s="136" t="s">
        <v>729</v>
      </c>
      <c r="N42" s="135">
        <v>41828</v>
      </c>
      <c r="O42" s="136" t="s">
        <v>730</v>
      </c>
      <c r="P42" s="132" t="s">
        <v>822</v>
      </c>
      <c r="Q42" s="136" t="s">
        <v>754</v>
      </c>
      <c r="R42" s="136" t="s">
        <v>754</v>
      </c>
      <c r="S42" s="136" t="s">
        <v>739</v>
      </c>
      <c r="T42" s="136" t="s">
        <v>251</v>
      </c>
      <c r="U42" s="131">
        <v>600000</v>
      </c>
      <c r="V42" s="136">
        <v>-2900000</v>
      </c>
      <c r="W42" s="136">
        <v>26110</v>
      </c>
    </row>
    <row r="43" spans="1:24" x14ac:dyDescent="0.25">
      <c r="A43" s="136" t="s">
        <v>748</v>
      </c>
      <c r="B43" s="136" t="s">
        <v>749</v>
      </c>
      <c r="C43" s="136">
        <v>0</v>
      </c>
      <c r="D43" s="136"/>
      <c r="E43" s="136" t="s">
        <v>750</v>
      </c>
      <c r="F43" s="136" t="s">
        <v>751</v>
      </c>
      <c r="G43" s="136" t="s">
        <v>505</v>
      </c>
      <c r="H43" s="136" t="s">
        <v>752</v>
      </c>
      <c r="I43" s="135">
        <v>41760</v>
      </c>
      <c r="J43" s="135">
        <v>41760</v>
      </c>
      <c r="K43" s="135">
        <v>42491</v>
      </c>
      <c r="L43" s="136" t="s">
        <v>728</v>
      </c>
      <c r="M43" s="136" t="s">
        <v>729</v>
      </c>
      <c r="N43" s="135">
        <v>41827</v>
      </c>
      <c r="O43" s="136" t="s">
        <v>730</v>
      </c>
      <c r="P43" s="132" t="s">
        <v>752</v>
      </c>
      <c r="Q43" s="136" t="s">
        <v>753</v>
      </c>
      <c r="R43" s="136" t="s">
        <v>754</v>
      </c>
      <c r="S43" s="136" t="s">
        <v>739</v>
      </c>
      <c r="T43" s="136" t="s">
        <v>251</v>
      </c>
      <c r="U43" s="131">
        <v>157344</v>
      </c>
      <c r="V43" s="136" t="e">
        <v>#N/A</v>
      </c>
      <c r="W43" s="136">
        <v>80948</v>
      </c>
    </row>
    <row r="44" spans="1:24" x14ac:dyDescent="0.25">
      <c r="A44" s="136" t="s">
        <v>819</v>
      </c>
      <c r="B44" s="136" t="s">
        <v>820</v>
      </c>
      <c r="C44" s="136">
        <v>0</v>
      </c>
      <c r="D44" s="136"/>
      <c r="E44" s="136" t="s">
        <v>818</v>
      </c>
      <c r="F44" s="136" t="s">
        <v>821</v>
      </c>
      <c r="G44" s="136" t="s">
        <v>505</v>
      </c>
      <c r="H44" s="136" t="s">
        <v>822</v>
      </c>
      <c r="I44" s="135">
        <v>41661</v>
      </c>
      <c r="J44" s="135">
        <v>41760</v>
      </c>
      <c r="K44" s="135">
        <v>42124</v>
      </c>
      <c r="L44" s="136" t="s">
        <v>728</v>
      </c>
      <c r="M44" s="136" t="s">
        <v>729</v>
      </c>
      <c r="N44" s="135">
        <v>41817</v>
      </c>
      <c r="O44" s="136" t="s">
        <v>730</v>
      </c>
      <c r="P44" s="132" t="s">
        <v>822</v>
      </c>
      <c r="Q44" s="136" t="s">
        <v>754</v>
      </c>
      <c r="R44" s="136" t="s">
        <v>754</v>
      </c>
      <c r="S44" s="136" t="s">
        <v>779</v>
      </c>
      <c r="T44" s="136" t="s">
        <v>251</v>
      </c>
      <c r="U44" s="131">
        <v>6300000</v>
      </c>
      <c r="V44" s="136" t="e">
        <v>#N/A</v>
      </c>
      <c r="W44" s="136">
        <v>3417</v>
      </c>
    </row>
    <row r="45" spans="1:24" x14ac:dyDescent="0.25">
      <c r="A45" s="136" t="s">
        <v>774</v>
      </c>
      <c r="B45" s="136">
        <v>402031</v>
      </c>
      <c r="C45" s="136">
        <v>5</v>
      </c>
      <c r="D45" s="136">
        <v>402031</v>
      </c>
      <c r="E45" s="136" t="s">
        <v>775</v>
      </c>
      <c r="F45" s="136" t="s">
        <v>776</v>
      </c>
      <c r="G45" s="136" t="s">
        <v>736</v>
      </c>
      <c r="H45" s="136" t="s">
        <v>777</v>
      </c>
      <c r="I45" s="135">
        <v>41659</v>
      </c>
      <c r="J45" s="135">
        <v>41640</v>
      </c>
      <c r="K45" s="135">
        <v>42004</v>
      </c>
      <c r="L45" s="136" t="s">
        <v>728</v>
      </c>
      <c r="M45" s="136" t="s">
        <v>729</v>
      </c>
      <c r="N45" s="135">
        <v>41814</v>
      </c>
      <c r="O45" s="136" t="s">
        <v>730</v>
      </c>
      <c r="P45" s="132" t="s">
        <v>777</v>
      </c>
      <c r="Q45" s="136" t="s">
        <v>778</v>
      </c>
      <c r="R45" s="136" t="s">
        <v>732</v>
      </c>
      <c r="S45" s="136" t="s">
        <v>731</v>
      </c>
      <c r="T45" s="136" t="s">
        <v>251</v>
      </c>
      <c r="U45" s="131">
        <v>6850000</v>
      </c>
      <c r="V45" s="136" t="e">
        <v>#N/A</v>
      </c>
      <c r="W45" s="136">
        <v>85394</v>
      </c>
    </row>
    <row r="46" spans="1:24" x14ac:dyDescent="0.25">
      <c r="A46" s="136" t="s">
        <v>755</v>
      </c>
      <c r="B46" s="136" t="s">
        <v>756</v>
      </c>
      <c r="C46" s="136">
        <v>1</v>
      </c>
      <c r="D46" s="136"/>
      <c r="E46" s="136" t="s">
        <v>757</v>
      </c>
      <c r="F46" s="136" t="s">
        <v>758</v>
      </c>
      <c r="G46" s="136" t="s">
        <v>505</v>
      </c>
      <c r="H46" s="136" t="s">
        <v>737</v>
      </c>
      <c r="I46" s="135">
        <v>41785</v>
      </c>
      <c r="J46" s="135">
        <v>41821</v>
      </c>
      <c r="K46" s="135">
        <v>42551</v>
      </c>
      <c r="L46" s="136" t="s">
        <v>728</v>
      </c>
      <c r="M46" s="136" t="s">
        <v>729</v>
      </c>
      <c r="N46" s="135">
        <v>41813</v>
      </c>
      <c r="O46" s="136" t="s">
        <v>730</v>
      </c>
      <c r="P46" s="132" t="s">
        <v>737</v>
      </c>
      <c r="Q46" s="136" t="s">
        <v>753</v>
      </c>
      <c r="R46" s="136" t="s">
        <v>732</v>
      </c>
      <c r="S46" s="136" t="s">
        <v>739</v>
      </c>
      <c r="T46" s="136" t="s">
        <v>251</v>
      </c>
      <c r="U46" s="131">
        <v>5000000</v>
      </c>
      <c r="V46" s="136">
        <v>5000000</v>
      </c>
      <c r="W46" s="136">
        <v>26702</v>
      </c>
    </row>
    <row r="47" spans="1:24" x14ac:dyDescent="0.25">
      <c r="A47" s="136" t="s">
        <v>783</v>
      </c>
      <c r="B47" s="136">
        <v>410</v>
      </c>
      <c r="C47" s="136">
        <v>5</v>
      </c>
      <c r="D47" s="136">
        <v>410</v>
      </c>
      <c r="E47" s="136" t="s">
        <v>784</v>
      </c>
      <c r="F47" s="136" t="s">
        <v>785</v>
      </c>
      <c r="G47" s="136" t="s">
        <v>736</v>
      </c>
      <c r="H47" s="136" t="s">
        <v>737</v>
      </c>
      <c r="I47" s="135">
        <v>41785</v>
      </c>
      <c r="J47" s="135">
        <v>41791</v>
      </c>
      <c r="K47" s="135">
        <v>42855</v>
      </c>
      <c r="L47" s="136" t="s">
        <v>728</v>
      </c>
      <c r="M47" s="136" t="s">
        <v>729</v>
      </c>
      <c r="N47" s="135">
        <v>41813</v>
      </c>
      <c r="O47" s="136" t="s">
        <v>730</v>
      </c>
      <c r="P47" s="132" t="s">
        <v>737</v>
      </c>
      <c r="Q47" s="136" t="s">
        <v>753</v>
      </c>
      <c r="R47" s="136" t="s">
        <v>732</v>
      </c>
      <c r="S47" s="136" t="s">
        <v>739</v>
      </c>
      <c r="T47" s="136" t="s">
        <v>251</v>
      </c>
      <c r="U47" s="131">
        <v>2000000</v>
      </c>
      <c r="V47" s="136" t="e">
        <v>#N/A</v>
      </c>
      <c r="W47" s="136">
        <v>758866</v>
      </c>
    </row>
    <row r="48" spans="1:24" x14ac:dyDescent="0.25">
      <c r="A48" s="136" t="s">
        <v>800</v>
      </c>
      <c r="B48" s="136">
        <v>803126</v>
      </c>
      <c r="C48" s="136">
        <v>3</v>
      </c>
      <c r="D48" s="136">
        <v>403158</v>
      </c>
      <c r="E48" s="136" t="s">
        <v>801</v>
      </c>
      <c r="F48" s="136" t="s">
        <v>802</v>
      </c>
      <c r="G48" s="136" t="s">
        <v>736</v>
      </c>
      <c r="H48" s="136" t="s">
        <v>737</v>
      </c>
      <c r="I48" s="135">
        <v>41785</v>
      </c>
      <c r="J48" s="135">
        <v>41730</v>
      </c>
      <c r="K48" s="135">
        <v>43555</v>
      </c>
      <c r="L48" s="136" t="s">
        <v>728</v>
      </c>
      <c r="M48" s="136" t="s">
        <v>729</v>
      </c>
      <c r="N48" s="135">
        <v>41813</v>
      </c>
      <c r="O48" s="136" t="s">
        <v>730</v>
      </c>
      <c r="P48" s="132" t="s">
        <v>737</v>
      </c>
      <c r="Q48" s="136" t="s">
        <v>753</v>
      </c>
      <c r="R48" s="136" t="s">
        <v>732</v>
      </c>
      <c r="S48" s="136" t="s">
        <v>739</v>
      </c>
      <c r="T48" s="136" t="s">
        <v>251</v>
      </c>
      <c r="U48" s="131">
        <v>13100000</v>
      </c>
      <c r="V48" s="131">
        <v>10000000</v>
      </c>
      <c r="W48" s="136">
        <v>564921</v>
      </c>
    </row>
    <row r="49" spans="1:23" x14ac:dyDescent="0.25">
      <c r="A49" s="136" t="s">
        <v>851</v>
      </c>
      <c r="B49" s="136">
        <v>805783</v>
      </c>
      <c r="C49" s="136">
        <v>2</v>
      </c>
      <c r="D49" s="136"/>
      <c r="E49" s="136" t="s">
        <v>852</v>
      </c>
      <c r="F49" s="136" t="s">
        <v>853</v>
      </c>
      <c r="G49" s="136" t="s">
        <v>736</v>
      </c>
      <c r="H49" s="136" t="s">
        <v>737</v>
      </c>
      <c r="I49" s="135">
        <v>41785</v>
      </c>
      <c r="J49" s="135">
        <v>41821</v>
      </c>
      <c r="K49" s="135">
        <v>42551</v>
      </c>
      <c r="L49" s="136" t="s">
        <v>728</v>
      </c>
      <c r="M49" s="136" t="s">
        <v>729</v>
      </c>
      <c r="N49" s="135">
        <v>41813</v>
      </c>
      <c r="O49" s="136" t="s">
        <v>730</v>
      </c>
      <c r="P49" s="132" t="s">
        <v>737</v>
      </c>
      <c r="Q49" s="136" t="s">
        <v>753</v>
      </c>
      <c r="R49" s="136" t="s">
        <v>732</v>
      </c>
      <c r="S49" s="136" t="s">
        <v>739</v>
      </c>
      <c r="T49" s="136" t="s">
        <v>251</v>
      </c>
      <c r="U49" s="131">
        <v>2000000</v>
      </c>
      <c r="V49" s="136">
        <v>2000000</v>
      </c>
      <c r="W49" s="136">
        <v>3749</v>
      </c>
    </row>
    <row r="50" spans="1:23" x14ac:dyDescent="0.25">
      <c r="A50" s="136" t="s">
        <v>963</v>
      </c>
      <c r="B50" s="136">
        <v>808614</v>
      </c>
      <c r="C50" s="136">
        <v>1</v>
      </c>
      <c r="D50" s="136"/>
      <c r="E50" s="136" t="s">
        <v>964</v>
      </c>
      <c r="F50" s="136" t="s">
        <v>965</v>
      </c>
      <c r="G50" s="136" t="s">
        <v>736</v>
      </c>
      <c r="H50" s="136" t="s">
        <v>737</v>
      </c>
      <c r="I50" s="135">
        <v>41726</v>
      </c>
      <c r="J50" s="135">
        <v>41730</v>
      </c>
      <c r="K50" s="135">
        <v>42185</v>
      </c>
      <c r="L50" s="136" t="s">
        <v>728</v>
      </c>
      <c r="M50" s="136" t="s">
        <v>729</v>
      </c>
      <c r="N50" s="135">
        <v>41813</v>
      </c>
      <c r="O50" s="136" t="s">
        <v>730</v>
      </c>
      <c r="P50" s="132" t="s">
        <v>737</v>
      </c>
      <c r="Q50" s="136" t="s">
        <v>753</v>
      </c>
      <c r="R50" s="136" t="s">
        <v>754</v>
      </c>
      <c r="S50" s="136" t="s">
        <v>739</v>
      </c>
      <c r="T50" s="136" t="s">
        <v>251</v>
      </c>
      <c r="U50" s="131">
        <v>2000000</v>
      </c>
      <c r="V50" s="136" t="e">
        <v>#N/A</v>
      </c>
      <c r="W50" s="136">
        <v>18904</v>
      </c>
    </row>
    <row r="51" spans="1:23" x14ac:dyDescent="0.25">
      <c r="A51" s="136" t="s">
        <v>987</v>
      </c>
      <c r="B51" s="136">
        <v>809182</v>
      </c>
      <c r="C51" s="136">
        <v>1</v>
      </c>
      <c r="D51" s="136"/>
      <c r="E51" s="136" t="s">
        <v>988</v>
      </c>
      <c r="F51" s="136" t="s">
        <v>989</v>
      </c>
      <c r="G51" s="136" t="s">
        <v>736</v>
      </c>
      <c r="H51" s="136" t="s">
        <v>737</v>
      </c>
      <c r="I51" s="135">
        <v>41718</v>
      </c>
      <c r="J51" s="135">
        <v>41760</v>
      </c>
      <c r="K51" s="135">
        <v>42124</v>
      </c>
      <c r="L51" s="136" t="s">
        <v>728</v>
      </c>
      <c r="M51" s="136" t="s">
        <v>729</v>
      </c>
      <c r="N51" s="135">
        <v>41813</v>
      </c>
      <c r="O51" s="136" t="s">
        <v>730</v>
      </c>
      <c r="P51" s="132" t="s">
        <v>737</v>
      </c>
      <c r="Q51" s="136" t="s">
        <v>753</v>
      </c>
      <c r="R51" s="136" t="s">
        <v>732</v>
      </c>
      <c r="S51" s="136" t="s">
        <v>739</v>
      </c>
      <c r="T51" s="136" t="s">
        <v>251</v>
      </c>
      <c r="U51" s="131">
        <v>2300000</v>
      </c>
      <c r="V51" s="136">
        <v>300000</v>
      </c>
      <c r="W51" s="136"/>
    </row>
    <row r="52" spans="1:23" x14ac:dyDescent="0.25">
      <c r="A52" s="136" t="s">
        <v>990</v>
      </c>
      <c r="B52" s="136">
        <v>809185</v>
      </c>
      <c r="C52" s="136">
        <v>1</v>
      </c>
      <c r="D52" s="136"/>
      <c r="E52" s="136" t="s">
        <v>991</v>
      </c>
      <c r="F52" s="136" t="s">
        <v>992</v>
      </c>
      <c r="G52" s="136" t="s">
        <v>736</v>
      </c>
      <c r="H52" s="136" t="s">
        <v>737</v>
      </c>
      <c r="I52" s="135">
        <v>41789</v>
      </c>
      <c r="J52" s="135">
        <v>41821</v>
      </c>
      <c r="K52" s="135">
        <v>42185</v>
      </c>
      <c r="L52" s="136" t="s">
        <v>728</v>
      </c>
      <c r="M52" s="136" t="s">
        <v>729</v>
      </c>
      <c r="N52" s="135">
        <v>41813</v>
      </c>
      <c r="O52" s="136" t="s">
        <v>730</v>
      </c>
      <c r="P52" s="132" t="s">
        <v>737</v>
      </c>
      <c r="Q52" s="136" t="s">
        <v>753</v>
      </c>
      <c r="R52" s="136" t="s">
        <v>732</v>
      </c>
      <c r="S52" s="136" t="s">
        <v>739</v>
      </c>
      <c r="T52" s="136" t="s">
        <v>251</v>
      </c>
      <c r="U52" s="131">
        <v>2000000</v>
      </c>
      <c r="V52" s="136">
        <v>1000000</v>
      </c>
      <c r="W52" s="136">
        <v>155405</v>
      </c>
    </row>
    <row r="53" spans="1:23" x14ac:dyDescent="0.25">
      <c r="A53" s="136" t="s">
        <v>993</v>
      </c>
      <c r="B53" s="136" t="s">
        <v>994</v>
      </c>
      <c r="C53" s="136">
        <v>1</v>
      </c>
      <c r="D53" s="136"/>
      <c r="E53" s="136" t="s">
        <v>995</v>
      </c>
      <c r="F53" s="136" t="s">
        <v>996</v>
      </c>
      <c r="G53" s="136" t="s">
        <v>505</v>
      </c>
      <c r="H53" s="136" t="s">
        <v>799</v>
      </c>
      <c r="I53" s="135">
        <v>41801</v>
      </c>
      <c r="J53" s="135">
        <v>41801</v>
      </c>
      <c r="K53" s="135">
        <v>42185</v>
      </c>
      <c r="L53" s="136" t="s">
        <v>728</v>
      </c>
      <c r="M53" s="136" t="s">
        <v>729</v>
      </c>
      <c r="N53" s="135">
        <v>41807</v>
      </c>
      <c r="O53" s="136" t="s">
        <v>730</v>
      </c>
      <c r="P53" s="132" t="s">
        <v>799</v>
      </c>
      <c r="Q53" s="136" t="s">
        <v>754</v>
      </c>
      <c r="R53" s="136" t="s">
        <v>754</v>
      </c>
      <c r="S53" s="136" t="s">
        <v>739</v>
      </c>
      <c r="T53" s="136" t="s">
        <v>251</v>
      </c>
      <c r="U53" s="131">
        <v>8607791</v>
      </c>
      <c r="V53" s="136" t="e">
        <v>#N/A</v>
      </c>
      <c r="W53" s="136">
        <v>8757</v>
      </c>
    </row>
    <row r="54" spans="1:23" x14ac:dyDescent="0.25">
      <c r="A54" s="136" t="s">
        <v>744</v>
      </c>
      <c r="B54" s="136" t="s">
        <v>745</v>
      </c>
      <c r="C54" s="136">
        <v>1</v>
      </c>
      <c r="D54" s="136"/>
      <c r="E54" s="136" t="s">
        <v>742</v>
      </c>
      <c r="F54" s="136" t="s">
        <v>746</v>
      </c>
      <c r="G54" s="136" t="s">
        <v>505</v>
      </c>
      <c r="H54" s="136" t="s">
        <v>737</v>
      </c>
      <c r="I54" s="135">
        <v>41785</v>
      </c>
      <c r="J54" s="135">
        <v>41821</v>
      </c>
      <c r="K54" s="135">
        <v>42551</v>
      </c>
      <c r="L54" s="136" t="s">
        <v>728</v>
      </c>
      <c r="M54" s="136" t="s">
        <v>729</v>
      </c>
      <c r="N54" s="135">
        <v>41802</v>
      </c>
      <c r="O54" s="136" t="s">
        <v>730</v>
      </c>
      <c r="P54" s="132" t="s">
        <v>737</v>
      </c>
      <c r="Q54" s="136" t="s">
        <v>747</v>
      </c>
      <c r="R54" s="136" t="s">
        <v>732</v>
      </c>
      <c r="S54" s="136" t="s">
        <v>739</v>
      </c>
      <c r="T54" s="136" t="s">
        <v>251</v>
      </c>
      <c r="U54" s="131">
        <v>13000000</v>
      </c>
      <c r="V54" s="136">
        <v>7000000</v>
      </c>
      <c r="W54" s="136">
        <v>4962</v>
      </c>
    </row>
    <row r="55" spans="1:23" x14ac:dyDescent="0.25">
      <c r="A55" s="136" t="s">
        <v>848</v>
      </c>
      <c r="B55" s="136">
        <v>805754</v>
      </c>
      <c r="C55" s="136">
        <v>6</v>
      </c>
      <c r="D55" s="136"/>
      <c r="E55" s="136" t="s">
        <v>849</v>
      </c>
      <c r="F55" s="136" t="s">
        <v>850</v>
      </c>
      <c r="G55" s="136" t="s">
        <v>736</v>
      </c>
      <c r="H55" s="136" t="s">
        <v>737</v>
      </c>
      <c r="I55" s="135">
        <v>41785</v>
      </c>
      <c r="J55" s="135">
        <v>41821</v>
      </c>
      <c r="K55" s="135">
        <v>42551</v>
      </c>
      <c r="L55" s="136" t="s">
        <v>728</v>
      </c>
      <c r="M55" s="136" t="s">
        <v>729</v>
      </c>
      <c r="N55" s="135">
        <v>41802</v>
      </c>
      <c r="O55" s="136" t="s">
        <v>730</v>
      </c>
      <c r="P55" s="132" t="s">
        <v>737</v>
      </c>
      <c r="Q55" s="136" t="s">
        <v>753</v>
      </c>
      <c r="R55" s="136" t="s">
        <v>732</v>
      </c>
      <c r="S55" s="136" t="s">
        <v>739</v>
      </c>
      <c r="T55" s="136" t="s">
        <v>251</v>
      </c>
      <c r="U55" s="131">
        <v>2500000</v>
      </c>
      <c r="V55" s="131">
        <v>2500000</v>
      </c>
      <c r="W55" s="136">
        <v>583766</v>
      </c>
    </row>
    <row r="56" spans="1:23" x14ac:dyDescent="0.25">
      <c r="A56" s="136" t="s">
        <v>886</v>
      </c>
      <c r="B56" s="136">
        <v>807395</v>
      </c>
      <c r="C56" s="136">
        <v>3</v>
      </c>
      <c r="D56" s="136"/>
      <c r="E56" s="136" t="s">
        <v>887</v>
      </c>
      <c r="F56" s="136" t="s">
        <v>888</v>
      </c>
      <c r="G56" s="136" t="s">
        <v>736</v>
      </c>
      <c r="H56" s="136" t="s">
        <v>737</v>
      </c>
      <c r="I56" s="135">
        <v>41785</v>
      </c>
      <c r="J56" s="135">
        <v>41791</v>
      </c>
      <c r="K56" s="135">
        <v>42885</v>
      </c>
      <c r="L56" s="136" t="s">
        <v>728</v>
      </c>
      <c r="M56" s="136" t="s">
        <v>729</v>
      </c>
      <c r="N56" s="135">
        <v>41802</v>
      </c>
      <c r="O56" s="136" t="s">
        <v>730</v>
      </c>
      <c r="P56" s="132" t="s">
        <v>737</v>
      </c>
      <c r="Q56" s="136" t="s">
        <v>753</v>
      </c>
      <c r="R56" s="136" t="s">
        <v>732</v>
      </c>
      <c r="S56" s="136" t="s">
        <v>739</v>
      </c>
      <c r="T56" s="136" t="s">
        <v>251</v>
      </c>
      <c r="U56" s="131">
        <v>3500000</v>
      </c>
      <c r="V56" s="136" t="e">
        <v>#N/A</v>
      </c>
      <c r="W56" s="136">
        <v>818918</v>
      </c>
    </row>
    <row r="57" spans="1:23" x14ac:dyDescent="0.25">
      <c r="A57" s="136" t="s">
        <v>836</v>
      </c>
      <c r="B57" s="136">
        <v>804818</v>
      </c>
      <c r="C57" s="136">
        <v>1</v>
      </c>
      <c r="D57" s="136">
        <v>237</v>
      </c>
      <c r="E57" s="136" t="s">
        <v>837</v>
      </c>
      <c r="F57" s="136" t="s">
        <v>838</v>
      </c>
      <c r="G57" s="136" t="s">
        <v>736</v>
      </c>
      <c r="H57" s="136" t="s">
        <v>839</v>
      </c>
      <c r="I57" s="135">
        <v>41732</v>
      </c>
      <c r="J57" s="135">
        <v>41760</v>
      </c>
      <c r="K57" s="135">
        <v>42865</v>
      </c>
      <c r="L57" s="136" t="s">
        <v>728</v>
      </c>
      <c r="M57" s="136" t="s">
        <v>729</v>
      </c>
      <c r="N57" s="135">
        <v>41801</v>
      </c>
      <c r="O57" s="136" t="s">
        <v>730</v>
      </c>
      <c r="P57" s="132" t="s">
        <v>839</v>
      </c>
      <c r="Q57" s="136" t="s">
        <v>753</v>
      </c>
      <c r="R57" s="136" t="s">
        <v>732</v>
      </c>
      <c r="S57" s="136" t="s">
        <v>739</v>
      </c>
      <c r="T57" s="136" t="s">
        <v>251</v>
      </c>
      <c r="U57" s="136">
        <v>0</v>
      </c>
      <c r="V57" s="136" t="e">
        <v>#N/A</v>
      </c>
      <c r="W57" s="136">
        <v>26770</v>
      </c>
    </row>
    <row r="58" spans="1:23" x14ac:dyDescent="0.25">
      <c r="A58" s="136" t="s">
        <v>966</v>
      </c>
      <c r="B58" s="136">
        <v>808623</v>
      </c>
      <c r="C58" s="136">
        <v>1</v>
      </c>
      <c r="D58" s="136"/>
      <c r="E58" s="136" t="s">
        <v>967</v>
      </c>
      <c r="F58" s="136" t="s">
        <v>968</v>
      </c>
      <c r="G58" s="136" t="s">
        <v>736</v>
      </c>
      <c r="H58" s="136" t="s">
        <v>737</v>
      </c>
      <c r="I58" s="135">
        <v>41726</v>
      </c>
      <c r="J58" s="135">
        <v>41730</v>
      </c>
      <c r="K58" s="135">
        <v>42185</v>
      </c>
      <c r="L58" s="136" t="s">
        <v>728</v>
      </c>
      <c r="M58" s="136" t="s">
        <v>729</v>
      </c>
      <c r="N58" s="135">
        <v>41794</v>
      </c>
      <c r="O58" s="136" t="s">
        <v>730</v>
      </c>
      <c r="P58" s="132" t="s">
        <v>737</v>
      </c>
      <c r="Q58" s="136" t="s">
        <v>753</v>
      </c>
      <c r="R58" s="136" t="s">
        <v>754</v>
      </c>
      <c r="S58" s="136" t="s">
        <v>739</v>
      </c>
      <c r="T58" s="136" t="s">
        <v>251</v>
      </c>
      <c r="U58" s="131">
        <v>1500000</v>
      </c>
      <c r="V58" s="136">
        <v>500000</v>
      </c>
      <c r="W58" s="136"/>
    </row>
    <row r="59" spans="1:23" x14ac:dyDescent="0.25">
      <c r="A59" s="136" t="s">
        <v>969</v>
      </c>
      <c r="B59" s="136" t="s">
        <v>966</v>
      </c>
      <c r="C59" s="136">
        <v>0</v>
      </c>
      <c r="D59" s="136"/>
      <c r="E59" s="136" t="s">
        <v>970</v>
      </c>
      <c r="F59" s="136" t="s">
        <v>971</v>
      </c>
      <c r="G59" s="136" t="s">
        <v>505</v>
      </c>
      <c r="H59" s="136" t="s">
        <v>737</v>
      </c>
      <c r="I59" s="135">
        <v>41726</v>
      </c>
      <c r="J59" s="135">
        <v>41730</v>
      </c>
      <c r="K59" s="135">
        <v>42185</v>
      </c>
      <c r="L59" s="136" t="s">
        <v>728</v>
      </c>
      <c r="M59" s="136" t="s">
        <v>729</v>
      </c>
      <c r="N59" s="135">
        <v>41794</v>
      </c>
      <c r="O59" s="136" t="s">
        <v>730</v>
      </c>
      <c r="P59" s="132" t="s">
        <v>737</v>
      </c>
      <c r="Q59" s="136" t="s">
        <v>753</v>
      </c>
      <c r="R59" s="136" t="s">
        <v>754</v>
      </c>
      <c r="S59" s="136" t="s">
        <v>739</v>
      </c>
      <c r="T59" s="136" t="s">
        <v>251</v>
      </c>
      <c r="U59" s="131">
        <v>1575000</v>
      </c>
      <c r="V59" s="136" t="e">
        <v>#N/A</v>
      </c>
      <c r="W59" s="136">
        <v>185781</v>
      </c>
    </row>
    <row r="60" spans="1:23" x14ac:dyDescent="0.25">
      <c r="A60" s="136" t="s">
        <v>1007</v>
      </c>
      <c r="B60" s="136">
        <v>809374</v>
      </c>
      <c r="C60" s="136">
        <v>1</v>
      </c>
      <c r="D60" s="136"/>
      <c r="E60" s="136" t="s">
        <v>1008</v>
      </c>
      <c r="F60" s="136" t="s">
        <v>1009</v>
      </c>
      <c r="G60" s="136" t="s">
        <v>736</v>
      </c>
      <c r="H60" s="136" t="s">
        <v>737</v>
      </c>
      <c r="I60" s="135">
        <v>41726</v>
      </c>
      <c r="J60" s="135">
        <v>41730</v>
      </c>
      <c r="K60" s="135">
        <v>42124</v>
      </c>
      <c r="L60" s="136" t="s">
        <v>728</v>
      </c>
      <c r="M60" s="136" t="s">
        <v>729</v>
      </c>
      <c r="N60" s="135">
        <v>41794</v>
      </c>
      <c r="O60" s="136" t="s">
        <v>730</v>
      </c>
      <c r="P60" s="132" t="s">
        <v>737</v>
      </c>
      <c r="Q60" s="136" t="s">
        <v>753</v>
      </c>
      <c r="R60" s="136" t="s">
        <v>732</v>
      </c>
      <c r="S60" s="136" t="s">
        <v>739</v>
      </c>
      <c r="T60" s="136" t="s">
        <v>251</v>
      </c>
      <c r="U60" s="131">
        <v>500000</v>
      </c>
      <c r="V60" s="136">
        <v>500000</v>
      </c>
      <c r="W60" s="136">
        <v>138785</v>
      </c>
    </row>
    <row r="61" spans="1:23" x14ac:dyDescent="0.25">
      <c r="A61" s="136" t="s">
        <v>804</v>
      </c>
      <c r="B61" s="136" t="s">
        <v>805</v>
      </c>
      <c r="C61" s="136">
        <v>1</v>
      </c>
      <c r="D61" s="136"/>
      <c r="E61" s="136" t="s">
        <v>806</v>
      </c>
      <c r="F61" s="136" t="s">
        <v>807</v>
      </c>
      <c r="G61" s="136" t="s">
        <v>505</v>
      </c>
      <c r="H61" s="136" t="s">
        <v>808</v>
      </c>
      <c r="I61" s="135">
        <v>41754</v>
      </c>
      <c r="J61" s="135">
        <v>41690</v>
      </c>
      <c r="K61" s="135">
        <v>42004</v>
      </c>
      <c r="L61" s="136" t="s">
        <v>728</v>
      </c>
      <c r="M61" s="136" t="s">
        <v>729</v>
      </c>
      <c r="N61" s="135">
        <v>41793</v>
      </c>
      <c r="O61" s="136" t="s">
        <v>730</v>
      </c>
      <c r="P61" s="132" t="s">
        <v>808</v>
      </c>
      <c r="Q61" s="136" t="s">
        <v>754</v>
      </c>
      <c r="R61" s="136" t="s">
        <v>754</v>
      </c>
      <c r="S61" s="136" t="s">
        <v>739</v>
      </c>
      <c r="T61" s="136" t="s">
        <v>251</v>
      </c>
      <c r="U61" s="136">
        <v>0</v>
      </c>
      <c r="V61" s="136" t="e">
        <v>#N/A</v>
      </c>
      <c r="W61" s="136">
        <v>562614</v>
      </c>
    </row>
    <row r="62" spans="1:23" x14ac:dyDescent="0.25">
      <c r="A62" s="136" t="s">
        <v>844</v>
      </c>
      <c r="B62" s="136" t="s">
        <v>845</v>
      </c>
      <c r="C62" s="136">
        <v>1</v>
      </c>
      <c r="D62" s="136"/>
      <c r="E62" s="136" t="s">
        <v>846</v>
      </c>
      <c r="F62" s="136" t="s">
        <v>847</v>
      </c>
      <c r="G62" s="136" t="s">
        <v>505</v>
      </c>
      <c r="H62" s="136" t="s">
        <v>799</v>
      </c>
      <c r="I62" s="135">
        <v>41736</v>
      </c>
      <c r="J62" s="135">
        <v>41690</v>
      </c>
      <c r="K62" s="135">
        <v>42004</v>
      </c>
      <c r="L62" s="136" t="s">
        <v>728</v>
      </c>
      <c r="M62" s="136" t="s">
        <v>729</v>
      </c>
      <c r="N62" s="135">
        <v>41793</v>
      </c>
      <c r="O62" s="136" t="s">
        <v>730</v>
      </c>
      <c r="P62" s="132" t="s">
        <v>799</v>
      </c>
      <c r="Q62" s="136" t="s">
        <v>753</v>
      </c>
      <c r="R62" s="136" t="s">
        <v>754</v>
      </c>
      <c r="S62" s="136" t="s">
        <v>739</v>
      </c>
      <c r="T62" s="136" t="s">
        <v>251</v>
      </c>
      <c r="U62" s="136">
        <v>0</v>
      </c>
      <c r="V62" s="136" t="e">
        <v>#N/A</v>
      </c>
      <c r="W62" s="136">
        <v>2050</v>
      </c>
    </row>
    <row r="63" spans="1:23" x14ac:dyDescent="0.25">
      <c r="A63" s="136" t="s">
        <v>889</v>
      </c>
      <c r="B63" s="136" t="s">
        <v>890</v>
      </c>
      <c r="C63" s="136">
        <v>1</v>
      </c>
      <c r="D63" s="136"/>
      <c r="E63" s="136" t="s">
        <v>891</v>
      </c>
      <c r="F63" s="136" t="s">
        <v>892</v>
      </c>
      <c r="G63" s="136" t="s">
        <v>505</v>
      </c>
      <c r="H63" s="136" t="s">
        <v>808</v>
      </c>
      <c r="I63" s="135">
        <v>41752</v>
      </c>
      <c r="J63" s="135">
        <v>41690</v>
      </c>
      <c r="K63" s="135">
        <v>42004</v>
      </c>
      <c r="L63" s="136" t="s">
        <v>728</v>
      </c>
      <c r="M63" s="136" t="s">
        <v>729</v>
      </c>
      <c r="N63" s="135">
        <v>41793</v>
      </c>
      <c r="O63" s="136" t="s">
        <v>730</v>
      </c>
      <c r="P63" s="132" t="s">
        <v>808</v>
      </c>
      <c r="Q63" s="136" t="s">
        <v>754</v>
      </c>
      <c r="R63" s="136" t="s">
        <v>754</v>
      </c>
      <c r="S63" s="136" t="s">
        <v>739</v>
      </c>
      <c r="T63" s="136" t="s">
        <v>251</v>
      </c>
      <c r="U63" s="136">
        <v>0</v>
      </c>
      <c r="V63" s="136" t="e">
        <v>#N/A</v>
      </c>
      <c r="W63" s="136">
        <v>601767</v>
      </c>
    </row>
    <row r="64" spans="1:23" x14ac:dyDescent="0.25">
      <c r="A64" s="136" t="s">
        <v>901</v>
      </c>
      <c r="B64" s="136" t="s">
        <v>902</v>
      </c>
      <c r="C64" s="136">
        <v>1</v>
      </c>
      <c r="D64" s="136"/>
      <c r="E64" s="136" t="s">
        <v>903</v>
      </c>
      <c r="F64" s="136" t="s">
        <v>904</v>
      </c>
      <c r="G64" s="136" t="s">
        <v>505</v>
      </c>
      <c r="H64" s="136" t="s">
        <v>808</v>
      </c>
      <c r="I64" s="135">
        <v>41752</v>
      </c>
      <c r="J64" s="135">
        <v>41690</v>
      </c>
      <c r="K64" s="135">
        <v>42004</v>
      </c>
      <c r="L64" s="136" t="s">
        <v>728</v>
      </c>
      <c r="M64" s="136" t="s">
        <v>729</v>
      </c>
      <c r="N64" s="135">
        <v>41793</v>
      </c>
      <c r="O64" s="136" t="s">
        <v>730</v>
      </c>
      <c r="P64" s="132" t="s">
        <v>808</v>
      </c>
      <c r="Q64" s="136" t="s">
        <v>754</v>
      </c>
      <c r="R64" s="136" t="s">
        <v>754</v>
      </c>
      <c r="S64" s="136" t="s">
        <v>739</v>
      </c>
      <c r="T64" s="136" t="s">
        <v>251</v>
      </c>
      <c r="U64" s="136">
        <v>0</v>
      </c>
      <c r="V64" s="136" t="e">
        <v>#N/A</v>
      </c>
      <c r="W64" s="136">
        <v>1360</v>
      </c>
    </row>
    <row r="65" spans="1:23" x14ac:dyDescent="0.25">
      <c r="A65" s="136" t="s">
        <v>909</v>
      </c>
      <c r="B65" s="136" t="s">
        <v>910</v>
      </c>
      <c r="C65" s="136">
        <v>1</v>
      </c>
      <c r="D65" s="136"/>
      <c r="E65" s="136" t="s">
        <v>911</v>
      </c>
      <c r="F65" s="136" t="s">
        <v>912</v>
      </c>
      <c r="G65" s="136" t="s">
        <v>505</v>
      </c>
      <c r="H65" s="136" t="s">
        <v>808</v>
      </c>
      <c r="I65" s="135">
        <v>41736</v>
      </c>
      <c r="J65" s="135">
        <v>41690</v>
      </c>
      <c r="K65" s="135">
        <v>42004</v>
      </c>
      <c r="L65" s="136" t="s">
        <v>728</v>
      </c>
      <c r="M65" s="136" t="s">
        <v>729</v>
      </c>
      <c r="N65" s="135">
        <v>41793</v>
      </c>
      <c r="O65" s="136" t="s">
        <v>730</v>
      </c>
      <c r="P65" s="132" t="s">
        <v>808</v>
      </c>
      <c r="Q65" s="136" t="s">
        <v>753</v>
      </c>
      <c r="R65" s="136" t="s">
        <v>754</v>
      </c>
      <c r="S65" s="136" t="s">
        <v>739</v>
      </c>
      <c r="T65" s="136" t="s">
        <v>251</v>
      </c>
      <c r="U65" s="136">
        <v>0</v>
      </c>
      <c r="V65" s="136" t="e">
        <v>#N/A</v>
      </c>
      <c r="W65" s="136">
        <v>69019</v>
      </c>
    </row>
    <row r="66" spans="1:23" x14ac:dyDescent="0.25">
      <c r="A66" s="136" t="s">
        <v>1105</v>
      </c>
      <c r="B66" s="136">
        <v>810544</v>
      </c>
      <c r="C66" s="136">
        <v>0</v>
      </c>
      <c r="D66" s="136"/>
      <c r="E66" s="136" t="s">
        <v>1106</v>
      </c>
      <c r="F66" s="136" t="s">
        <v>1107</v>
      </c>
      <c r="G66" s="136" t="s">
        <v>736</v>
      </c>
      <c r="H66" s="136" t="s">
        <v>1015</v>
      </c>
      <c r="I66" s="135">
        <v>41655</v>
      </c>
      <c r="J66" s="135">
        <v>41642</v>
      </c>
      <c r="K66" s="135">
        <v>43467</v>
      </c>
      <c r="L66" s="136" t="s">
        <v>728</v>
      </c>
      <c r="M66" s="136" t="s">
        <v>729</v>
      </c>
      <c r="N66" s="135">
        <v>41793</v>
      </c>
      <c r="O66" s="136" t="s">
        <v>730</v>
      </c>
      <c r="P66" s="132" t="s">
        <v>1015</v>
      </c>
      <c r="Q66" s="136" t="s">
        <v>754</v>
      </c>
      <c r="R66" s="136" t="s">
        <v>732</v>
      </c>
      <c r="S66" s="136" t="s">
        <v>739</v>
      </c>
      <c r="T66" s="136" t="s">
        <v>251</v>
      </c>
      <c r="U66" s="136">
        <v>0</v>
      </c>
      <c r="V66" s="136" t="e">
        <v>#N/A</v>
      </c>
      <c r="W66" s="136"/>
    </row>
    <row r="67" spans="1:23" x14ac:dyDescent="0.25">
      <c r="A67" s="136" t="s">
        <v>1193</v>
      </c>
      <c r="B67" s="136">
        <v>811302</v>
      </c>
      <c r="C67" s="136">
        <v>0</v>
      </c>
      <c r="D67" s="136"/>
      <c r="E67" s="136" t="s">
        <v>1194</v>
      </c>
      <c r="F67" s="136" t="s">
        <v>1195</v>
      </c>
      <c r="G67" s="136" t="s">
        <v>736</v>
      </c>
      <c r="H67" s="136" t="s">
        <v>808</v>
      </c>
      <c r="I67" s="135">
        <v>41754</v>
      </c>
      <c r="J67" s="135">
        <v>41690</v>
      </c>
      <c r="K67" s="135">
        <v>43515</v>
      </c>
      <c r="L67" s="136" t="s">
        <v>728</v>
      </c>
      <c r="M67" s="136" t="s">
        <v>729</v>
      </c>
      <c r="N67" s="135">
        <v>41793</v>
      </c>
      <c r="O67" s="136" t="s">
        <v>730</v>
      </c>
      <c r="P67" s="132" t="s">
        <v>808</v>
      </c>
      <c r="Q67" s="136" t="s">
        <v>754</v>
      </c>
      <c r="R67" s="136" t="s">
        <v>754</v>
      </c>
      <c r="S67" s="136" t="s">
        <v>739</v>
      </c>
      <c r="T67" s="136" t="s">
        <v>251</v>
      </c>
      <c r="U67" s="136">
        <v>0</v>
      </c>
      <c r="V67" s="136" t="e">
        <v>#N/A</v>
      </c>
      <c r="W67" s="136">
        <v>139395</v>
      </c>
    </row>
    <row r="68" spans="1:23" x14ac:dyDescent="0.25">
      <c r="A68" s="136" t="s">
        <v>897</v>
      </c>
      <c r="B68" s="136" t="s">
        <v>898</v>
      </c>
      <c r="C68" s="136">
        <v>1</v>
      </c>
      <c r="D68" s="136"/>
      <c r="E68" s="136" t="s">
        <v>899</v>
      </c>
      <c r="F68" s="136" t="s">
        <v>900</v>
      </c>
      <c r="G68" s="136" t="s">
        <v>505</v>
      </c>
      <c r="H68" s="136" t="s">
        <v>799</v>
      </c>
      <c r="I68" s="135">
        <v>41736</v>
      </c>
      <c r="J68" s="135">
        <v>41690</v>
      </c>
      <c r="K68" s="135">
        <v>42004</v>
      </c>
      <c r="L68" s="136" t="s">
        <v>728</v>
      </c>
      <c r="M68" s="136" t="s">
        <v>729</v>
      </c>
      <c r="N68" s="135">
        <v>41792</v>
      </c>
      <c r="O68" s="136" t="s">
        <v>730</v>
      </c>
      <c r="P68" s="132" t="s">
        <v>799</v>
      </c>
      <c r="Q68" s="136" t="s">
        <v>753</v>
      </c>
      <c r="R68" s="136" t="s">
        <v>754</v>
      </c>
      <c r="S68" s="136" t="s">
        <v>739</v>
      </c>
      <c r="T68" s="136" t="s">
        <v>251</v>
      </c>
      <c r="U68" s="136">
        <v>0</v>
      </c>
      <c r="V68" s="136" t="e">
        <v>#N/A</v>
      </c>
      <c r="W68" s="136">
        <v>15821</v>
      </c>
    </row>
    <row r="69" spans="1:23" x14ac:dyDescent="0.25">
      <c r="A69" s="136" t="s">
        <v>905</v>
      </c>
      <c r="B69" s="136" t="s">
        <v>906</v>
      </c>
      <c r="C69" s="136">
        <v>1</v>
      </c>
      <c r="D69" s="136"/>
      <c r="E69" s="136" t="s">
        <v>907</v>
      </c>
      <c r="F69" s="136" t="s">
        <v>908</v>
      </c>
      <c r="G69" s="136" t="s">
        <v>505</v>
      </c>
      <c r="H69" s="136" t="s">
        <v>799</v>
      </c>
      <c r="I69" s="135">
        <v>41736</v>
      </c>
      <c r="J69" s="135">
        <v>41690</v>
      </c>
      <c r="K69" s="135">
        <v>42004</v>
      </c>
      <c r="L69" s="136" t="s">
        <v>728</v>
      </c>
      <c r="M69" s="136" t="s">
        <v>729</v>
      </c>
      <c r="N69" s="135">
        <v>41792</v>
      </c>
      <c r="O69" s="136" t="s">
        <v>730</v>
      </c>
      <c r="P69" s="132" t="s">
        <v>799</v>
      </c>
      <c r="Q69" s="136" t="s">
        <v>753</v>
      </c>
      <c r="R69" s="136" t="s">
        <v>754</v>
      </c>
      <c r="S69" s="136" t="s">
        <v>739</v>
      </c>
      <c r="T69" s="136" t="s">
        <v>251</v>
      </c>
      <c r="U69" s="136">
        <v>0</v>
      </c>
      <c r="V69" s="136" t="e">
        <v>#N/A</v>
      </c>
      <c r="W69" s="136">
        <v>631014</v>
      </c>
    </row>
    <row r="70" spans="1:23" x14ac:dyDescent="0.25">
      <c r="A70" s="136" t="s">
        <v>913</v>
      </c>
      <c r="B70" s="136" t="s">
        <v>914</v>
      </c>
      <c r="C70" s="136">
        <v>1</v>
      </c>
      <c r="D70" s="136"/>
      <c r="E70" s="136" t="s">
        <v>915</v>
      </c>
      <c r="F70" s="136" t="s">
        <v>916</v>
      </c>
      <c r="G70" s="136" t="s">
        <v>505</v>
      </c>
      <c r="H70" s="136" t="s">
        <v>799</v>
      </c>
      <c r="I70" s="135">
        <v>41736</v>
      </c>
      <c r="J70" s="135">
        <v>41690</v>
      </c>
      <c r="K70" s="135">
        <v>42004</v>
      </c>
      <c r="L70" s="136" t="s">
        <v>728</v>
      </c>
      <c r="M70" s="136" t="s">
        <v>729</v>
      </c>
      <c r="N70" s="135">
        <v>41792</v>
      </c>
      <c r="O70" s="136" t="s">
        <v>730</v>
      </c>
      <c r="P70" s="132" t="s">
        <v>799</v>
      </c>
      <c r="Q70" s="136" t="s">
        <v>753</v>
      </c>
      <c r="R70" s="136" t="s">
        <v>754</v>
      </c>
      <c r="S70" s="136" t="s">
        <v>739</v>
      </c>
      <c r="T70" s="136" t="s">
        <v>251</v>
      </c>
      <c r="U70" s="136">
        <v>0</v>
      </c>
      <c r="V70" s="136" t="e">
        <v>#N/A</v>
      </c>
      <c r="W70" s="136">
        <v>665771</v>
      </c>
    </row>
    <row r="71" spans="1:23" x14ac:dyDescent="0.25">
      <c r="A71" s="136" t="s">
        <v>1072</v>
      </c>
      <c r="B71" s="136" t="s">
        <v>652</v>
      </c>
      <c r="C71" s="136">
        <v>0</v>
      </c>
      <c r="D71" s="136"/>
      <c r="E71" s="136" t="s">
        <v>651</v>
      </c>
      <c r="F71" s="136" t="s">
        <v>1073</v>
      </c>
      <c r="G71" s="136" t="s">
        <v>505</v>
      </c>
      <c r="H71" s="136" t="s">
        <v>1015</v>
      </c>
      <c r="I71" s="135">
        <v>41689</v>
      </c>
      <c r="J71" s="135">
        <v>41730</v>
      </c>
      <c r="K71" s="135">
        <v>42460</v>
      </c>
      <c r="L71" s="136" t="s">
        <v>728</v>
      </c>
      <c r="M71" s="136" t="s">
        <v>729</v>
      </c>
      <c r="N71" s="135">
        <v>41792</v>
      </c>
      <c r="O71" s="136" t="s">
        <v>730</v>
      </c>
      <c r="P71" s="132" t="s">
        <v>808</v>
      </c>
      <c r="Q71" s="136" t="s">
        <v>754</v>
      </c>
      <c r="R71" s="136" t="s">
        <v>732</v>
      </c>
      <c r="S71" s="136" t="s">
        <v>739</v>
      </c>
      <c r="T71" s="136" t="s">
        <v>764</v>
      </c>
      <c r="U71" s="131">
        <v>2000000</v>
      </c>
      <c r="V71" s="136" t="e">
        <v>#N/A</v>
      </c>
      <c r="W71" s="136">
        <v>821076</v>
      </c>
    </row>
    <row r="72" spans="1:23" x14ac:dyDescent="0.25">
      <c r="A72" s="136" t="s">
        <v>1163</v>
      </c>
      <c r="B72" s="136">
        <v>810929</v>
      </c>
      <c r="C72" s="136">
        <v>0</v>
      </c>
      <c r="D72" s="136"/>
      <c r="E72" s="136" t="s">
        <v>656</v>
      </c>
      <c r="F72" s="136" t="s">
        <v>1164</v>
      </c>
      <c r="G72" s="136" t="s">
        <v>736</v>
      </c>
      <c r="H72" s="136" t="s">
        <v>808</v>
      </c>
      <c r="I72" s="135">
        <v>41710</v>
      </c>
      <c r="J72" s="135">
        <v>41730</v>
      </c>
      <c r="K72" s="135">
        <v>43555</v>
      </c>
      <c r="L72" s="136" t="s">
        <v>728</v>
      </c>
      <c r="M72" s="136" t="s">
        <v>729</v>
      </c>
      <c r="N72" s="135">
        <v>41792</v>
      </c>
      <c r="O72" s="136" t="s">
        <v>730</v>
      </c>
      <c r="P72" s="132" t="s">
        <v>808</v>
      </c>
      <c r="Q72" s="136" t="s">
        <v>754</v>
      </c>
      <c r="R72" s="136" t="s">
        <v>732</v>
      </c>
      <c r="S72" s="136" t="s">
        <v>739</v>
      </c>
      <c r="T72" s="136" t="s">
        <v>251</v>
      </c>
      <c r="U72" s="136">
        <v>0</v>
      </c>
      <c r="V72" s="136" t="e">
        <v>#N/A</v>
      </c>
      <c r="W72" s="136">
        <v>159353</v>
      </c>
    </row>
    <row r="73" spans="1:23" x14ac:dyDescent="0.25">
      <c r="A73" s="136" t="s">
        <v>1165</v>
      </c>
      <c r="B73" s="136" t="s">
        <v>1166</v>
      </c>
      <c r="C73" s="136">
        <v>0</v>
      </c>
      <c r="D73" s="136"/>
      <c r="E73" s="136" t="s">
        <v>656</v>
      </c>
      <c r="F73" s="136" t="s">
        <v>1167</v>
      </c>
      <c r="G73" s="136" t="s">
        <v>505</v>
      </c>
      <c r="H73" s="136" t="s">
        <v>808</v>
      </c>
      <c r="I73" s="135">
        <v>41710</v>
      </c>
      <c r="J73" s="135">
        <v>41730</v>
      </c>
      <c r="K73" s="135">
        <v>42460</v>
      </c>
      <c r="L73" s="136" t="s">
        <v>728</v>
      </c>
      <c r="M73" s="136" t="s">
        <v>729</v>
      </c>
      <c r="N73" s="135">
        <v>41792</v>
      </c>
      <c r="O73" s="136" t="s">
        <v>730</v>
      </c>
      <c r="P73" s="132" t="s">
        <v>808</v>
      </c>
      <c r="Q73" s="136" t="s">
        <v>754</v>
      </c>
      <c r="R73" s="136" t="s">
        <v>732</v>
      </c>
      <c r="S73" s="136" t="s">
        <v>739</v>
      </c>
      <c r="T73" s="136" t="s">
        <v>251</v>
      </c>
      <c r="U73" s="131">
        <v>500000</v>
      </c>
      <c r="V73" s="136" t="e">
        <v>#N/A</v>
      </c>
      <c r="W73" s="136">
        <v>159353</v>
      </c>
    </row>
    <row r="74" spans="1:23" x14ac:dyDescent="0.25">
      <c r="A74" s="136" t="s">
        <v>1080</v>
      </c>
      <c r="B74" s="136" t="s">
        <v>1081</v>
      </c>
      <c r="C74" s="136">
        <v>0</v>
      </c>
      <c r="D74" s="136"/>
      <c r="E74" s="136" t="s">
        <v>292</v>
      </c>
      <c r="F74" s="136" t="s">
        <v>1082</v>
      </c>
      <c r="G74" s="136" t="s">
        <v>505</v>
      </c>
      <c r="H74" s="136" t="s">
        <v>835</v>
      </c>
      <c r="I74" s="135">
        <v>41603</v>
      </c>
      <c r="J74" s="135">
        <v>41730</v>
      </c>
      <c r="K74" s="135">
        <v>42460</v>
      </c>
      <c r="L74" s="136" t="s">
        <v>728</v>
      </c>
      <c r="M74" s="136" t="s">
        <v>729</v>
      </c>
      <c r="N74" s="135">
        <v>41781</v>
      </c>
      <c r="O74" s="136" t="s">
        <v>730</v>
      </c>
      <c r="P74" s="132" t="s">
        <v>835</v>
      </c>
      <c r="Q74" s="136" t="s">
        <v>754</v>
      </c>
      <c r="R74" s="136" t="s">
        <v>754</v>
      </c>
      <c r="S74" s="136" t="s">
        <v>739</v>
      </c>
      <c r="T74" s="136" t="s">
        <v>771</v>
      </c>
      <c r="U74" s="131">
        <v>500000</v>
      </c>
      <c r="V74" s="136" t="e">
        <v>#N/A</v>
      </c>
      <c r="W74" s="136">
        <v>65972</v>
      </c>
    </row>
    <row r="75" spans="1:23" x14ac:dyDescent="0.25">
      <c r="A75" s="136" t="s">
        <v>1088</v>
      </c>
      <c r="B75" s="136" t="s">
        <v>1089</v>
      </c>
      <c r="C75" s="136">
        <v>0</v>
      </c>
      <c r="D75" s="136"/>
      <c r="E75" s="136" t="s">
        <v>601</v>
      </c>
      <c r="F75" s="136" t="s">
        <v>1090</v>
      </c>
      <c r="G75" s="136" t="s">
        <v>505</v>
      </c>
      <c r="H75" s="136" t="s">
        <v>812</v>
      </c>
      <c r="I75" s="135">
        <v>41653</v>
      </c>
      <c r="J75" s="135">
        <v>41645</v>
      </c>
      <c r="K75" s="135">
        <v>42368</v>
      </c>
      <c r="L75" s="136" t="s">
        <v>728</v>
      </c>
      <c r="M75" s="136" t="s">
        <v>729</v>
      </c>
      <c r="N75" s="135">
        <v>41781</v>
      </c>
      <c r="O75" s="136" t="s">
        <v>730</v>
      </c>
      <c r="P75" s="132" t="s">
        <v>812</v>
      </c>
      <c r="Q75" s="136" t="s">
        <v>754</v>
      </c>
      <c r="R75" s="136" t="s">
        <v>754</v>
      </c>
      <c r="S75" s="136" t="s">
        <v>739</v>
      </c>
      <c r="T75" s="136" t="s">
        <v>875</v>
      </c>
      <c r="U75" s="131">
        <v>15000000</v>
      </c>
      <c r="V75" s="136" t="e">
        <v>#N/A</v>
      </c>
      <c r="W75" s="136">
        <v>601421</v>
      </c>
    </row>
    <row r="76" spans="1:23" x14ac:dyDescent="0.25">
      <c r="A76" s="136" t="s">
        <v>1091</v>
      </c>
      <c r="B76" s="136" t="s">
        <v>1092</v>
      </c>
      <c r="C76" s="136">
        <v>0</v>
      </c>
      <c r="D76" s="136"/>
      <c r="E76" s="136" t="s">
        <v>601</v>
      </c>
      <c r="F76" s="136" t="s">
        <v>1093</v>
      </c>
      <c r="G76" s="136" t="s">
        <v>505</v>
      </c>
      <c r="H76" s="136" t="s">
        <v>812</v>
      </c>
      <c r="I76" s="135">
        <v>41655</v>
      </c>
      <c r="J76" s="135">
        <v>41699</v>
      </c>
      <c r="K76" s="135">
        <v>42063</v>
      </c>
      <c r="L76" s="136" t="s">
        <v>728</v>
      </c>
      <c r="M76" s="136" t="s">
        <v>729</v>
      </c>
      <c r="N76" s="135">
        <v>41781</v>
      </c>
      <c r="O76" s="136" t="s">
        <v>730</v>
      </c>
      <c r="P76" s="132" t="s">
        <v>812</v>
      </c>
      <c r="Q76" s="136" t="s">
        <v>754</v>
      </c>
      <c r="R76" s="136" t="s">
        <v>754</v>
      </c>
      <c r="S76" s="136" t="s">
        <v>739</v>
      </c>
      <c r="T76" s="136" t="s">
        <v>875</v>
      </c>
      <c r="U76" s="131">
        <v>11569431.5</v>
      </c>
      <c r="V76" s="136" t="e">
        <v>#N/A</v>
      </c>
      <c r="W76" s="136">
        <v>601421</v>
      </c>
    </row>
    <row r="77" spans="1:23" x14ac:dyDescent="0.25">
      <c r="A77" s="136" t="s">
        <v>840</v>
      </c>
      <c r="B77" s="136" t="s">
        <v>841</v>
      </c>
      <c r="C77" s="136">
        <v>0</v>
      </c>
      <c r="D77" s="136"/>
      <c r="E77" s="136" t="s">
        <v>837</v>
      </c>
      <c r="F77" s="136" t="s">
        <v>842</v>
      </c>
      <c r="G77" s="136" t="s">
        <v>505</v>
      </c>
      <c r="H77" s="136" t="s">
        <v>839</v>
      </c>
      <c r="I77" s="135">
        <v>41590</v>
      </c>
      <c r="J77" s="135">
        <v>41609</v>
      </c>
      <c r="K77" s="135">
        <v>42338</v>
      </c>
      <c r="L77" s="136" t="s">
        <v>728</v>
      </c>
      <c r="M77" s="136" t="s">
        <v>729</v>
      </c>
      <c r="N77" s="135">
        <v>41780</v>
      </c>
      <c r="O77" s="136" t="s">
        <v>730</v>
      </c>
      <c r="P77" s="132" t="s">
        <v>839</v>
      </c>
      <c r="Q77" s="136" t="s">
        <v>754</v>
      </c>
      <c r="R77" s="136" t="s">
        <v>754</v>
      </c>
      <c r="S77" s="136" t="s">
        <v>739</v>
      </c>
      <c r="T77" s="136" t="s">
        <v>764</v>
      </c>
      <c r="U77" s="131">
        <v>35200000</v>
      </c>
      <c r="V77" s="136" t="e">
        <v>#N/A</v>
      </c>
      <c r="W77" s="136">
        <v>26770</v>
      </c>
    </row>
    <row r="78" spans="1:23" x14ac:dyDescent="0.25">
      <c r="A78" s="136" t="s">
        <v>1078</v>
      </c>
      <c r="B78" s="136">
        <v>810270</v>
      </c>
      <c r="C78" s="136">
        <v>0</v>
      </c>
      <c r="D78" s="136"/>
      <c r="E78" s="136" t="s">
        <v>292</v>
      </c>
      <c r="F78" s="136" t="s">
        <v>1079</v>
      </c>
      <c r="G78" s="136" t="s">
        <v>736</v>
      </c>
      <c r="H78" s="136" t="s">
        <v>835</v>
      </c>
      <c r="I78" s="135">
        <v>41603</v>
      </c>
      <c r="J78" s="135">
        <v>41730</v>
      </c>
      <c r="K78" s="135">
        <v>43555</v>
      </c>
      <c r="L78" s="136" t="s">
        <v>728</v>
      </c>
      <c r="M78" s="136" t="s">
        <v>729</v>
      </c>
      <c r="N78" s="135">
        <v>41780</v>
      </c>
      <c r="O78" s="136" t="s">
        <v>730</v>
      </c>
      <c r="P78" s="132" t="s">
        <v>835</v>
      </c>
      <c r="Q78" s="136" t="s">
        <v>754</v>
      </c>
      <c r="R78" s="136" t="s">
        <v>754</v>
      </c>
      <c r="S78" s="136" t="s">
        <v>739</v>
      </c>
      <c r="T78" s="136" t="s">
        <v>771</v>
      </c>
      <c r="U78" s="136">
        <v>0</v>
      </c>
      <c r="V78" s="136" t="e">
        <v>#N/A</v>
      </c>
      <c r="W78" s="136">
        <v>65972</v>
      </c>
    </row>
    <row r="79" spans="1:23" x14ac:dyDescent="0.25">
      <c r="A79" s="136" t="s">
        <v>1146</v>
      </c>
      <c r="B79" s="136">
        <v>810786</v>
      </c>
      <c r="C79" s="136">
        <v>0</v>
      </c>
      <c r="D79" s="136"/>
      <c r="E79" s="136" t="s">
        <v>1147</v>
      </c>
      <c r="F79" s="136" t="s">
        <v>1147</v>
      </c>
      <c r="G79" s="136" t="s">
        <v>736</v>
      </c>
      <c r="H79" s="136" t="s">
        <v>950</v>
      </c>
      <c r="I79" s="135">
        <v>41688</v>
      </c>
      <c r="J79" s="135">
        <v>41688</v>
      </c>
      <c r="K79" s="135">
        <v>43511</v>
      </c>
      <c r="L79" s="136" t="s">
        <v>728</v>
      </c>
      <c r="M79" s="136" t="s">
        <v>729</v>
      </c>
      <c r="N79" s="135">
        <v>41772</v>
      </c>
      <c r="O79" s="136" t="s">
        <v>730</v>
      </c>
      <c r="P79" s="132" t="s">
        <v>950</v>
      </c>
      <c r="Q79" s="136" t="s">
        <v>754</v>
      </c>
      <c r="R79" s="136" t="s">
        <v>754</v>
      </c>
      <c r="S79" s="136" t="s">
        <v>739</v>
      </c>
      <c r="T79" s="136" t="s">
        <v>251</v>
      </c>
      <c r="U79" s="136">
        <v>0</v>
      </c>
      <c r="V79" s="136" t="e">
        <v>#N/A</v>
      </c>
      <c r="W79" s="136"/>
    </row>
    <row r="80" spans="1:23" x14ac:dyDescent="0.25">
      <c r="A80" s="136" t="s">
        <v>1148</v>
      </c>
      <c r="B80" s="136" t="s">
        <v>1149</v>
      </c>
      <c r="C80" s="136">
        <v>0</v>
      </c>
      <c r="D80" s="136"/>
      <c r="E80" s="136" t="s">
        <v>1147</v>
      </c>
      <c r="F80" s="136" t="s">
        <v>1150</v>
      </c>
      <c r="G80" s="136" t="s">
        <v>505</v>
      </c>
      <c r="H80" s="136" t="s">
        <v>950</v>
      </c>
      <c r="I80" s="135">
        <v>41701</v>
      </c>
      <c r="J80" s="135">
        <v>41730</v>
      </c>
      <c r="K80" s="135">
        <v>42460</v>
      </c>
      <c r="L80" s="136" t="s">
        <v>728</v>
      </c>
      <c r="M80" s="136" t="s">
        <v>729</v>
      </c>
      <c r="N80" s="135">
        <v>41772</v>
      </c>
      <c r="O80" s="136" t="s">
        <v>730</v>
      </c>
      <c r="P80" s="132" t="s">
        <v>950</v>
      </c>
      <c r="Q80" s="136" t="s">
        <v>754</v>
      </c>
      <c r="R80" s="136" t="s">
        <v>754</v>
      </c>
      <c r="S80" s="136" t="s">
        <v>739</v>
      </c>
      <c r="T80" s="136" t="s">
        <v>764</v>
      </c>
      <c r="U80" s="131">
        <v>20000000</v>
      </c>
      <c r="V80" s="136" t="e">
        <v>#N/A</v>
      </c>
      <c r="W80" s="136"/>
    </row>
    <row r="81" spans="1:23" x14ac:dyDescent="0.25">
      <c r="A81" s="136" t="s">
        <v>1190</v>
      </c>
      <c r="B81" s="136">
        <v>811254</v>
      </c>
      <c r="C81" s="136">
        <v>0</v>
      </c>
      <c r="D81" s="136"/>
      <c r="E81" s="136" t="s">
        <v>1191</v>
      </c>
      <c r="F81" s="136" t="s">
        <v>1192</v>
      </c>
      <c r="G81" s="136" t="s">
        <v>972</v>
      </c>
      <c r="H81" s="136" t="s">
        <v>839</v>
      </c>
      <c r="I81" s="135">
        <v>41750</v>
      </c>
      <c r="J81" s="135">
        <v>41738</v>
      </c>
      <c r="K81" s="135">
        <v>43564</v>
      </c>
      <c r="L81" s="136" t="s">
        <v>728</v>
      </c>
      <c r="M81" s="136" t="s">
        <v>729</v>
      </c>
      <c r="N81" s="135">
        <v>41771</v>
      </c>
      <c r="O81" s="136" t="s">
        <v>730</v>
      </c>
      <c r="P81" s="132" t="s">
        <v>839</v>
      </c>
      <c r="Q81" s="136"/>
      <c r="R81" s="136" t="s">
        <v>754</v>
      </c>
      <c r="S81" s="136" t="s">
        <v>739</v>
      </c>
      <c r="T81" s="136" t="s">
        <v>251</v>
      </c>
      <c r="U81" s="136">
        <v>0</v>
      </c>
      <c r="V81" s="136" t="e">
        <v>#N/A</v>
      </c>
      <c r="W81" s="136"/>
    </row>
    <row r="82" spans="1:23" x14ac:dyDescent="0.25">
      <c r="A82" s="136" t="s">
        <v>1182</v>
      </c>
      <c r="B82" s="136">
        <v>811143</v>
      </c>
      <c r="C82" s="136">
        <v>0</v>
      </c>
      <c r="D82" s="136"/>
      <c r="E82" s="136" t="s">
        <v>582</v>
      </c>
      <c r="F82" s="136" t="s">
        <v>1183</v>
      </c>
      <c r="G82" s="136" t="s">
        <v>736</v>
      </c>
      <c r="H82" s="136" t="s">
        <v>777</v>
      </c>
      <c r="I82" s="135">
        <v>41733</v>
      </c>
      <c r="J82" s="135">
        <v>41640</v>
      </c>
      <c r="K82" s="135">
        <v>42735</v>
      </c>
      <c r="L82" s="136" t="s">
        <v>728</v>
      </c>
      <c r="M82" s="136" t="s">
        <v>729</v>
      </c>
      <c r="N82" s="135">
        <v>41766</v>
      </c>
      <c r="O82" s="136" t="s">
        <v>730</v>
      </c>
      <c r="P82" s="132" t="s">
        <v>777</v>
      </c>
      <c r="Q82" s="136" t="s">
        <v>753</v>
      </c>
      <c r="R82" s="136" t="s">
        <v>754</v>
      </c>
      <c r="S82" s="136" t="s">
        <v>739</v>
      </c>
      <c r="T82" s="136" t="s">
        <v>816</v>
      </c>
      <c r="U82" s="136">
        <v>0</v>
      </c>
      <c r="V82" s="136" t="e">
        <v>#N/A</v>
      </c>
      <c r="W82" s="136">
        <v>8931</v>
      </c>
    </row>
    <row r="83" spans="1:23" x14ac:dyDescent="0.25">
      <c r="A83" s="136" t="s">
        <v>1184</v>
      </c>
      <c r="B83" s="136" t="s">
        <v>1185</v>
      </c>
      <c r="C83" s="136">
        <v>0</v>
      </c>
      <c r="D83" s="136"/>
      <c r="E83" s="136" t="s">
        <v>582</v>
      </c>
      <c r="F83" s="136" t="s">
        <v>1186</v>
      </c>
      <c r="G83" s="136" t="s">
        <v>505</v>
      </c>
      <c r="H83" s="136" t="s">
        <v>777</v>
      </c>
      <c r="I83" s="135">
        <v>41733</v>
      </c>
      <c r="J83" s="135">
        <v>41640</v>
      </c>
      <c r="K83" s="135">
        <v>42004</v>
      </c>
      <c r="L83" s="136" t="s">
        <v>728</v>
      </c>
      <c r="M83" s="136" t="s">
        <v>729</v>
      </c>
      <c r="N83" s="135">
        <v>41766</v>
      </c>
      <c r="O83" s="136" t="s">
        <v>730</v>
      </c>
      <c r="P83" s="132" t="s">
        <v>777</v>
      </c>
      <c r="Q83" s="136" t="s">
        <v>753</v>
      </c>
      <c r="R83" s="136" t="s">
        <v>754</v>
      </c>
      <c r="S83" s="136" t="s">
        <v>739</v>
      </c>
      <c r="T83" s="136" t="s">
        <v>816</v>
      </c>
      <c r="U83" s="131">
        <v>1730000</v>
      </c>
      <c r="V83" s="136" t="e">
        <v>#N/A</v>
      </c>
      <c r="W83" s="136">
        <v>8931</v>
      </c>
    </row>
    <row r="84" spans="1:23" x14ac:dyDescent="0.25">
      <c r="A84" s="136" t="s">
        <v>795</v>
      </c>
      <c r="B84" s="136" t="s">
        <v>796</v>
      </c>
      <c r="C84" s="136">
        <v>0</v>
      </c>
      <c r="D84" s="136"/>
      <c r="E84" s="136" t="s">
        <v>797</v>
      </c>
      <c r="F84" s="136" t="s">
        <v>798</v>
      </c>
      <c r="G84" s="136" t="s">
        <v>505</v>
      </c>
      <c r="H84" s="136" t="s">
        <v>799</v>
      </c>
      <c r="I84" s="135">
        <v>41582</v>
      </c>
      <c r="J84" s="135">
        <v>41579</v>
      </c>
      <c r="K84" s="135">
        <v>41944</v>
      </c>
      <c r="L84" s="136" t="s">
        <v>728</v>
      </c>
      <c r="M84" s="136" t="s">
        <v>729</v>
      </c>
      <c r="N84" s="135">
        <v>41765</v>
      </c>
      <c r="O84" s="136" t="s">
        <v>730</v>
      </c>
      <c r="P84" s="132" t="s">
        <v>799</v>
      </c>
      <c r="Q84" s="136" t="s">
        <v>753</v>
      </c>
      <c r="R84" s="136" t="s">
        <v>754</v>
      </c>
      <c r="S84" s="136" t="s">
        <v>739</v>
      </c>
      <c r="T84" s="136" t="s">
        <v>251</v>
      </c>
      <c r="U84" s="131">
        <v>500000</v>
      </c>
      <c r="V84" s="136" t="e">
        <v>#N/A</v>
      </c>
      <c r="W84" s="136">
        <v>53233</v>
      </c>
    </row>
    <row r="85" spans="1:23" x14ac:dyDescent="0.25">
      <c r="A85" s="136" t="s">
        <v>854</v>
      </c>
      <c r="B85" s="136" t="s">
        <v>855</v>
      </c>
      <c r="C85" s="136">
        <v>0</v>
      </c>
      <c r="D85" s="136"/>
      <c r="E85" s="136" t="s">
        <v>856</v>
      </c>
      <c r="F85" s="136" t="s">
        <v>857</v>
      </c>
      <c r="G85" s="136" t="s">
        <v>505</v>
      </c>
      <c r="H85" s="136" t="s">
        <v>812</v>
      </c>
      <c r="I85" s="135">
        <v>41738</v>
      </c>
      <c r="J85" s="135">
        <v>41739</v>
      </c>
      <c r="K85" s="135">
        <v>41922</v>
      </c>
      <c r="L85" s="136" t="s">
        <v>728</v>
      </c>
      <c r="M85" s="136" t="s">
        <v>729</v>
      </c>
      <c r="N85" s="135">
        <v>41761</v>
      </c>
      <c r="O85" s="136" t="s">
        <v>730</v>
      </c>
      <c r="P85" s="132" t="s">
        <v>812</v>
      </c>
      <c r="Q85" s="136" t="s">
        <v>754</v>
      </c>
      <c r="R85" s="136" t="s">
        <v>754</v>
      </c>
      <c r="S85" s="136" t="s">
        <v>739</v>
      </c>
      <c r="T85" s="136" t="s">
        <v>251</v>
      </c>
      <c r="U85" s="131">
        <v>2600000</v>
      </c>
      <c r="V85" s="136" t="e">
        <v>#N/A</v>
      </c>
      <c r="W85" s="136">
        <v>26116</v>
      </c>
    </row>
    <row r="86" spans="1:23" x14ac:dyDescent="0.25">
      <c r="A86" s="136" t="s">
        <v>1187</v>
      </c>
      <c r="B86" s="136">
        <v>811171</v>
      </c>
      <c r="C86" s="136">
        <v>0</v>
      </c>
      <c r="D86" s="136"/>
      <c r="E86" s="136" t="s">
        <v>1188</v>
      </c>
      <c r="F86" s="136" t="s">
        <v>1189</v>
      </c>
      <c r="G86" s="136" t="s">
        <v>6</v>
      </c>
      <c r="H86" s="136" t="s">
        <v>950</v>
      </c>
      <c r="I86" s="135">
        <v>41737</v>
      </c>
      <c r="J86" s="135">
        <v>41730</v>
      </c>
      <c r="K86" s="136"/>
      <c r="L86" s="136" t="s">
        <v>728</v>
      </c>
      <c r="M86" s="136" t="s">
        <v>729</v>
      </c>
      <c r="N86" s="135">
        <v>41760</v>
      </c>
      <c r="O86" s="136" t="s">
        <v>730</v>
      </c>
      <c r="P86" s="132" t="s">
        <v>950</v>
      </c>
      <c r="Q86" s="136"/>
      <c r="R86" s="136"/>
      <c r="S86" s="136" t="s">
        <v>739</v>
      </c>
      <c r="T86" s="136" t="s">
        <v>251</v>
      </c>
      <c r="U86" s="131">
        <v>2000000</v>
      </c>
      <c r="V86" s="136" t="e">
        <v>#N/A</v>
      </c>
      <c r="W86" s="136"/>
    </row>
    <row r="87" spans="1:23" x14ac:dyDescent="0.25">
      <c r="A87" s="136" t="s">
        <v>832</v>
      </c>
      <c r="B87" s="136" t="s">
        <v>833</v>
      </c>
      <c r="C87" s="136">
        <v>0</v>
      </c>
      <c r="D87" s="136"/>
      <c r="E87" s="136" t="s">
        <v>824</v>
      </c>
      <c r="F87" s="136" t="s">
        <v>834</v>
      </c>
      <c r="G87" s="136" t="s">
        <v>505</v>
      </c>
      <c r="H87" s="136" t="s">
        <v>835</v>
      </c>
      <c r="I87" s="135">
        <v>41718</v>
      </c>
      <c r="J87" s="135">
        <v>41730</v>
      </c>
      <c r="K87" s="135">
        <v>42460</v>
      </c>
      <c r="L87" s="136" t="s">
        <v>728</v>
      </c>
      <c r="M87" s="136" t="s">
        <v>729</v>
      </c>
      <c r="N87" s="135">
        <v>41754</v>
      </c>
      <c r="O87" s="136" t="s">
        <v>730</v>
      </c>
      <c r="P87" s="132" t="s">
        <v>835</v>
      </c>
      <c r="Q87" s="136" t="s">
        <v>754</v>
      </c>
      <c r="R87" s="136" t="s">
        <v>754</v>
      </c>
      <c r="S87" s="136" t="s">
        <v>739</v>
      </c>
      <c r="T87" s="136" t="s">
        <v>764</v>
      </c>
      <c r="U87" s="131">
        <v>30000000</v>
      </c>
      <c r="V87" s="136" t="e">
        <v>#N/A</v>
      </c>
      <c r="W87" s="136">
        <v>4526</v>
      </c>
    </row>
    <row r="88" spans="1:23" x14ac:dyDescent="0.25">
      <c r="A88" s="136" t="s">
        <v>1176</v>
      </c>
      <c r="B88" s="136">
        <v>811082</v>
      </c>
      <c r="C88" s="136">
        <v>0</v>
      </c>
      <c r="D88" s="136"/>
      <c r="E88" s="136" t="s">
        <v>1177</v>
      </c>
      <c r="F88" s="136" t="s">
        <v>1178</v>
      </c>
      <c r="G88" s="136" t="s">
        <v>736</v>
      </c>
      <c r="H88" s="136" t="s">
        <v>737</v>
      </c>
      <c r="I88" s="135">
        <v>41730</v>
      </c>
      <c r="J88" s="135">
        <v>41744</v>
      </c>
      <c r="K88" s="135">
        <v>43569</v>
      </c>
      <c r="L88" s="136" t="s">
        <v>728</v>
      </c>
      <c r="M88" s="136" t="s">
        <v>729</v>
      </c>
      <c r="N88" s="135">
        <v>41754</v>
      </c>
      <c r="O88" s="136" t="s">
        <v>730</v>
      </c>
      <c r="P88" s="132" t="s">
        <v>737</v>
      </c>
      <c r="Q88" s="136" t="s">
        <v>753</v>
      </c>
      <c r="R88" s="136" t="s">
        <v>732</v>
      </c>
      <c r="S88" s="136" t="s">
        <v>739</v>
      </c>
      <c r="T88" s="136" t="s">
        <v>251</v>
      </c>
      <c r="U88" s="131">
        <v>1500000</v>
      </c>
      <c r="V88" s="136" t="e">
        <v>#N/A</v>
      </c>
      <c r="W88" s="136">
        <v>173999</v>
      </c>
    </row>
    <row r="89" spans="1:23" x14ac:dyDescent="0.25">
      <c r="A89" s="136" t="s">
        <v>1179</v>
      </c>
      <c r="B89" s="136">
        <v>811083</v>
      </c>
      <c r="C89" s="136">
        <v>0</v>
      </c>
      <c r="D89" s="136"/>
      <c r="E89" s="136" t="s">
        <v>1180</v>
      </c>
      <c r="F89" s="136" t="s">
        <v>1181</v>
      </c>
      <c r="G89" s="136" t="s">
        <v>736</v>
      </c>
      <c r="H89" s="136" t="s">
        <v>737</v>
      </c>
      <c r="I89" s="135">
        <v>41730</v>
      </c>
      <c r="J89" s="135">
        <v>41744</v>
      </c>
      <c r="K89" s="135">
        <v>43569</v>
      </c>
      <c r="L89" s="136" t="s">
        <v>728</v>
      </c>
      <c r="M89" s="136" t="s">
        <v>729</v>
      </c>
      <c r="N89" s="135">
        <v>41754</v>
      </c>
      <c r="O89" s="136" t="s">
        <v>730</v>
      </c>
      <c r="P89" s="132" t="s">
        <v>737</v>
      </c>
      <c r="Q89" s="136" t="s">
        <v>753</v>
      </c>
      <c r="R89" s="136" t="s">
        <v>732</v>
      </c>
      <c r="S89" s="136"/>
      <c r="T89" s="136" t="s">
        <v>251</v>
      </c>
      <c r="U89" s="131">
        <v>1500000</v>
      </c>
      <c r="V89" s="136" t="e">
        <v>#N/A</v>
      </c>
      <c r="W89" s="136"/>
    </row>
    <row r="90" spans="1:23" x14ac:dyDescent="0.25">
      <c r="A90" s="136" t="s">
        <v>1170</v>
      </c>
      <c r="B90" s="136">
        <v>810948</v>
      </c>
      <c r="C90" s="136">
        <v>0</v>
      </c>
      <c r="D90" s="136"/>
      <c r="E90" s="136" t="s">
        <v>1171</v>
      </c>
      <c r="F90" s="136" t="s">
        <v>1172</v>
      </c>
      <c r="G90" s="136" t="s">
        <v>736</v>
      </c>
      <c r="H90" s="136" t="s">
        <v>931</v>
      </c>
      <c r="I90" s="135">
        <v>41711</v>
      </c>
      <c r="J90" s="135">
        <v>41699</v>
      </c>
      <c r="K90" s="135">
        <v>43524</v>
      </c>
      <c r="L90" s="136" t="s">
        <v>728</v>
      </c>
      <c r="M90" s="136" t="s">
        <v>729</v>
      </c>
      <c r="N90" s="135">
        <v>41751</v>
      </c>
      <c r="O90" s="136" t="s">
        <v>730</v>
      </c>
      <c r="P90" s="132" t="s">
        <v>931</v>
      </c>
      <c r="Q90" s="136" t="s">
        <v>754</v>
      </c>
      <c r="R90" s="136" t="s">
        <v>754</v>
      </c>
      <c r="S90" s="136" t="s">
        <v>739</v>
      </c>
      <c r="T90" s="136" t="s">
        <v>251</v>
      </c>
      <c r="U90" s="136">
        <v>0</v>
      </c>
      <c r="V90" s="136" t="e">
        <v>#N/A</v>
      </c>
      <c r="W90" s="136">
        <v>717494</v>
      </c>
    </row>
    <row r="91" spans="1:23" x14ac:dyDescent="0.25">
      <c r="A91" s="136" t="s">
        <v>740</v>
      </c>
      <c r="B91" s="136" t="s">
        <v>741</v>
      </c>
      <c r="C91" s="136">
        <v>0</v>
      </c>
      <c r="D91" s="136"/>
      <c r="E91" s="136" t="s">
        <v>742</v>
      </c>
      <c r="F91" s="136" t="s">
        <v>743</v>
      </c>
      <c r="G91" s="136" t="s">
        <v>505</v>
      </c>
      <c r="H91" s="136" t="s">
        <v>737</v>
      </c>
      <c r="I91" s="135">
        <v>40898</v>
      </c>
      <c r="J91" s="135">
        <v>41640</v>
      </c>
      <c r="K91" s="135">
        <v>42094</v>
      </c>
      <c r="L91" s="136" t="s">
        <v>728</v>
      </c>
      <c r="M91" s="136" t="s">
        <v>729</v>
      </c>
      <c r="N91" s="135">
        <v>41744</v>
      </c>
      <c r="O91" s="136" t="s">
        <v>730</v>
      </c>
      <c r="P91" s="132" t="s">
        <v>737</v>
      </c>
      <c r="Q91" s="136" t="s">
        <v>738</v>
      </c>
      <c r="R91" s="136" t="s">
        <v>732</v>
      </c>
      <c r="S91" s="136" t="s">
        <v>739</v>
      </c>
      <c r="T91" s="136" t="s">
        <v>251</v>
      </c>
      <c r="U91" s="131">
        <v>44000000</v>
      </c>
      <c r="V91" s="136" t="e">
        <v>#N/A</v>
      </c>
      <c r="W91" s="136">
        <v>4962</v>
      </c>
    </row>
    <row r="92" spans="1:23" x14ac:dyDescent="0.25">
      <c r="A92" s="136" t="s">
        <v>1153</v>
      </c>
      <c r="B92" s="136" t="s">
        <v>1154</v>
      </c>
      <c r="C92" s="136">
        <v>0</v>
      </c>
      <c r="D92" s="136"/>
      <c r="E92" s="136" t="s">
        <v>189</v>
      </c>
      <c r="F92" s="136" t="s">
        <v>1155</v>
      </c>
      <c r="G92" s="136" t="s">
        <v>505</v>
      </c>
      <c r="H92" s="136" t="s">
        <v>822</v>
      </c>
      <c r="I92" s="135">
        <v>41691</v>
      </c>
      <c r="J92" s="135">
        <v>41699</v>
      </c>
      <c r="K92" s="135">
        <v>42094</v>
      </c>
      <c r="L92" s="136" t="s">
        <v>728</v>
      </c>
      <c r="M92" s="136" t="s">
        <v>729</v>
      </c>
      <c r="N92" s="135">
        <v>41744</v>
      </c>
      <c r="O92" s="136" t="s">
        <v>730</v>
      </c>
      <c r="P92" s="132" t="s">
        <v>822</v>
      </c>
      <c r="Q92" s="136" t="s">
        <v>754</v>
      </c>
      <c r="R92" s="136" t="s">
        <v>754</v>
      </c>
      <c r="S92" s="136" t="s">
        <v>739</v>
      </c>
      <c r="T92" s="136" t="s">
        <v>817</v>
      </c>
      <c r="U92" s="131">
        <v>158000</v>
      </c>
      <c r="V92" s="136" t="e">
        <v>#N/A</v>
      </c>
      <c r="W92" s="136">
        <v>195291</v>
      </c>
    </row>
    <row r="93" spans="1:23" x14ac:dyDescent="0.25">
      <c r="A93" s="136" t="s">
        <v>809</v>
      </c>
      <c r="B93" s="136">
        <v>803808</v>
      </c>
      <c r="C93" s="136">
        <v>0</v>
      </c>
      <c r="D93" s="136"/>
      <c r="E93" s="136" t="s">
        <v>810</v>
      </c>
      <c r="F93" s="136" t="s">
        <v>811</v>
      </c>
      <c r="G93" s="136" t="s">
        <v>736</v>
      </c>
      <c r="H93" s="136" t="s">
        <v>763</v>
      </c>
      <c r="I93" s="135">
        <v>40632</v>
      </c>
      <c r="J93" s="135">
        <v>40513</v>
      </c>
      <c r="K93" s="135">
        <v>42704</v>
      </c>
      <c r="L93" s="136" t="s">
        <v>728</v>
      </c>
      <c r="M93" s="136" t="s">
        <v>729</v>
      </c>
      <c r="N93" s="135">
        <v>41743</v>
      </c>
      <c r="O93" s="136" t="s">
        <v>730</v>
      </c>
      <c r="P93" s="132" t="s">
        <v>812</v>
      </c>
      <c r="Q93" s="136" t="s">
        <v>753</v>
      </c>
      <c r="R93" s="136" t="s">
        <v>732</v>
      </c>
      <c r="S93" s="136" t="s">
        <v>739</v>
      </c>
      <c r="T93" s="136" t="s">
        <v>251</v>
      </c>
      <c r="U93" s="136">
        <v>0</v>
      </c>
      <c r="V93" s="136" t="e">
        <v>#N/A</v>
      </c>
      <c r="W93" s="136">
        <v>149548</v>
      </c>
    </row>
    <row r="94" spans="1:23" x14ac:dyDescent="0.25">
      <c r="A94" s="136" t="s">
        <v>813</v>
      </c>
      <c r="B94" s="136" t="s">
        <v>814</v>
      </c>
      <c r="C94" s="136">
        <v>0</v>
      </c>
      <c r="D94" s="136"/>
      <c r="E94" s="136" t="s">
        <v>810</v>
      </c>
      <c r="F94" s="136" t="s">
        <v>815</v>
      </c>
      <c r="G94" s="136" t="s">
        <v>505</v>
      </c>
      <c r="H94" s="136" t="s">
        <v>812</v>
      </c>
      <c r="I94" s="135">
        <v>41652</v>
      </c>
      <c r="J94" s="135">
        <v>41730</v>
      </c>
      <c r="K94" s="135">
        <v>42094</v>
      </c>
      <c r="L94" s="136" t="s">
        <v>728</v>
      </c>
      <c r="M94" s="136" t="s">
        <v>729</v>
      </c>
      <c r="N94" s="135">
        <v>41743</v>
      </c>
      <c r="O94" s="136" t="s">
        <v>730</v>
      </c>
      <c r="P94" s="132" t="s">
        <v>812</v>
      </c>
      <c r="Q94" s="136" t="s">
        <v>754</v>
      </c>
      <c r="R94" s="136" t="s">
        <v>754</v>
      </c>
      <c r="S94" s="136" t="s">
        <v>739</v>
      </c>
      <c r="T94" s="136" t="s">
        <v>816</v>
      </c>
      <c r="U94" s="131">
        <v>20685000</v>
      </c>
      <c r="V94" s="136" t="e">
        <v>#N/A</v>
      </c>
      <c r="W94" s="136">
        <v>149548</v>
      </c>
    </row>
    <row r="95" spans="1:23" x14ac:dyDescent="0.25">
      <c r="A95" s="136" t="s">
        <v>977</v>
      </c>
      <c r="B95" s="136" t="s">
        <v>978</v>
      </c>
      <c r="C95" s="136">
        <v>0</v>
      </c>
      <c r="D95" s="136"/>
      <c r="E95" s="136" t="s">
        <v>976</v>
      </c>
      <c r="F95" s="136" t="s">
        <v>979</v>
      </c>
      <c r="G95" s="136" t="s">
        <v>505</v>
      </c>
      <c r="H95" s="136" t="s">
        <v>812</v>
      </c>
      <c r="I95" s="135">
        <v>41674</v>
      </c>
      <c r="J95" s="135">
        <v>41730</v>
      </c>
      <c r="K95" s="135">
        <v>42094</v>
      </c>
      <c r="L95" s="136" t="s">
        <v>728</v>
      </c>
      <c r="M95" s="136" t="s">
        <v>729</v>
      </c>
      <c r="N95" s="135">
        <v>41743</v>
      </c>
      <c r="O95" s="136" t="s">
        <v>730</v>
      </c>
      <c r="P95" s="132" t="s">
        <v>812</v>
      </c>
      <c r="Q95" s="136" t="s">
        <v>754</v>
      </c>
      <c r="R95" s="136" t="s">
        <v>754</v>
      </c>
      <c r="S95" s="136" t="s">
        <v>739</v>
      </c>
      <c r="T95" s="136" t="s">
        <v>251</v>
      </c>
      <c r="U95" s="131">
        <v>9437760</v>
      </c>
      <c r="V95" s="136" t="e">
        <v>#N/A</v>
      </c>
      <c r="W95" s="136">
        <v>747469</v>
      </c>
    </row>
    <row r="96" spans="1:23" x14ac:dyDescent="0.25">
      <c r="A96" s="136" t="s">
        <v>1129</v>
      </c>
      <c r="B96" s="136">
        <v>810653</v>
      </c>
      <c r="C96" s="136">
        <v>0</v>
      </c>
      <c r="D96" s="136"/>
      <c r="E96" s="136" t="s">
        <v>1130</v>
      </c>
      <c r="F96" s="136" t="s">
        <v>1131</v>
      </c>
      <c r="G96" s="136" t="s">
        <v>736</v>
      </c>
      <c r="H96" s="136" t="s">
        <v>812</v>
      </c>
      <c r="I96" s="135">
        <v>41668</v>
      </c>
      <c r="J96" s="135">
        <v>41730</v>
      </c>
      <c r="K96" s="135">
        <v>43555</v>
      </c>
      <c r="L96" s="136" t="s">
        <v>728</v>
      </c>
      <c r="M96" s="136" t="s">
        <v>729</v>
      </c>
      <c r="N96" s="135">
        <v>41743</v>
      </c>
      <c r="O96" s="136" t="s">
        <v>730</v>
      </c>
      <c r="P96" s="132" t="s">
        <v>812</v>
      </c>
      <c r="Q96" s="136" t="s">
        <v>754</v>
      </c>
      <c r="R96" s="136" t="s">
        <v>754</v>
      </c>
      <c r="S96" s="136" t="s">
        <v>739</v>
      </c>
      <c r="T96" s="136" t="s">
        <v>251</v>
      </c>
      <c r="U96" s="136">
        <v>0</v>
      </c>
      <c r="V96" s="136" t="e">
        <v>#N/A</v>
      </c>
      <c r="W96" s="136">
        <v>141893</v>
      </c>
    </row>
    <row r="97" spans="1:23" x14ac:dyDescent="0.25">
      <c r="A97" s="136" t="s">
        <v>1132</v>
      </c>
      <c r="B97" s="136" t="s">
        <v>1133</v>
      </c>
      <c r="C97" s="136">
        <v>0</v>
      </c>
      <c r="D97" s="136"/>
      <c r="E97" s="136" t="s">
        <v>1130</v>
      </c>
      <c r="F97" s="136" t="s">
        <v>979</v>
      </c>
      <c r="G97" s="136" t="s">
        <v>505</v>
      </c>
      <c r="H97" s="136" t="s">
        <v>812</v>
      </c>
      <c r="I97" s="135">
        <v>41669</v>
      </c>
      <c r="J97" s="135">
        <v>41730</v>
      </c>
      <c r="K97" s="135">
        <v>42094</v>
      </c>
      <c r="L97" s="136" t="s">
        <v>728</v>
      </c>
      <c r="M97" s="136" t="s">
        <v>729</v>
      </c>
      <c r="N97" s="135">
        <v>41743</v>
      </c>
      <c r="O97" s="136" t="s">
        <v>730</v>
      </c>
      <c r="P97" s="132" t="s">
        <v>812</v>
      </c>
      <c r="Q97" s="136" t="s">
        <v>754</v>
      </c>
      <c r="R97" s="136" t="s">
        <v>754</v>
      </c>
      <c r="S97" s="136" t="s">
        <v>739</v>
      </c>
      <c r="T97" s="136" t="s">
        <v>251</v>
      </c>
      <c r="U97" s="131">
        <v>2472000</v>
      </c>
      <c r="V97" s="136" t="e">
        <v>#N/A</v>
      </c>
      <c r="W97" s="136">
        <v>141893</v>
      </c>
    </row>
    <row r="98" spans="1:23" x14ac:dyDescent="0.25">
      <c r="A98" s="136" t="s">
        <v>786</v>
      </c>
      <c r="B98" s="136">
        <v>698</v>
      </c>
      <c r="C98" s="136">
        <v>2</v>
      </c>
      <c r="D98" s="136">
        <v>698</v>
      </c>
      <c r="E98" s="136" t="s">
        <v>787</v>
      </c>
      <c r="F98" s="136" t="s">
        <v>788</v>
      </c>
      <c r="G98" s="136" t="s">
        <v>736</v>
      </c>
      <c r="H98" s="136" t="s">
        <v>789</v>
      </c>
      <c r="I98" s="135">
        <v>40554</v>
      </c>
      <c r="J98" s="135">
        <v>40544</v>
      </c>
      <c r="K98" s="135">
        <v>40908</v>
      </c>
      <c r="L98" s="136" t="s">
        <v>728</v>
      </c>
      <c r="M98" s="136" t="s">
        <v>729</v>
      </c>
      <c r="N98" s="135">
        <v>41737</v>
      </c>
      <c r="O98" s="136" t="s">
        <v>730</v>
      </c>
      <c r="P98" s="132" t="s">
        <v>790</v>
      </c>
      <c r="Q98" s="136" t="s">
        <v>738</v>
      </c>
      <c r="R98" s="136" t="s">
        <v>732</v>
      </c>
      <c r="S98" s="136" t="s">
        <v>739</v>
      </c>
      <c r="T98" s="136" t="s">
        <v>771</v>
      </c>
      <c r="U98" s="136">
        <v>0</v>
      </c>
      <c r="V98" s="136" t="e">
        <v>#N/A</v>
      </c>
      <c r="W98" s="136">
        <v>72627</v>
      </c>
    </row>
    <row r="99" spans="1:23" x14ac:dyDescent="0.25">
      <c r="A99" s="136" t="s">
        <v>1111</v>
      </c>
      <c r="B99" s="136">
        <v>810556</v>
      </c>
      <c r="C99" s="136">
        <v>0</v>
      </c>
      <c r="D99" s="136"/>
      <c r="E99" s="136" t="s">
        <v>1112</v>
      </c>
      <c r="F99" s="136" t="s">
        <v>1113</v>
      </c>
      <c r="G99" s="136" t="s">
        <v>736</v>
      </c>
      <c r="H99" s="136" t="s">
        <v>808</v>
      </c>
      <c r="I99" s="135">
        <v>41655</v>
      </c>
      <c r="J99" s="135">
        <v>41671</v>
      </c>
      <c r="K99" s="135">
        <v>42036</v>
      </c>
      <c r="L99" s="136" t="s">
        <v>728</v>
      </c>
      <c r="M99" s="136" t="s">
        <v>729</v>
      </c>
      <c r="N99" s="135">
        <v>41737</v>
      </c>
      <c r="O99" s="136" t="s">
        <v>730</v>
      </c>
      <c r="P99" s="132" t="s">
        <v>808</v>
      </c>
      <c r="Q99" s="136" t="s">
        <v>754</v>
      </c>
      <c r="R99" s="136" t="s">
        <v>732</v>
      </c>
      <c r="S99" s="136" t="s">
        <v>739</v>
      </c>
      <c r="T99" s="136" t="s">
        <v>875</v>
      </c>
      <c r="U99" s="136">
        <v>0</v>
      </c>
      <c r="V99" s="136" t="e">
        <v>#N/A</v>
      </c>
      <c r="W99" s="136">
        <v>563528</v>
      </c>
    </row>
    <row r="100" spans="1:23" x14ac:dyDescent="0.25">
      <c r="A100" s="136" t="s">
        <v>1114</v>
      </c>
      <c r="B100" s="136" t="s">
        <v>1115</v>
      </c>
      <c r="C100" s="136">
        <v>0</v>
      </c>
      <c r="D100" s="136"/>
      <c r="E100" s="136" t="s">
        <v>1112</v>
      </c>
      <c r="F100" s="136" t="s">
        <v>1116</v>
      </c>
      <c r="G100" s="136" t="s">
        <v>505</v>
      </c>
      <c r="H100" s="136" t="s">
        <v>808</v>
      </c>
      <c r="I100" s="135">
        <v>41655</v>
      </c>
      <c r="J100" s="135">
        <v>41671</v>
      </c>
      <c r="K100" s="135">
        <v>42036</v>
      </c>
      <c r="L100" s="136" t="s">
        <v>728</v>
      </c>
      <c r="M100" s="136" t="s">
        <v>729</v>
      </c>
      <c r="N100" s="135">
        <v>41737</v>
      </c>
      <c r="O100" s="136" t="s">
        <v>730</v>
      </c>
      <c r="P100" s="132" t="s">
        <v>808</v>
      </c>
      <c r="Q100" s="136" t="s">
        <v>754</v>
      </c>
      <c r="R100" s="136" t="s">
        <v>732</v>
      </c>
      <c r="S100" s="136" t="s">
        <v>739</v>
      </c>
      <c r="T100" s="136" t="s">
        <v>875</v>
      </c>
      <c r="U100" s="131">
        <v>800000</v>
      </c>
      <c r="V100" s="136" t="e">
        <v>#N/A</v>
      </c>
      <c r="W100" s="136">
        <v>563528</v>
      </c>
    </row>
    <row r="101" spans="1:23" x14ac:dyDescent="0.25">
      <c r="A101" s="136" t="s">
        <v>1050</v>
      </c>
      <c r="B101" s="136">
        <v>810153</v>
      </c>
      <c r="C101" s="136">
        <v>0</v>
      </c>
      <c r="D101" s="136"/>
      <c r="E101" s="136" t="s">
        <v>1051</v>
      </c>
      <c r="F101" s="136" t="s">
        <v>1052</v>
      </c>
      <c r="G101" s="136" t="s">
        <v>736</v>
      </c>
      <c r="H101" s="136" t="s">
        <v>1015</v>
      </c>
      <c r="I101" s="135">
        <v>41584</v>
      </c>
      <c r="J101" s="135">
        <v>41699</v>
      </c>
      <c r="K101" s="136"/>
      <c r="L101" s="136" t="s">
        <v>728</v>
      </c>
      <c r="M101" s="136" t="s">
        <v>729</v>
      </c>
      <c r="N101" s="135">
        <v>41736</v>
      </c>
      <c r="O101" s="136" t="s">
        <v>730</v>
      </c>
      <c r="P101" s="132" t="s">
        <v>1015</v>
      </c>
      <c r="Q101" s="136" t="s">
        <v>754</v>
      </c>
      <c r="R101" s="136" t="s">
        <v>732</v>
      </c>
      <c r="S101" s="136" t="s">
        <v>739</v>
      </c>
      <c r="T101" s="136" t="s">
        <v>251</v>
      </c>
      <c r="U101" s="136">
        <v>0</v>
      </c>
      <c r="V101" s="136" t="e">
        <v>#N/A</v>
      </c>
      <c r="W101" s="136">
        <v>138534</v>
      </c>
    </row>
    <row r="102" spans="1:23" x14ac:dyDescent="0.25">
      <c r="A102" s="136" t="s">
        <v>1053</v>
      </c>
      <c r="B102" s="136" t="s">
        <v>1054</v>
      </c>
      <c r="C102" s="136">
        <v>0</v>
      </c>
      <c r="D102" s="136"/>
      <c r="E102" s="136" t="s">
        <v>1051</v>
      </c>
      <c r="F102" s="136" t="s">
        <v>1055</v>
      </c>
      <c r="G102" s="136" t="s">
        <v>505</v>
      </c>
      <c r="H102" s="136" t="s">
        <v>1015</v>
      </c>
      <c r="I102" s="135">
        <v>41603</v>
      </c>
      <c r="J102" s="135">
        <v>41579</v>
      </c>
      <c r="K102" s="135">
        <v>42308</v>
      </c>
      <c r="L102" s="136" t="s">
        <v>728</v>
      </c>
      <c r="M102" s="136" t="s">
        <v>729</v>
      </c>
      <c r="N102" s="135">
        <v>41736</v>
      </c>
      <c r="O102" s="136" t="s">
        <v>730</v>
      </c>
      <c r="P102" s="132" t="s">
        <v>1015</v>
      </c>
      <c r="Q102" s="136" t="s">
        <v>754</v>
      </c>
      <c r="R102" s="136" t="s">
        <v>732</v>
      </c>
      <c r="S102" s="136" t="s">
        <v>739</v>
      </c>
      <c r="T102" s="136" t="s">
        <v>766</v>
      </c>
      <c r="U102" s="131">
        <v>4000000</v>
      </c>
      <c r="V102" s="136" t="e">
        <v>#N/A</v>
      </c>
      <c r="W102" s="136">
        <v>138534</v>
      </c>
    </row>
    <row r="103" spans="1:23" x14ac:dyDescent="0.25">
      <c r="A103" s="136" t="s">
        <v>1151</v>
      </c>
      <c r="B103" s="136">
        <v>810825</v>
      </c>
      <c r="C103" s="136">
        <v>0</v>
      </c>
      <c r="D103" s="136"/>
      <c r="E103" s="136" t="s">
        <v>189</v>
      </c>
      <c r="F103" s="136" t="s">
        <v>1152</v>
      </c>
      <c r="G103" s="136" t="s">
        <v>736</v>
      </c>
      <c r="H103" s="136" t="s">
        <v>822</v>
      </c>
      <c r="I103" s="135">
        <v>41691</v>
      </c>
      <c r="J103" s="135">
        <v>41699</v>
      </c>
      <c r="K103" s="135">
        <v>43524</v>
      </c>
      <c r="L103" s="136" t="s">
        <v>728</v>
      </c>
      <c r="M103" s="136" t="s">
        <v>729</v>
      </c>
      <c r="N103" s="135">
        <v>41733</v>
      </c>
      <c r="O103" s="136" t="s">
        <v>730</v>
      </c>
      <c r="P103" s="132" t="s">
        <v>822</v>
      </c>
      <c r="Q103" s="136" t="s">
        <v>754</v>
      </c>
      <c r="R103" s="136" t="s">
        <v>754</v>
      </c>
      <c r="S103" s="136" t="s">
        <v>739</v>
      </c>
      <c r="T103" s="136" t="s">
        <v>817</v>
      </c>
      <c r="U103" s="136">
        <v>0</v>
      </c>
      <c r="V103" s="136" t="e">
        <v>#N/A</v>
      </c>
      <c r="W103" s="136">
        <v>195291</v>
      </c>
    </row>
    <row r="104" spans="1:23" x14ac:dyDescent="0.25">
      <c r="A104" s="136" t="s">
        <v>948</v>
      </c>
      <c r="B104" s="136">
        <v>808513</v>
      </c>
      <c r="C104" s="136">
        <v>0</v>
      </c>
      <c r="D104" s="136"/>
      <c r="E104" s="136" t="s">
        <v>681</v>
      </c>
      <c r="F104" s="136" t="s">
        <v>949</v>
      </c>
      <c r="G104" s="136" t="s">
        <v>6</v>
      </c>
      <c r="H104" s="136" t="s">
        <v>950</v>
      </c>
      <c r="I104" s="135">
        <v>41317</v>
      </c>
      <c r="J104" s="135">
        <v>41311</v>
      </c>
      <c r="K104" s="136"/>
      <c r="L104" s="136" t="s">
        <v>728</v>
      </c>
      <c r="M104" s="136" t="s">
        <v>729</v>
      </c>
      <c r="N104" s="135">
        <v>41730</v>
      </c>
      <c r="O104" s="136" t="s">
        <v>730</v>
      </c>
      <c r="P104" s="132" t="s">
        <v>950</v>
      </c>
      <c r="Q104" s="136"/>
      <c r="R104" s="136"/>
      <c r="S104" s="136" t="s">
        <v>739</v>
      </c>
      <c r="T104" s="136" t="s">
        <v>251</v>
      </c>
      <c r="U104" s="131">
        <v>20401227.920000002</v>
      </c>
      <c r="V104" s="136" t="e">
        <v>#N/A</v>
      </c>
      <c r="W104" s="136">
        <v>163164</v>
      </c>
    </row>
    <row r="105" spans="1:23" x14ac:dyDescent="0.25">
      <c r="A105" s="136" t="s">
        <v>1156</v>
      </c>
      <c r="B105" s="136" t="s">
        <v>1157</v>
      </c>
      <c r="C105" s="136">
        <v>0</v>
      </c>
      <c r="D105" s="136"/>
      <c r="E105" s="136" t="s">
        <v>1158</v>
      </c>
      <c r="F105" s="136" t="s">
        <v>1159</v>
      </c>
      <c r="G105" s="136" t="s">
        <v>505</v>
      </c>
      <c r="H105" s="136" t="s">
        <v>799</v>
      </c>
      <c r="I105" s="135">
        <v>41709</v>
      </c>
      <c r="J105" s="135">
        <v>41713</v>
      </c>
      <c r="K105" s="135">
        <v>42004</v>
      </c>
      <c r="L105" s="136" t="s">
        <v>728</v>
      </c>
      <c r="M105" s="136" t="s">
        <v>729</v>
      </c>
      <c r="N105" s="135">
        <v>41729</v>
      </c>
      <c r="O105" s="136" t="s">
        <v>730</v>
      </c>
      <c r="P105" s="132" t="s">
        <v>799</v>
      </c>
      <c r="Q105" s="136" t="s">
        <v>753</v>
      </c>
      <c r="R105" s="136" t="s">
        <v>754</v>
      </c>
      <c r="S105" s="136" t="s">
        <v>739</v>
      </c>
      <c r="T105" s="136" t="s">
        <v>251</v>
      </c>
      <c r="U105" s="136">
        <v>0</v>
      </c>
      <c r="V105" s="136" t="e">
        <v>#N/A</v>
      </c>
      <c r="W105" s="136"/>
    </row>
    <row r="106" spans="1:23" x14ac:dyDescent="0.25">
      <c r="A106" s="136" t="s">
        <v>1173</v>
      </c>
      <c r="B106" s="136">
        <v>810966</v>
      </c>
      <c r="C106" s="136">
        <v>0</v>
      </c>
      <c r="D106" s="136"/>
      <c r="E106" s="136" t="s">
        <v>1174</v>
      </c>
      <c r="F106" s="136" t="s">
        <v>1175</v>
      </c>
      <c r="G106" s="136" t="s">
        <v>781</v>
      </c>
      <c r="H106" s="136" t="s">
        <v>839</v>
      </c>
      <c r="I106" s="135">
        <v>41715</v>
      </c>
      <c r="J106" s="135">
        <v>41718</v>
      </c>
      <c r="K106" s="135">
        <v>41779</v>
      </c>
      <c r="L106" s="136" t="s">
        <v>728</v>
      </c>
      <c r="M106" s="136" t="s">
        <v>729</v>
      </c>
      <c r="N106" s="135">
        <v>41724</v>
      </c>
      <c r="O106" s="136" t="s">
        <v>730</v>
      </c>
      <c r="P106" s="132" t="s">
        <v>839</v>
      </c>
      <c r="Q106" s="136" t="s">
        <v>753</v>
      </c>
      <c r="R106" s="136" t="s">
        <v>754</v>
      </c>
      <c r="S106" s="136" t="s">
        <v>739</v>
      </c>
      <c r="T106" s="136" t="s">
        <v>766</v>
      </c>
      <c r="U106" s="131">
        <v>138000</v>
      </c>
      <c r="V106" s="136" t="e">
        <v>#N/A</v>
      </c>
      <c r="W106" s="136"/>
    </row>
    <row r="107" spans="1:23" x14ac:dyDescent="0.25">
      <c r="A107" s="136" t="s">
        <v>870</v>
      </c>
      <c r="B107" s="136">
        <v>806972</v>
      </c>
      <c r="C107" s="136">
        <v>0</v>
      </c>
      <c r="D107" s="136"/>
      <c r="E107" s="136" t="s">
        <v>681</v>
      </c>
      <c r="F107" s="136" t="s">
        <v>871</v>
      </c>
      <c r="G107" s="136" t="s">
        <v>736</v>
      </c>
      <c r="H107" s="136" t="s">
        <v>752</v>
      </c>
      <c r="I107" s="135">
        <v>41099</v>
      </c>
      <c r="J107" s="135">
        <v>41699</v>
      </c>
      <c r="K107" s="135">
        <v>43525</v>
      </c>
      <c r="L107" s="136" t="s">
        <v>728</v>
      </c>
      <c r="M107" s="136" t="s">
        <v>729</v>
      </c>
      <c r="N107" s="135">
        <v>41722</v>
      </c>
      <c r="O107" s="136" t="s">
        <v>730</v>
      </c>
      <c r="P107" s="132" t="s">
        <v>752</v>
      </c>
      <c r="Q107" s="136" t="s">
        <v>753</v>
      </c>
      <c r="R107" s="136" t="s">
        <v>754</v>
      </c>
      <c r="S107" s="136" t="s">
        <v>739</v>
      </c>
      <c r="T107" s="136" t="s">
        <v>251</v>
      </c>
      <c r="U107" s="131">
        <v>50000000</v>
      </c>
      <c r="V107" s="136" t="e">
        <v>#N/A</v>
      </c>
      <c r="W107" s="136">
        <v>163164</v>
      </c>
    </row>
    <row r="108" spans="1:23" x14ac:dyDescent="0.25">
      <c r="A108" s="136" t="s">
        <v>1137</v>
      </c>
      <c r="B108" s="136" t="s">
        <v>1138</v>
      </c>
      <c r="C108" s="136">
        <v>0</v>
      </c>
      <c r="D108" s="136"/>
      <c r="E108" s="136" t="s">
        <v>186</v>
      </c>
      <c r="F108" s="136" t="s">
        <v>1139</v>
      </c>
      <c r="G108" s="136" t="s">
        <v>505</v>
      </c>
      <c r="H108" s="136" t="s">
        <v>835</v>
      </c>
      <c r="I108" s="135">
        <v>41701</v>
      </c>
      <c r="J108" s="135">
        <v>41609</v>
      </c>
      <c r="K108" s="135">
        <v>42338</v>
      </c>
      <c r="L108" s="136" t="s">
        <v>728</v>
      </c>
      <c r="M108" s="136" t="s">
        <v>729</v>
      </c>
      <c r="N108" s="135">
        <v>41717</v>
      </c>
      <c r="O108" s="136" t="s">
        <v>730</v>
      </c>
      <c r="P108" s="132" t="s">
        <v>835</v>
      </c>
      <c r="Q108" s="136" t="s">
        <v>754</v>
      </c>
      <c r="R108" s="136" t="s">
        <v>754</v>
      </c>
      <c r="S108" s="136" t="s">
        <v>739</v>
      </c>
      <c r="T108" s="136" t="s">
        <v>817</v>
      </c>
      <c r="U108" s="131">
        <v>1500000</v>
      </c>
      <c r="V108" s="136" t="e">
        <v>#N/A</v>
      </c>
      <c r="W108" s="136"/>
    </row>
    <row r="109" spans="1:23" x14ac:dyDescent="0.25">
      <c r="A109" s="136" t="s">
        <v>932</v>
      </c>
      <c r="B109" s="136" t="s">
        <v>933</v>
      </c>
      <c r="C109" s="136">
        <v>0</v>
      </c>
      <c r="D109" s="136"/>
      <c r="E109" s="136" t="s">
        <v>929</v>
      </c>
      <c r="F109" s="136" t="s">
        <v>930</v>
      </c>
      <c r="G109" s="136" t="s">
        <v>505</v>
      </c>
      <c r="H109" s="136" t="s">
        <v>931</v>
      </c>
      <c r="I109" s="135">
        <v>41250</v>
      </c>
      <c r="J109" s="135">
        <v>41640</v>
      </c>
      <c r="K109" s="135">
        <v>41974</v>
      </c>
      <c r="L109" s="136" t="s">
        <v>728</v>
      </c>
      <c r="M109" s="136" t="s">
        <v>729</v>
      </c>
      <c r="N109" s="135">
        <v>41716</v>
      </c>
      <c r="O109" s="136" t="s">
        <v>730</v>
      </c>
      <c r="P109" s="132" t="s">
        <v>931</v>
      </c>
      <c r="Q109" s="136" t="s">
        <v>754</v>
      </c>
      <c r="R109" s="136" t="s">
        <v>754</v>
      </c>
      <c r="S109" s="136"/>
      <c r="T109" s="136" t="s">
        <v>251</v>
      </c>
      <c r="U109" s="136">
        <v>0</v>
      </c>
      <c r="V109" s="136" t="e">
        <v>#N/A</v>
      </c>
      <c r="W109" s="136">
        <v>84473</v>
      </c>
    </row>
    <row r="110" spans="1:23" x14ac:dyDescent="0.25">
      <c r="A110" s="136" t="s">
        <v>1043</v>
      </c>
      <c r="B110" s="136" t="s">
        <v>1044</v>
      </c>
      <c r="C110" s="136">
        <v>0</v>
      </c>
      <c r="D110" s="136"/>
      <c r="E110" s="136" t="s">
        <v>1045</v>
      </c>
      <c r="F110" s="136" t="s">
        <v>1046</v>
      </c>
      <c r="G110" s="136" t="s">
        <v>505</v>
      </c>
      <c r="H110" s="136" t="s">
        <v>931</v>
      </c>
      <c r="I110" s="135">
        <v>41596</v>
      </c>
      <c r="J110" s="135">
        <v>41570</v>
      </c>
      <c r="K110" s="135">
        <v>42116</v>
      </c>
      <c r="L110" s="136" t="s">
        <v>728</v>
      </c>
      <c r="M110" s="136" t="s">
        <v>729</v>
      </c>
      <c r="N110" s="135">
        <v>41716</v>
      </c>
      <c r="O110" s="136" t="s">
        <v>730</v>
      </c>
      <c r="P110" s="132" t="s">
        <v>931</v>
      </c>
      <c r="Q110" s="136" t="s">
        <v>754</v>
      </c>
      <c r="R110" s="136" t="s">
        <v>754</v>
      </c>
      <c r="S110" s="136" t="s">
        <v>779</v>
      </c>
      <c r="T110" s="136" t="s">
        <v>251</v>
      </c>
      <c r="U110" s="136">
        <v>0</v>
      </c>
      <c r="V110" s="136" t="e">
        <v>#N/A</v>
      </c>
      <c r="W110" s="136"/>
    </row>
    <row r="111" spans="1:23" x14ac:dyDescent="0.25">
      <c r="A111" s="136" t="s">
        <v>1160</v>
      </c>
      <c r="B111" s="136">
        <v>810923</v>
      </c>
      <c r="C111" s="136">
        <v>0</v>
      </c>
      <c r="D111" s="136"/>
      <c r="E111" s="136" t="s">
        <v>1161</v>
      </c>
      <c r="F111" s="136" t="s">
        <v>1162</v>
      </c>
      <c r="G111" s="136" t="s">
        <v>803</v>
      </c>
      <c r="H111" s="136" t="s">
        <v>839</v>
      </c>
      <c r="I111" s="135">
        <v>41710</v>
      </c>
      <c r="J111" s="135">
        <v>41708</v>
      </c>
      <c r="K111" s="135">
        <v>42035</v>
      </c>
      <c r="L111" s="136" t="s">
        <v>728</v>
      </c>
      <c r="M111" s="136" t="s">
        <v>729</v>
      </c>
      <c r="N111" s="135">
        <v>41716</v>
      </c>
      <c r="O111" s="136" t="s">
        <v>730</v>
      </c>
      <c r="P111" s="132" t="s">
        <v>839</v>
      </c>
      <c r="Q111" s="136" t="s">
        <v>754</v>
      </c>
      <c r="R111" s="136" t="s">
        <v>754</v>
      </c>
      <c r="S111" s="136" t="s">
        <v>739</v>
      </c>
      <c r="T111" s="136" t="s">
        <v>764</v>
      </c>
      <c r="U111" s="131">
        <v>877340</v>
      </c>
      <c r="V111" s="136" t="e">
        <v>#N/A</v>
      </c>
      <c r="W111" s="136">
        <v>53346</v>
      </c>
    </row>
    <row r="112" spans="1:23" x14ac:dyDescent="0.25">
      <c r="A112" s="136" t="s">
        <v>1135</v>
      </c>
      <c r="B112" s="136">
        <v>810695</v>
      </c>
      <c r="C112" s="136">
        <v>0</v>
      </c>
      <c r="D112" s="136"/>
      <c r="E112" s="136" t="s">
        <v>186</v>
      </c>
      <c r="F112" s="136" t="s">
        <v>1136</v>
      </c>
      <c r="G112" s="136" t="s">
        <v>736</v>
      </c>
      <c r="H112" s="136" t="s">
        <v>822</v>
      </c>
      <c r="I112" s="135">
        <v>41674</v>
      </c>
      <c r="J112" s="135">
        <v>41609</v>
      </c>
      <c r="K112" s="135">
        <v>43434</v>
      </c>
      <c r="L112" s="136" t="s">
        <v>728</v>
      </c>
      <c r="M112" s="136" t="s">
        <v>729</v>
      </c>
      <c r="N112" s="135">
        <v>41715</v>
      </c>
      <c r="O112" s="136" t="s">
        <v>730</v>
      </c>
      <c r="P112" s="132" t="s">
        <v>822</v>
      </c>
      <c r="Q112" s="136" t="s">
        <v>754</v>
      </c>
      <c r="R112" s="136" t="s">
        <v>754</v>
      </c>
      <c r="S112" s="136" t="s">
        <v>739</v>
      </c>
      <c r="T112" s="136" t="s">
        <v>251</v>
      </c>
      <c r="U112" s="136">
        <v>0</v>
      </c>
      <c r="V112" s="136" t="e">
        <v>#N/A</v>
      </c>
      <c r="W112" s="136"/>
    </row>
    <row r="113" spans="1:23" x14ac:dyDescent="0.25">
      <c r="A113" s="136" t="s">
        <v>1168</v>
      </c>
      <c r="B113" s="136">
        <v>810932</v>
      </c>
      <c r="C113" s="136">
        <v>0</v>
      </c>
      <c r="D113" s="136"/>
      <c r="E113" s="136" t="s">
        <v>411</v>
      </c>
      <c r="F113" s="136" t="s">
        <v>1169</v>
      </c>
      <c r="G113" s="136" t="s">
        <v>972</v>
      </c>
      <c r="H113" s="136" t="s">
        <v>839</v>
      </c>
      <c r="I113" s="135">
        <v>41711</v>
      </c>
      <c r="J113" s="135">
        <v>41711</v>
      </c>
      <c r="K113" s="135">
        <v>43537</v>
      </c>
      <c r="L113" s="136" t="s">
        <v>728</v>
      </c>
      <c r="M113" s="136" t="s">
        <v>729</v>
      </c>
      <c r="N113" s="135">
        <v>41712</v>
      </c>
      <c r="O113" s="136" t="s">
        <v>730</v>
      </c>
      <c r="P113" s="132" t="s">
        <v>839</v>
      </c>
      <c r="Q113" s="136"/>
      <c r="R113" s="136" t="s">
        <v>754</v>
      </c>
      <c r="S113" s="136" t="s">
        <v>739</v>
      </c>
      <c r="T113" s="136" t="s">
        <v>251</v>
      </c>
      <c r="U113" s="136">
        <v>0</v>
      </c>
      <c r="V113" s="136" t="e">
        <v>#N/A</v>
      </c>
      <c r="W113" s="136"/>
    </row>
    <row r="114" spans="1:23" x14ac:dyDescent="0.25">
      <c r="A114" s="136" t="s">
        <v>934</v>
      </c>
      <c r="B114" s="136" t="s">
        <v>935</v>
      </c>
      <c r="C114" s="136">
        <v>1</v>
      </c>
      <c r="D114" s="136"/>
      <c r="E114" s="136" t="s">
        <v>936</v>
      </c>
      <c r="F114" s="136" t="s">
        <v>937</v>
      </c>
      <c r="G114" s="136" t="s">
        <v>505</v>
      </c>
      <c r="H114" s="136" t="s">
        <v>931</v>
      </c>
      <c r="I114" s="135">
        <v>41670</v>
      </c>
      <c r="J114" s="135">
        <v>41640</v>
      </c>
      <c r="K114" s="135">
        <v>42004</v>
      </c>
      <c r="L114" s="136" t="s">
        <v>728</v>
      </c>
      <c r="M114" s="136" t="s">
        <v>729</v>
      </c>
      <c r="N114" s="135">
        <v>41711</v>
      </c>
      <c r="O114" s="136" t="s">
        <v>730</v>
      </c>
      <c r="P114" s="132" t="s">
        <v>931</v>
      </c>
      <c r="Q114" s="136" t="s">
        <v>754</v>
      </c>
      <c r="R114" s="136" t="s">
        <v>754</v>
      </c>
      <c r="S114" s="136" t="s">
        <v>739</v>
      </c>
      <c r="T114" s="136" t="s">
        <v>251</v>
      </c>
      <c r="U114" s="136">
        <v>0</v>
      </c>
      <c r="V114" s="136" t="e">
        <v>#N/A</v>
      </c>
      <c r="W114" s="136">
        <v>579458</v>
      </c>
    </row>
    <row r="115" spans="1:23" x14ac:dyDescent="0.25">
      <c r="A115" s="136" t="s">
        <v>1117</v>
      </c>
      <c r="B115" s="136">
        <v>810560</v>
      </c>
      <c r="C115" s="136">
        <v>0</v>
      </c>
      <c r="D115" s="136"/>
      <c r="E115" s="136" t="s">
        <v>1118</v>
      </c>
      <c r="F115" s="136" t="s">
        <v>1119</v>
      </c>
      <c r="G115" s="136" t="s">
        <v>736</v>
      </c>
      <c r="H115" s="136" t="s">
        <v>931</v>
      </c>
      <c r="I115" s="135">
        <v>41656</v>
      </c>
      <c r="J115" s="135">
        <v>41640</v>
      </c>
      <c r="K115" s="135">
        <v>43465</v>
      </c>
      <c r="L115" s="136" t="s">
        <v>728</v>
      </c>
      <c r="M115" s="136" t="s">
        <v>729</v>
      </c>
      <c r="N115" s="135">
        <v>41711</v>
      </c>
      <c r="O115" s="136" t="s">
        <v>730</v>
      </c>
      <c r="P115" s="132" t="s">
        <v>931</v>
      </c>
      <c r="Q115" s="136" t="s">
        <v>754</v>
      </c>
      <c r="R115" s="136" t="s">
        <v>754</v>
      </c>
      <c r="S115" s="136" t="s">
        <v>739</v>
      </c>
      <c r="T115" s="136" t="s">
        <v>251</v>
      </c>
      <c r="U115" s="136">
        <v>0</v>
      </c>
      <c r="V115" s="136" t="e">
        <v>#N/A</v>
      </c>
      <c r="W115" s="136">
        <v>566650</v>
      </c>
    </row>
    <row r="116" spans="1:23" x14ac:dyDescent="0.25">
      <c r="A116" s="136" t="s">
        <v>858</v>
      </c>
      <c r="B116" s="136">
        <v>806659</v>
      </c>
      <c r="C116" s="136">
        <v>0</v>
      </c>
      <c r="D116" s="136"/>
      <c r="E116" s="136" t="s">
        <v>859</v>
      </c>
      <c r="F116" s="136" t="s">
        <v>860</v>
      </c>
      <c r="G116" s="136" t="s">
        <v>861</v>
      </c>
      <c r="H116" s="136" t="s">
        <v>835</v>
      </c>
      <c r="I116" s="135">
        <v>41046</v>
      </c>
      <c r="J116" s="135">
        <v>41046</v>
      </c>
      <c r="K116" s="135">
        <v>41046</v>
      </c>
      <c r="L116" s="136" t="s">
        <v>728</v>
      </c>
      <c r="M116" s="136" t="s">
        <v>729</v>
      </c>
      <c r="N116" s="135">
        <v>41710</v>
      </c>
      <c r="O116" s="136" t="s">
        <v>730</v>
      </c>
      <c r="P116" s="132" t="s">
        <v>835</v>
      </c>
      <c r="Q116" s="136" t="s">
        <v>862</v>
      </c>
      <c r="R116" s="136" t="s">
        <v>863</v>
      </c>
      <c r="S116" s="136" t="s">
        <v>739</v>
      </c>
      <c r="T116" s="136" t="s">
        <v>251</v>
      </c>
      <c r="U116" s="131">
        <v>40000</v>
      </c>
      <c r="V116" s="136" t="e">
        <v>#N/A</v>
      </c>
      <c r="W116" s="136"/>
    </row>
    <row r="117" spans="1:23" x14ac:dyDescent="0.25">
      <c r="A117" s="136" t="s">
        <v>864</v>
      </c>
      <c r="B117" s="136">
        <v>806694</v>
      </c>
      <c r="C117" s="136">
        <v>0</v>
      </c>
      <c r="D117" s="136"/>
      <c r="E117" s="136" t="s">
        <v>865</v>
      </c>
      <c r="F117" s="136" t="s">
        <v>866</v>
      </c>
      <c r="G117" s="136" t="s">
        <v>861</v>
      </c>
      <c r="H117" s="136" t="s">
        <v>835</v>
      </c>
      <c r="I117" s="135">
        <v>41053</v>
      </c>
      <c r="J117" s="135">
        <v>41053</v>
      </c>
      <c r="K117" s="135">
        <v>41053</v>
      </c>
      <c r="L117" s="136" t="s">
        <v>728</v>
      </c>
      <c r="M117" s="136" t="s">
        <v>729</v>
      </c>
      <c r="N117" s="135">
        <v>41710</v>
      </c>
      <c r="O117" s="136" t="s">
        <v>730</v>
      </c>
      <c r="P117" s="132" t="s">
        <v>835</v>
      </c>
      <c r="Q117" s="136" t="s">
        <v>862</v>
      </c>
      <c r="R117" s="136" t="s">
        <v>863</v>
      </c>
      <c r="S117" s="136" t="s">
        <v>739</v>
      </c>
      <c r="T117" s="136" t="s">
        <v>251</v>
      </c>
      <c r="U117" s="131">
        <v>75000</v>
      </c>
      <c r="V117" s="136" t="e">
        <v>#N/A</v>
      </c>
      <c r="W117" s="136">
        <v>9748</v>
      </c>
    </row>
    <row r="118" spans="1:23" x14ac:dyDescent="0.25">
      <c r="A118" s="136" t="s">
        <v>867</v>
      </c>
      <c r="B118" s="136">
        <v>806874</v>
      </c>
      <c r="C118" s="136">
        <v>0</v>
      </c>
      <c r="D118" s="136"/>
      <c r="E118" s="136" t="s">
        <v>868</v>
      </c>
      <c r="F118" s="136" t="s">
        <v>869</v>
      </c>
      <c r="G118" s="136" t="s">
        <v>861</v>
      </c>
      <c r="H118" s="136" t="s">
        <v>835</v>
      </c>
      <c r="I118" s="135">
        <v>41085</v>
      </c>
      <c r="J118" s="135">
        <v>41085</v>
      </c>
      <c r="K118" s="135">
        <v>41085</v>
      </c>
      <c r="L118" s="136" t="s">
        <v>728</v>
      </c>
      <c r="M118" s="136" t="s">
        <v>729</v>
      </c>
      <c r="N118" s="135">
        <v>41710</v>
      </c>
      <c r="O118" s="136" t="s">
        <v>730</v>
      </c>
      <c r="P118" s="132" t="s">
        <v>835</v>
      </c>
      <c r="Q118" s="136" t="s">
        <v>738</v>
      </c>
      <c r="R118" s="136" t="s">
        <v>732</v>
      </c>
      <c r="S118" s="136" t="s">
        <v>739</v>
      </c>
      <c r="T118" s="136" t="s">
        <v>251</v>
      </c>
      <c r="U118" s="131">
        <v>2350</v>
      </c>
      <c r="V118" s="136" t="e">
        <v>#N/A</v>
      </c>
      <c r="W118" s="136">
        <v>57858</v>
      </c>
    </row>
    <row r="119" spans="1:23" x14ac:dyDescent="0.25">
      <c r="A119" s="136" t="s">
        <v>872</v>
      </c>
      <c r="B119" s="136">
        <v>807009</v>
      </c>
      <c r="C119" s="136">
        <v>0</v>
      </c>
      <c r="D119" s="136"/>
      <c r="E119" s="136" t="s">
        <v>873</v>
      </c>
      <c r="F119" s="136" t="s">
        <v>874</v>
      </c>
      <c r="G119" s="136" t="s">
        <v>861</v>
      </c>
      <c r="H119" s="136" t="s">
        <v>835</v>
      </c>
      <c r="I119" s="135">
        <v>41107</v>
      </c>
      <c r="J119" s="135">
        <v>41107</v>
      </c>
      <c r="K119" s="135">
        <v>41107</v>
      </c>
      <c r="L119" s="136" t="s">
        <v>728</v>
      </c>
      <c r="M119" s="136" t="s">
        <v>729</v>
      </c>
      <c r="N119" s="135">
        <v>41710</v>
      </c>
      <c r="O119" s="136" t="s">
        <v>730</v>
      </c>
      <c r="P119" s="132" t="s">
        <v>835</v>
      </c>
      <c r="Q119" s="136" t="s">
        <v>738</v>
      </c>
      <c r="R119" s="136" t="s">
        <v>732</v>
      </c>
      <c r="S119" s="136" t="s">
        <v>739</v>
      </c>
      <c r="T119" s="136" t="s">
        <v>251</v>
      </c>
      <c r="U119" s="131">
        <v>30000</v>
      </c>
      <c r="V119" s="136" t="e">
        <v>#N/A</v>
      </c>
      <c r="W119" s="136">
        <v>791255</v>
      </c>
    </row>
    <row r="120" spans="1:23" x14ac:dyDescent="0.25">
      <c r="A120" s="136" t="s">
        <v>883</v>
      </c>
      <c r="B120" s="136">
        <v>807298</v>
      </c>
      <c r="C120" s="136">
        <v>0</v>
      </c>
      <c r="D120" s="136"/>
      <c r="E120" s="136" t="s">
        <v>884</v>
      </c>
      <c r="F120" s="136" t="s">
        <v>885</v>
      </c>
      <c r="G120" s="136" t="s">
        <v>861</v>
      </c>
      <c r="H120" s="136" t="s">
        <v>835</v>
      </c>
      <c r="I120" s="135">
        <v>41150</v>
      </c>
      <c r="J120" s="135">
        <v>41150</v>
      </c>
      <c r="K120" s="135">
        <v>41150</v>
      </c>
      <c r="L120" s="136" t="s">
        <v>728</v>
      </c>
      <c r="M120" s="136" t="s">
        <v>729</v>
      </c>
      <c r="N120" s="135">
        <v>41710</v>
      </c>
      <c r="O120" s="136" t="s">
        <v>730</v>
      </c>
      <c r="P120" s="132" t="s">
        <v>835</v>
      </c>
      <c r="Q120" s="136" t="s">
        <v>738</v>
      </c>
      <c r="R120" s="136" t="s">
        <v>732</v>
      </c>
      <c r="S120" s="136" t="s">
        <v>739</v>
      </c>
      <c r="T120" s="136" t="s">
        <v>251</v>
      </c>
      <c r="U120" s="131">
        <v>3500</v>
      </c>
      <c r="V120" s="136" t="e">
        <v>#N/A</v>
      </c>
      <c r="W120" s="136">
        <v>566223</v>
      </c>
    </row>
    <row r="121" spans="1:23" x14ac:dyDescent="0.25">
      <c r="A121" s="136" t="s">
        <v>921</v>
      </c>
      <c r="B121" s="136">
        <v>808065</v>
      </c>
      <c r="C121" s="136">
        <v>0</v>
      </c>
      <c r="D121" s="136"/>
      <c r="E121" s="136" t="s">
        <v>922</v>
      </c>
      <c r="F121" s="136" t="s">
        <v>923</v>
      </c>
      <c r="G121" s="136" t="s">
        <v>861</v>
      </c>
      <c r="H121" s="136" t="s">
        <v>835</v>
      </c>
      <c r="I121" s="135">
        <v>41240</v>
      </c>
      <c r="J121" s="135">
        <v>41240</v>
      </c>
      <c r="K121" s="135">
        <v>41240</v>
      </c>
      <c r="L121" s="136" t="s">
        <v>728</v>
      </c>
      <c r="M121" s="136" t="s">
        <v>729</v>
      </c>
      <c r="N121" s="135">
        <v>41710</v>
      </c>
      <c r="O121" s="136" t="s">
        <v>730</v>
      </c>
      <c r="P121" s="132" t="s">
        <v>835</v>
      </c>
      <c r="Q121" s="136" t="s">
        <v>754</v>
      </c>
      <c r="R121" s="136" t="s">
        <v>754</v>
      </c>
      <c r="S121" s="136" t="s">
        <v>739</v>
      </c>
      <c r="T121" s="136" t="s">
        <v>251</v>
      </c>
      <c r="U121" s="131">
        <v>12000</v>
      </c>
      <c r="V121" s="136" t="e">
        <v>#N/A</v>
      </c>
      <c r="W121" s="136">
        <v>657486</v>
      </c>
    </row>
    <row r="122" spans="1:23" x14ac:dyDescent="0.25">
      <c r="A122" s="136" t="s">
        <v>924</v>
      </c>
      <c r="B122" s="136">
        <v>808086</v>
      </c>
      <c r="C122" s="136">
        <v>0</v>
      </c>
      <c r="D122" s="136"/>
      <c r="E122" s="136" t="s">
        <v>925</v>
      </c>
      <c r="F122" s="136" t="s">
        <v>926</v>
      </c>
      <c r="G122" s="136" t="s">
        <v>861</v>
      </c>
      <c r="H122" s="136" t="s">
        <v>835</v>
      </c>
      <c r="I122" s="135">
        <v>41242</v>
      </c>
      <c r="J122" s="135">
        <v>41242</v>
      </c>
      <c r="K122" s="135">
        <v>41242</v>
      </c>
      <c r="L122" s="136" t="s">
        <v>728</v>
      </c>
      <c r="M122" s="136" t="s">
        <v>729</v>
      </c>
      <c r="N122" s="135">
        <v>41710</v>
      </c>
      <c r="O122" s="136" t="s">
        <v>730</v>
      </c>
      <c r="P122" s="132" t="s">
        <v>835</v>
      </c>
      <c r="Q122" s="136" t="s">
        <v>738</v>
      </c>
      <c r="R122" s="136" t="s">
        <v>754</v>
      </c>
      <c r="S122" s="136" t="s">
        <v>739</v>
      </c>
      <c r="T122" s="136" t="s">
        <v>927</v>
      </c>
      <c r="U122" s="131">
        <v>39000</v>
      </c>
      <c r="V122" s="136" t="e">
        <v>#N/A</v>
      </c>
      <c r="W122" s="136"/>
    </row>
    <row r="123" spans="1:23" x14ac:dyDescent="0.25">
      <c r="A123" s="136" t="s">
        <v>942</v>
      </c>
      <c r="B123" s="136">
        <v>808361</v>
      </c>
      <c r="C123" s="136">
        <v>0</v>
      </c>
      <c r="D123" s="136"/>
      <c r="E123" s="136" t="s">
        <v>943</v>
      </c>
      <c r="F123" s="136" t="s">
        <v>944</v>
      </c>
      <c r="G123" s="136" t="s">
        <v>861</v>
      </c>
      <c r="H123" s="136" t="s">
        <v>835</v>
      </c>
      <c r="I123" s="135">
        <v>41298</v>
      </c>
      <c r="J123" s="135">
        <v>41298</v>
      </c>
      <c r="K123" s="135">
        <v>41298</v>
      </c>
      <c r="L123" s="136" t="s">
        <v>728</v>
      </c>
      <c r="M123" s="136" t="s">
        <v>729</v>
      </c>
      <c r="N123" s="135">
        <v>41710</v>
      </c>
      <c r="O123" s="136" t="s">
        <v>730</v>
      </c>
      <c r="P123" s="132" t="s">
        <v>835</v>
      </c>
      <c r="Q123" s="136" t="s">
        <v>754</v>
      </c>
      <c r="R123" s="136" t="s">
        <v>754</v>
      </c>
      <c r="S123" s="136" t="s">
        <v>739</v>
      </c>
      <c r="T123" s="136" t="s">
        <v>251</v>
      </c>
      <c r="U123" s="131">
        <v>1000</v>
      </c>
      <c r="V123" s="136" t="e">
        <v>#N/A</v>
      </c>
      <c r="W123" s="136"/>
    </row>
    <row r="124" spans="1:23" x14ac:dyDescent="0.25">
      <c r="A124" s="136" t="s">
        <v>945</v>
      </c>
      <c r="B124" s="136">
        <v>808449</v>
      </c>
      <c r="C124" s="136">
        <v>0</v>
      </c>
      <c r="D124" s="136"/>
      <c r="E124" s="136" t="s">
        <v>946</v>
      </c>
      <c r="F124" s="136" t="s">
        <v>947</v>
      </c>
      <c r="G124" s="136" t="s">
        <v>861</v>
      </c>
      <c r="H124" s="136" t="s">
        <v>835</v>
      </c>
      <c r="I124" s="135">
        <v>41309</v>
      </c>
      <c r="J124" s="135">
        <v>41309</v>
      </c>
      <c r="K124" s="135">
        <v>41309</v>
      </c>
      <c r="L124" s="136" t="s">
        <v>728</v>
      </c>
      <c r="M124" s="136" t="s">
        <v>729</v>
      </c>
      <c r="N124" s="135">
        <v>41710</v>
      </c>
      <c r="O124" s="136" t="s">
        <v>730</v>
      </c>
      <c r="P124" s="132" t="s">
        <v>835</v>
      </c>
      <c r="Q124" s="136" t="s">
        <v>754</v>
      </c>
      <c r="R124" s="136" t="s">
        <v>754</v>
      </c>
      <c r="S124" s="136" t="s">
        <v>739</v>
      </c>
      <c r="T124" s="136" t="s">
        <v>251</v>
      </c>
      <c r="U124" s="131">
        <v>154700</v>
      </c>
      <c r="V124" s="136" t="e">
        <v>#N/A</v>
      </c>
      <c r="W124" s="136">
        <v>583810</v>
      </c>
    </row>
    <row r="125" spans="1:23" x14ac:dyDescent="0.25">
      <c r="A125" s="136" t="s">
        <v>951</v>
      </c>
      <c r="B125" s="136">
        <v>808557</v>
      </c>
      <c r="C125" s="136">
        <v>0</v>
      </c>
      <c r="D125" s="136"/>
      <c r="E125" s="136" t="s">
        <v>952</v>
      </c>
      <c r="F125" s="136" t="s">
        <v>953</v>
      </c>
      <c r="G125" s="136" t="s">
        <v>861</v>
      </c>
      <c r="H125" s="136" t="s">
        <v>835</v>
      </c>
      <c r="I125" s="135">
        <v>41326</v>
      </c>
      <c r="J125" s="135">
        <v>41326</v>
      </c>
      <c r="K125" s="135">
        <v>41326</v>
      </c>
      <c r="L125" s="136" t="s">
        <v>728</v>
      </c>
      <c r="M125" s="136" t="s">
        <v>729</v>
      </c>
      <c r="N125" s="135">
        <v>41710</v>
      </c>
      <c r="O125" s="136" t="s">
        <v>730</v>
      </c>
      <c r="P125" s="132" t="s">
        <v>835</v>
      </c>
      <c r="Q125" s="136" t="s">
        <v>754</v>
      </c>
      <c r="R125" s="136" t="s">
        <v>754</v>
      </c>
      <c r="S125" s="136" t="s">
        <v>739</v>
      </c>
      <c r="T125" s="136" t="s">
        <v>251</v>
      </c>
      <c r="U125" s="131">
        <v>19000</v>
      </c>
      <c r="V125" s="136" t="e">
        <v>#N/A</v>
      </c>
      <c r="W125" s="136">
        <v>141876</v>
      </c>
    </row>
    <row r="126" spans="1:23" x14ac:dyDescent="0.25">
      <c r="A126" s="136" t="s">
        <v>958</v>
      </c>
      <c r="B126" s="136">
        <v>808576</v>
      </c>
      <c r="C126" s="136">
        <v>0</v>
      </c>
      <c r="D126" s="136"/>
      <c r="E126" s="136" t="s">
        <v>952</v>
      </c>
      <c r="F126" s="136" t="s">
        <v>959</v>
      </c>
      <c r="G126" s="136" t="s">
        <v>861</v>
      </c>
      <c r="H126" s="136" t="s">
        <v>835</v>
      </c>
      <c r="I126" s="135">
        <v>41332</v>
      </c>
      <c r="J126" s="135">
        <v>41332</v>
      </c>
      <c r="K126" s="135">
        <v>41332</v>
      </c>
      <c r="L126" s="136" t="s">
        <v>728</v>
      </c>
      <c r="M126" s="136" t="s">
        <v>729</v>
      </c>
      <c r="N126" s="135">
        <v>41710</v>
      </c>
      <c r="O126" s="136" t="s">
        <v>730</v>
      </c>
      <c r="P126" s="132" t="s">
        <v>835</v>
      </c>
      <c r="Q126" s="136" t="s">
        <v>754</v>
      </c>
      <c r="R126" s="136" t="s">
        <v>754</v>
      </c>
      <c r="S126" s="136" t="s">
        <v>739</v>
      </c>
      <c r="T126" s="136" t="s">
        <v>251</v>
      </c>
      <c r="U126" s="131">
        <v>4500</v>
      </c>
      <c r="V126" s="136" t="e">
        <v>#N/A</v>
      </c>
      <c r="W126" s="136">
        <v>141876</v>
      </c>
    </row>
    <row r="127" spans="1:23" x14ac:dyDescent="0.25">
      <c r="A127" s="136" t="s">
        <v>960</v>
      </c>
      <c r="B127" s="136">
        <v>808608</v>
      </c>
      <c r="C127" s="136">
        <v>0</v>
      </c>
      <c r="D127" s="136"/>
      <c r="E127" s="136" t="s">
        <v>961</v>
      </c>
      <c r="F127" s="136" t="s">
        <v>962</v>
      </c>
      <c r="G127" s="136" t="s">
        <v>861</v>
      </c>
      <c r="H127" s="136" t="s">
        <v>835</v>
      </c>
      <c r="I127" s="135">
        <v>41337</v>
      </c>
      <c r="J127" s="135">
        <v>41337</v>
      </c>
      <c r="K127" s="135">
        <v>41337</v>
      </c>
      <c r="L127" s="136" t="s">
        <v>728</v>
      </c>
      <c r="M127" s="136" t="s">
        <v>729</v>
      </c>
      <c r="N127" s="135">
        <v>41710</v>
      </c>
      <c r="O127" s="136" t="s">
        <v>730</v>
      </c>
      <c r="P127" s="132" t="s">
        <v>835</v>
      </c>
      <c r="Q127" s="136" t="s">
        <v>754</v>
      </c>
      <c r="R127" s="136" t="s">
        <v>754</v>
      </c>
      <c r="S127" s="136" t="s">
        <v>739</v>
      </c>
      <c r="T127" s="136" t="s">
        <v>251</v>
      </c>
      <c r="U127" s="131">
        <v>160409.38</v>
      </c>
      <c r="V127" s="136" t="e">
        <v>#N/A</v>
      </c>
      <c r="W127" s="136">
        <v>149613</v>
      </c>
    </row>
    <row r="128" spans="1:23" x14ac:dyDescent="0.25">
      <c r="A128" s="136" t="s">
        <v>973</v>
      </c>
      <c r="B128" s="136">
        <v>808702</v>
      </c>
      <c r="C128" s="136">
        <v>0</v>
      </c>
      <c r="D128" s="136"/>
      <c r="E128" s="136" t="s">
        <v>974</v>
      </c>
      <c r="F128" s="136" t="s">
        <v>975</v>
      </c>
      <c r="G128" s="136" t="s">
        <v>861</v>
      </c>
      <c r="H128" s="136" t="s">
        <v>835</v>
      </c>
      <c r="I128" s="135">
        <v>41347</v>
      </c>
      <c r="J128" s="135">
        <v>41347</v>
      </c>
      <c r="K128" s="135">
        <v>41347</v>
      </c>
      <c r="L128" s="136" t="s">
        <v>728</v>
      </c>
      <c r="M128" s="136" t="s">
        <v>729</v>
      </c>
      <c r="N128" s="135">
        <v>41710</v>
      </c>
      <c r="O128" s="136" t="s">
        <v>730</v>
      </c>
      <c r="P128" s="132" t="s">
        <v>835</v>
      </c>
      <c r="Q128" s="136" t="s">
        <v>754</v>
      </c>
      <c r="R128" s="136" t="s">
        <v>754</v>
      </c>
      <c r="S128" s="136" t="s">
        <v>739</v>
      </c>
      <c r="T128" s="136" t="s">
        <v>251</v>
      </c>
      <c r="U128" s="131">
        <v>300000</v>
      </c>
      <c r="V128" s="136" t="e">
        <v>#N/A</v>
      </c>
      <c r="W128" s="136">
        <v>173157</v>
      </c>
    </row>
    <row r="129" spans="1:23" x14ac:dyDescent="0.25">
      <c r="A129" s="136" t="s">
        <v>984</v>
      </c>
      <c r="B129" s="136">
        <v>809060</v>
      </c>
      <c r="C129" s="136">
        <v>0</v>
      </c>
      <c r="D129" s="136"/>
      <c r="E129" s="136" t="s">
        <v>985</v>
      </c>
      <c r="F129" s="136" t="s">
        <v>986</v>
      </c>
      <c r="G129" s="136" t="s">
        <v>861</v>
      </c>
      <c r="H129" s="136" t="s">
        <v>835</v>
      </c>
      <c r="I129" s="135">
        <v>41396</v>
      </c>
      <c r="J129" s="135">
        <v>41409</v>
      </c>
      <c r="K129" s="135">
        <v>41409</v>
      </c>
      <c r="L129" s="136" t="s">
        <v>728</v>
      </c>
      <c r="M129" s="136" t="s">
        <v>729</v>
      </c>
      <c r="N129" s="135">
        <v>41710</v>
      </c>
      <c r="O129" s="136" t="s">
        <v>730</v>
      </c>
      <c r="P129" s="132" t="s">
        <v>835</v>
      </c>
      <c r="Q129" s="136" t="s">
        <v>754</v>
      </c>
      <c r="R129" s="136" t="s">
        <v>754</v>
      </c>
      <c r="S129" s="136" t="s">
        <v>739</v>
      </c>
      <c r="T129" s="136" t="s">
        <v>251</v>
      </c>
      <c r="U129" s="131">
        <v>1375000</v>
      </c>
      <c r="V129" s="136" t="e">
        <v>#N/A</v>
      </c>
      <c r="W129" s="136"/>
    </row>
    <row r="130" spans="1:23" x14ac:dyDescent="0.25">
      <c r="A130" s="136" t="s">
        <v>1010</v>
      </c>
      <c r="B130" s="136">
        <v>809485</v>
      </c>
      <c r="C130" s="136">
        <v>0</v>
      </c>
      <c r="D130" s="136"/>
      <c r="E130" s="136" t="s">
        <v>974</v>
      </c>
      <c r="F130" s="136" t="s">
        <v>1011</v>
      </c>
      <c r="G130" s="136" t="s">
        <v>861</v>
      </c>
      <c r="H130" s="136" t="s">
        <v>835</v>
      </c>
      <c r="I130" s="135">
        <v>41472</v>
      </c>
      <c r="J130" s="135">
        <v>41472</v>
      </c>
      <c r="K130" s="135">
        <v>41472</v>
      </c>
      <c r="L130" s="136" t="s">
        <v>728</v>
      </c>
      <c r="M130" s="136" t="s">
        <v>729</v>
      </c>
      <c r="N130" s="135">
        <v>41710</v>
      </c>
      <c r="O130" s="136" t="s">
        <v>730</v>
      </c>
      <c r="P130" s="132" t="s">
        <v>835</v>
      </c>
      <c r="Q130" s="136" t="s">
        <v>738</v>
      </c>
      <c r="R130" s="136" t="s">
        <v>754</v>
      </c>
      <c r="S130" s="136" t="s">
        <v>739</v>
      </c>
      <c r="T130" s="136" t="s">
        <v>251</v>
      </c>
      <c r="U130" s="131">
        <v>750000</v>
      </c>
      <c r="V130" s="136" t="e">
        <v>#N/A</v>
      </c>
      <c r="W130" s="136">
        <v>173157</v>
      </c>
    </row>
    <row r="131" spans="1:23" x14ac:dyDescent="0.25">
      <c r="A131" s="136" t="s">
        <v>1019</v>
      </c>
      <c r="B131" s="136">
        <v>809606</v>
      </c>
      <c r="C131" s="136">
        <v>0</v>
      </c>
      <c r="D131" s="136"/>
      <c r="E131" s="136" t="s">
        <v>1020</v>
      </c>
      <c r="F131" s="136" t="s">
        <v>1021</v>
      </c>
      <c r="G131" s="136" t="s">
        <v>861</v>
      </c>
      <c r="H131" s="136" t="s">
        <v>835</v>
      </c>
      <c r="I131" s="135">
        <v>41499</v>
      </c>
      <c r="J131" s="135">
        <v>41499</v>
      </c>
      <c r="K131" s="135">
        <v>41499</v>
      </c>
      <c r="L131" s="136" t="s">
        <v>728</v>
      </c>
      <c r="M131" s="136" t="s">
        <v>729</v>
      </c>
      <c r="N131" s="135">
        <v>41710</v>
      </c>
      <c r="O131" s="136" t="s">
        <v>730</v>
      </c>
      <c r="P131" s="132" t="s">
        <v>835</v>
      </c>
      <c r="Q131" s="136" t="s">
        <v>754</v>
      </c>
      <c r="R131" s="136" t="s">
        <v>754</v>
      </c>
      <c r="S131" s="136" t="s">
        <v>739</v>
      </c>
      <c r="T131" s="136" t="s">
        <v>251</v>
      </c>
      <c r="U131" s="131">
        <v>20000</v>
      </c>
      <c r="V131" s="136" t="e">
        <v>#N/A</v>
      </c>
      <c r="W131" s="136"/>
    </row>
    <row r="132" spans="1:23" x14ac:dyDescent="0.25">
      <c r="A132" s="136" t="s">
        <v>1083</v>
      </c>
      <c r="B132" s="136">
        <v>810289</v>
      </c>
      <c r="C132" s="136">
        <v>0</v>
      </c>
      <c r="D132" s="136"/>
      <c r="E132" s="136" t="s">
        <v>843</v>
      </c>
      <c r="F132" s="136" t="s">
        <v>1084</v>
      </c>
      <c r="G132" s="136" t="s">
        <v>736</v>
      </c>
      <c r="H132" s="136" t="s">
        <v>822</v>
      </c>
      <c r="I132" s="135">
        <v>41605</v>
      </c>
      <c r="J132" s="135">
        <v>41671</v>
      </c>
      <c r="K132" s="135">
        <v>43496</v>
      </c>
      <c r="L132" s="136" t="s">
        <v>728</v>
      </c>
      <c r="M132" s="136" t="s">
        <v>729</v>
      </c>
      <c r="N132" s="135">
        <v>41701</v>
      </c>
      <c r="O132" s="136" t="s">
        <v>730</v>
      </c>
      <c r="P132" s="132" t="s">
        <v>822</v>
      </c>
      <c r="Q132" s="136" t="s">
        <v>753</v>
      </c>
      <c r="R132" s="136" t="s">
        <v>754</v>
      </c>
      <c r="S132" s="136" t="s">
        <v>739</v>
      </c>
      <c r="T132" s="136" t="s">
        <v>251</v>
      </c>
      <c r="U132" s="136">
        <v>0</v>
      </c>
      <c r="V132" s="136" t="e">
        <v>#N/A</v>
      </c>
      <c r="W132" s="136">
        <v>53755</v>
      </c>
    </row>
    <row r="133" spans="1:23" x14ac:dyDescent="0.25">
      <c r="A133" s="136" t="s">
        <v>1085</v>
      </c>
      <c r="B133" s="136" t="s">
        <v>1086</v>
      </c>
      <c r="C133" s="136">
        <v>0</v>
      </c>
      <c r="D133" s="136"/>
      <c r="E133" s="136" t="s">
        <v>843</v>
      </c>
      <c r="F133" s="136" t="s">
        <v>1087</v>
      </c>
      <c r="G133" s="136" t="s">
        <v>505</v>
      </c>
      <c r="H133" s="136" t="s">
        <v>822</v>
      </c>
      <c r="I133" s="135">
        <v>41613</v>
      </c>
      <c r="J133" s="135">
        <v>41671</v>
      </c>
      <c r="K133" s="135">
        <v>42399</v>
      </c>
      <c r="L133" s="136" t="s">
        <v>728</v>
      </c>
      <c r="M133" s="136" t="s">
        <v>729</v>
      </c>
      <c r="N133" s="135">
        <v>41701</v>
      </c>
      <c r="O133" s="136" t="s">
        <v>730</v>
      </c>
      <c r="P133" s="132" t="s">
        <v>822</v>
      </c>
      <c r="Q133" s="136" t="s">
        <v>753</v>
      </c>
      <c r="R133" s="136" t="s">
        <v>754</v>
      </c>
      <c r="S133" s="136" t="s">
        <v>739</v>
      </c>
      <c r="T133" s="136" t="s">
        <v>251</v>
      </c>
      <c r="U133" s="131">
        <v>7000000</v>
      </c>
      <c r="V133" s="136" t="e">
        <v>#N/A</v>
      </c>
      <c r="W133" s="136">
        <v>53755</v>
      </c>
    </row>
    <row r="134" spans="1:23" x14ac:dyDescent="0.25">
      <c r="A134" s="136" t="s">
        <v>1120</v>
      </c>
      <c r="B134" s="136">
        <v>810588</v>
      </c>
      <c r="C134" s="136">
        <v>0</v>
      </c>
      <c r="D134" s="136"/>
      <c r="E134" s="136" t="s">
        <v>1121</v>
      </c>
      <c r="F134" s="136" t="s">
        <v>1122</v>
      </c>
      <c r="G134" s="136" t="s">
        <v>736</v>
      </c>
      <c r="H134" s="136" t="s">
        <v>752</v>
      </c>
      <c r="I134" s="135">
        <v>41660</v>
      </c>
      <c r="J134" s="135">
        <v>41671</v>
      </c>
      <c r="K134" s="135">
        <v>42036</v>
      </c>
      <c r="L134" s="136" t="s">
        <v>728</v>
      </c>
      <c r="M134" s="136" t="s">
        <v>729</v>
      </c>
      <c r="N134" s="135">
        <v>41701</v>
      </c>
      <c r="O134" s="136" t="s">
        <v>730</v>
      </c>
      <c r="P134" s="132" t="s">
        <v>752</v>
      </c>
      <c r="Q134" s="136" t="s">
        <v>753</v>
      </c>
      <c r="R134" s="136" t="s">
        <v>754</v>
      </c>
      <c r="S134" s="136" t="s">
        <v>739</v>
      </c>
      <c r="T134" s="136" t="s">
        <v>251</v>
      </c>
      <c r="U134" s="131">
        <v>1300000</v>
      </c>
      <c r="V134" s="136" t="e">
        <v>#N/A</v>
      </c>
      <c r="W134" s="136"/>
    </row>
    <row r="135" spans="1:23" x14ac:dyDescent="0.25">
      <c r="A135" s="136" t="s">
        <v>1123</v>
      </c>
      <c r="B135" s="136" t="s">
        <v>1124</v>
      </c>
      <c r="C135" s="136">
        <v>0</v>
      </c>
      <c r="D135" s="136"/>
      <c r="E135" s="136" t="s">
        <v>1121</v>
      </c>
      <c r="F135" s="136" t="s">
        <v>1125</v>
      </c>
      <c r="G135" s="136" t="s">
        <v>505</v>
      </c>
      <c r="H135" s="136" t="s">
        <v>752</v>
      </c>
      <c r="I135" s="135">
        <v>41653</v>
      </c>
      <c r="J135" s="135">
        <v>41671</v>
      </c>
      <c r="K135" s="135">
        <v>42036</v>
      </c>
      <c r="L135" s="136" t="s">
        <v>728</v>
      </c>
      <c r="M135" s="136" t="s">
        <v>729</v>
      </c>
      <c r="N135" s="135">
        <v>41701</v>
      </c>
      <c r="O135" s="136" t="s">
        <v>730</v>
      </c>
      <c r="P135" s="132" t="s">
        <v>752</v>
      </c>
      <c r="Q135" s="136" t="s">
        <v>753</v>
      </c>
      <c r="R135" s="136" t="s">
        <v>754</v>
      </c>
      <c r="S135" s="136" t="s">
        <v>739</v>
      </c>
      <c r="T135" s="136" t="s">
        <v>251</v>
      </c>
      <c r="U135" s="131">
        <v>1300000</v>
      </c>
      <c r="V135" s="136" t="e">
        <v>#N/A</v>
      </c>
      <c r="W135" s="136"/>
    </row>
    <row r="136" spans="1:23" x14ac:dyDescent="0.25">
      <c r="A136" s="136" t="s">
        <v>823</v>
      </c>
      <c r="B136" s="136">
        <v>804470</v>
      </c>
      <c r="C136" s="136">
        <v>0</v>
      </c>
      <c r="D136" s="136"/>
      <c r="E136" s="136" t="s">
        <v>824</v>
      </c>
      <c r="F136" s="136" t="s">
        <v>825</v>
      </c>
      <c r="G136" s="136" t="s">
        <v>736</v>
      </c>
      <c r="H136" s="136" t="s">
        <v>812</v>
      </c>
      <c r="I136" s="135">
        <v>40763</v>
      </c>
      <c r="J136" s="135">
        <v>41640</v>
      </c>
      <c r="K136" s="135">
        <v>43830</v>
      </c>
      <c r="L136" s="136" t="s">
        <v>728</v>
      </c>
      <c r="M136" s="136" t="s">
        <v>729</v>
      </c>
      <c r="N136" s="135">
        <v>41697</v>
      </c>
      <c r="O136" s="136" t="s">
        <v>730</v>
      </c>
      <c r="P136" s="132" t="s">
        <v>812</v>
      </c>
      <c r="Q136" s="136" t="s">
        <v>738</v>
      </c>
      <c r="R136" s="136" t="s">
        <v>732</v>
      </c>
      <c r="S136" s="136" t="s">
        <v>739</v>
      </c>
      <c r="T136" s="136" t="s">
        <v>251</v>
      </c>
      <c r="U136" s="136">
        <v>0</v>
      </c>
      <c r="V136" s="136" t="e">
        <v>#N/A</v>
      </c>
      <c r="W136" s="136">
        <v>4526</v>
      </c>
    </row>
    <row r="137" spans="1:23" x14ac:dyDescent="0.25">
      <c r="A137" s="136" t="s">
        <v>826</v>
      </c>
      <c r="B137" s="136" t="s">
        <v>827</v>
      </c>
      <c r="C137" s="136">
        <v>0</v>
      </c>
      <c r="D137" s="136"/>
      <c r="E137" s="136" t="s">
        <v>824</v>
      </c>
      <c r="F137" s="136" t="s">
        <v>828</v>
      </c>
      <c r="G137" s="136" t="s">
        <v>505</v>
      </c>
      <c r="H137" s="136" t="s">
        <v>812</v>
      </c>
      <c r="I137" s="135">
        <v>41537</v>
      </c>
      <c r="J137" s="135">
        <v>41640</v>
      </c>
      <c r="K137" s="135">
        <v>42004</v>
      </c>
      <c r="L137" s="136" t="s">
        <v>728</v>
      </c>
      <c r="M137" s="136" t="s">
        <v>729</v>
      </c>
      <c r="N137" s="135">
        <v>41691</v>
      </c>
      <c r="O137" s="136" t="s">
        <v>730</v>
      </c>
      <c r="P137" s="132" t="s">
        <v>812</v>
      </c>
      <c r="Q137" s="136" t="s">
        <v>754</v>
      </c>
      <c r="R137" s="136" t="s">
        <v>754</v>
      </c>
      <c r="S137" s="136" t="s">
        <v>739</v>
      </c>
      <c r="T137" s="136" t="s">
        <v>816</v>
      </c>
      <c r="U137" s="131">
        <v>22000000</v>
      </c>
      <c r="V137" s="136" t="e">
        <v>#N/A</v>
      </c>
      <c r="W137" s="136">
        <v>4526</v>
      </c>
    </row>
    <row r="138" spans="1:23" x14ac:dyDescent="0.25">
      <c r="A138" s="136" t="s">
        <v>829</v>
      </c>
      <c r="B138" s="136" t="s">
        <v>830</v>
      </c>
      <c r="C138" s="136">
        <v>0</v>
      </c>
      <c r="D138" s="136"/>
      <c r="E138" s="136" t="s">
        <v>824</v>
      </c>
      <c r="F138" s="136" t="s">
        <v>831</v>
      </c>
      <c r="G138" s="136" t="s">
        <v>505</v>
      </c>
      <c r="H138" s="136" t="s">
        <v>812</v>
      </c>
      <c r="I138" s="135">
        <v>41577</v>
      </c>
      <c r="J138" s="135">
        <v>41640</v>
      </c>
      <c r="K138" s="135">
        <v>42004</v>
      </c>
      <c r="L138" s="136" t="s">
        <v>728</v>
      </c>
      <c r="M138" s="136" t="s">
        <v>729</v>
      </c>
      <c r="N138" s="135">
        <v>41691</v>
      </c>
      <c r="O138" s="136" t="s">
        <v>730</v>
      </c>
      <c r="P138" s="132" t="s">
        <v>812</v>
      </c>
      <c r="Q138" s="136" t="s">
        <v>754</v>
      </c>
      <c r="R138" s="136" t="s">
        <v>754</v>
      </c>
      <c r="S138" s="136" t="s">
        <v>739</v>
      </c>
      <c r="T138" s="136" t="s">
        <v>816</v>
      </c>
      <c r="U138" s="131">
        <v>24000000</v>
      </c>
      <c r="V138" s="136" t="e">
        <v>#N/A</v>
      </c>
      <c r="W138" s="136">
        <v>4526</v>
      </c>
    </row>
    <row r="139" spans="1:23" x14ac:dyDescent="0.25">
      <c r="A139" s="136" t="s">
        <v>1140</v>
      </c>
      <c r="B139" s="136">
        <v>810746</v>
      </c>
      <c r="C139" s="136">
        <v>0</v>
      </c>
      <c r="D139" s="136"/>
      <c r="E139" s="136" t="s">
        <v>1141</v>
      </c>
      <c r="F139" s="136" t="s">
        <v>1142</v>
      </c>
      <c r="G139" s="136" t="s">
        <v>736</v>
      </c>
      <c r="H139" s="136" t="s">
        <v>799</v>
      </c>
      <c r="I139" s="135">
        <v>41682</v>
      </c>
      <c r="J139" s="135">
        <v>41682</v>
      </c>
      <c r="K139" s="135">
        <v>43507</v>
      </c>
      <c r="L139" s="136" t="s">
        <v>728</v>
      </c>
      <c r="M139" s="136" t="s">
        <v>729</v>
      </c>
      <c r="N139" s="135">
        <v>41691</v>
      </c>
      <c r="O139" s="136" t="s">
        <v>730</v>
      </c>
      <c r="P139" s="132" t="s">
        <v>799</v>
      </c>
      <c r="Q139" s="136" t="s">
        <v>753</v>
      </c>
      <c r="R139" s="136" t="s">
        <v>754</v>
      </c>
      <c r="S139" s="136" t="s">
        <v>739</v>
      </c>
      <c r="T139" s="136" t="s">
        <v>251</v>
      </c>
      <c r="U139" s="136">
        <v>0</v>
      </c>
      <c r="V139" s="136" t="e">
        <v>#N/A</v>
      </c>
      <c r="W139" s="136">
        <v>581670</v>
      </c>
    </row>
    <row r="140" spans="1:23" x14ac:dyDescent="0.25">
      <c r="A140" s="136" t="s">
        <v>1143</v>
      </c>
      <c r="B140" s="136" t="s">
        <v>1144</v>
      </c>
      <c r="C140" s="136">
        <v>0</v>
      </c>
      <c r="D140" s="136"/>
      <c r="E140" s="136" t="s">
        <v>1141</v>
      </c>
      <c r="F140" s="136" t="s">
        <v>1145</v>
      </c>
      <c r="G140" s="136" t="s">
        <v>505</v>
      </c>
      <c r="H140" s="136" t="s">
        <v>799</v>
      </c>
      <c r="I140" s="135">
        <v>41682</v>
      </c>
      <c r="J140" s="135">
        <v>41682</v>
      </c>
      <c r="K140" s="135">
        <v>42046</v>
      </c>
      <c r="L140" s="136" t="s">
        <v>728</v>
      </c>
      <c r="M140" s="136" t="s">
        <v>729</v>
      </c>
      <c r="N140" s="135">
        <v>41691</v>
      </c>
      <c r="O140" s="136" t="s">
        <v>730</v>
      </c>
      <c r="P140" s="132" t="s">
        <v>799</v>
      </c>
      <c r="Q140" s="136" t="s">
        <v>753</v>
      </c>
      <c r="R140" s="136" t="s">
        <v>754</v>
      </c>
      <c r="S140" s="136" t="s">
        <v>739</v>
      </c>
      <c r="T140" s="136" t="s">
        <v>251</v>
      </c>
      <c r="U140" s="131">
        <v>3600000</v>
      </c>
      <c r="V140" s="136" t="e">
        <v>#N/A</v>
      </c>
      <c r="W140" s="136">
        <v>581670</v>
      </c>
    </row>
    <row r="141" spans="1:23" x14ac:dyDescent="0.25">
      <c r="A141" s="136" t="s">
        <v>759</v>
      </c>
      <c r="B141" s="136">
        <v>2431</v>
      </c>
      <c r="C141" s="136">
        <v>4</v>
      </c>
      <c r="D141" s="136">
        <v>2431</v>
      </c>
      <c r="E141" s="136" t="s">
        <v>760</v>
      </c>
      <c r="F141" s="136" t="s">
        <v>761</v>
      </c>
      <c r="G141" s="136" t="s">
        <v>736</v>
      </c>
      <c r="H141" s="136" t="s">
        <v>737</v>
      </c>
      <c r="I141" s="135">
        <v>41647</v>
      </c>
      <c r="J141" s="135">
        <v>41640</v>
      </c>
      <c r="K141" s="135">
        <v>42004</v>
      </c>
      <c r="L141" s="136" t="s">
        <v>728</v>
      </c>
      <c r="M141" s="136" t="s">
        <v>729</v>
      </c>
      <c r="N141" s="135">
        <v>41690</v>
      </c>
      <c r="O141" s="136" t="s">
        <v>730</v>
      </c>
      <c r="P141" s="132" t="s">
        <v>737</v>
      </c>
      <c r="Q141" s="136" t="s">
        <v>738</v>
      </c>
      <c r="R141" s="136" t="s">
        <v>732</v>
      </c>
      <c r="S141" s="136" t="s">
        <v>739</v>
      </c>
      <c r="T141" s="136" t="s">
        <v>251</v>
      </c>
      <c r="U141" s="131">
        <v>5000000</v>
      </c>
      <c r="V141" s="136">
        <v>5000000</v>
      </c>
      <c r="W141" s="136">
        <v>569994</v>
      </c>
    </row>
    <row r="142" spans="1:23" x14ac:dyDescent="0.25">
      <c r="A142" s="136" t="s">
        <v>1075</v>
      </c>
      <c r="B142" s="136">
        <v>810250</v>
      </c>
      <c r="C142" s="136">
        <v>0</v>
      </c>
      <c r="D142" s="136"/>
      <c r="E142" s="136" t="s">
        <v>1076</v>
      </c>
      <c r="F142" s="136" t="s">
        <v>1077</v>
      </c>
      <c r="G142" s="136" t="s">
        <v>736</v>
      </c>
      <c r="H142" s="136" t="s">
        <v>737</v>
      </c>
      <c r="I142" s="135">
        <v>41598</v>
      </c>
      <c r="J142" s="135">
        <v>41609</v>
      </c>
      <c r="K142" s="135">
        <v>42308</v>
      </c>
      <c r="L142" s="136" t="s">
        <v>728</v>
      </c>
      <c r="M142" s="136" t="s">
        <v>729</v>
      </c>
      <c r="N142" s="135">
        <v>41690</v>
      </c>
      <c r="O142" s="136" t="s">
        <v>730</v>
      </c>
      <c r="P142" s="132" t="s">
        <v>737</v>
      </c>
      <c r="Q142" s="136" t="s">
        <v>753</v>
      </c>
      <c r="R142" s="136" t="s">
        <v>754</v>
      </c>
      <c r="S142" s="136" t="s">
        <v>739</v>
      </c>
      <c r="T142" s="136" t="s">
        <v>251</v>
      </c>
      <c r="U142" s="131">
        <v>7000000</v>
      </c>
      <c r="V142" s="136" t="e">
        <v>#N/A</v>
      </c>
      <c r="W142" s="136">
        <v>49422</v>
      </c>
    </row>
    <row r="143" spans="1:23" x14ac:dyDescent="0.25">
      <c r="A143" s="136" t="s">
        <v>1012</v>
      </c>
      <c r="B143" s="136">
        <v>809573</v>
      </c>
      <c r="C143" s="136">
        <v>0</v>
      </c>
      <c r="D143" s="136"/>
      <c r="E143" s="136" t="s">
        <v>1013</v>
      </c>
      <c r="F143" s="136" t="s">
        <v>1014</v>
      </c>
      <c r="G143" s="136" t="s">
        <v>736</v>
      </c>
      <c r="H143" s="136" t="s">
        <v>1015</v>
      </c>
      <c r="I143" s="135">
        <v>41492</v>
      </c>
      <c r="J143" s="135">
        <v>41548</v>
      </c>
      <c r="K143" s="136"/>
      <c r="L143" s="136" t="s">
        <v>728</v>
      </c>
      <c r="M143" s="136" t="s">
        <v>729</v>
      </c>
      <c r="N143" s="135">
        <v>41689</v>
      </c>
      <c r="O143" s="136" t="s">
        <v>730</v>
      </c>
      <c r="P143" s="132" t="s">
        <v>1015</v>
      </c>
      <c r="Q143" s="136" t="s">
        <v>754</v>
      </c>
      <c r="R143" s="136" t="s">
        <v>732</v>
      </c>
      <c r="S143" s="136" t="s">
        <v>739</v>
      </c>
      <c r="T143" s="136" t="s">
        <v>251</v>
      </c>
      <c r="U143" s="136">
        <v>0</v>
      </c>
      <c r="V143" s="136" t="e">
        <v>#N/A</v>
      </c>
      <c r="W143" s="136"/>
    </row>
    <row r="144" spans="1:23" x14ac:dyDescent="0.25">
      <c r="A144" s="136" t="s">
        <v>1016</v>
      </c>
      <c r="B144" s="136" t="s">
        <v>1017</v>
      </c>
      <c r="C144" s="136">
        <v>0</v>
      </c>
      <c r="D144" s="136"/>
      <c r="E144" s="136" t="s">
        <v>1013</v>
      </c>
      <c r="F144" s="136" t="s">
        <v>1018</v>
      </c>
      <c r="G144" s="136" t="s">
        <v>505</v>
      </c>
      <c r="H144" s="136" t="s">
        <v>1015</v>
      </c>
      <c r="I144" s="135">
        <v>41537</v>
      </c>
      <c r="J144" s="135">
        <v>41548</v>
      </c>
      <c r="K144" s="135">
        <v>42277</v>
      </c>
      <c r="L144" s="136" t="s">
        <v>728</v>
      </c>
      <c r="M144" s="136" t="s">
        <v>729</v>
      </c>
      <c r="N144" s="135">
        <v>41689</v>
      </c>
      <c r="O144" s="136" t="s">
        <v>730</v>
      </c>
      <c r="P144" s="132" t="s">
        <v>1015</v>
      </c>
      <c r="Q144" s="136" t="s">
        <v>754</v>
      </c>
      <c r="R144" s="136" t="s">
        <v>732</v>
      </c>
      <c r="S144" s="136" t="s">
        <v>739</v>
      </c>
      <c r="T144" s="136" t="s">
        <v>764</v>
      </c>
      <c r="U144" s="131">
        <v>5000000</v>
      </c>
      <c r="V144" s="136" t="e">
        <v>#N/A</v>
      </c>
      <c r="W144" s="136"/>
    </row>
    <row r="145" spans="1:23" x14ac:dyDescent="0.25">
      <c r="A145" s="136" t="s">
        <v>1056</v>
      </c>
      <c r="B145" s="136">
        <v>810183</v>
      </c>
      <c r="C145" s="136">
        <v>0</v>
      </c>
      <c r="D145" s="136"/>
      <c r="E145" s="136" t="s">
        <v>1057</v>
      </c>
      <c r="F145" s="136" t="s">
        <v>1058</v>
      </c>
      <c r="G145" s="136" t="s">
        <v>736</v>
      </c>
      <c r="H145" s="136" t="s">
        <v>839</v>
      </c>
      <c r="I145" s="135">
        <v>41590</v>
      </c>
      <c r="J145" s="135">
        <v>41609</v>
      </c>
      <c r="K145" s="135">
        <v>43434</v>
      </c>
      <c r="L145" s="136" t="s">
        <v>728</v>
      </c>
      <c r="M145" s="136" t="s">
        <v>729</v>
      </c>
      <c r="N145" s="135">
        <v>41689</v>
      </c>
      <c r="O145" s="136" t="s">
        <v>730</v>
      </c>
      <c r="P145" s="132" t="s">
        <v>839</v>
      </c>
      <c r="Q145" s="136" t="s">
        <v>754</v>
      </c>
      <c r="R145" s="136" t="s">
        <v>754</v>
      </c>
      <c r="S145" s="136"/>
      <c r="T145" s="136" t="s">
        <v>764</v>
      </c>
      <c r="U145" s="136">
        <v>0</v>
      </c>
      <c r="V145" s="136" t="e">
        <v>#N/A</v>
      </c>
      <c r="W145" s="136">
        <v>26429</v>
      </c>
    </row>
    <row r="146" spans="1:23" x14ac:dyDescent="0.25">
      <c r="A146" s="136" t="s">
        <v>1059</v>
      </c>
      <c r="B146" s="136" t="s">
        <v>1060</v>
      </c>
      <c r="C146" s="136">
        <v>0</v>
      </c>
      <c r="D146" s="136"/>
      <c r="E146" s="136" t="s">
        <v>1057</v>
      </c>
      <c r="F146" s="136" t="s">
        <v>1061</v>
      </c>
      <c r="G146" s="136" t="s">
        <v>505</v>
      </c>
      <c r="H146" s="136" t="s">
        <v>839</v>
      </c>
      <c r="I146" s="135">
        <v>41590</v>
      </c>
      <c r="J146" s="135">
        <v>41609</v>
      </c>
      <c r="K146" s="135">
        <v>42338</v>
      </c>
      <c r="L146" s="136" t="s">
        <v>728</v>
      </c>
      <c r="M146" s="136" t="s">
        <v>729</v>
      </c>
      <c r="N146" s="135">
        <v>41689</v>
      </c>
      <c r="O146" s="136" t="s">
        <v>730</v>
      </c>
      <c r="P146" s="132" t="s">
        <v>839</v>
      </c>
      <c r="Q146" s="136" t="s">
        <v>754</v>
      </c>
      <c r="R146" s="136" t="s">
        <v>754</v>
      </c>
      <c r="S146" s="136" t="s">
        <v>739</v>
      </c>
      <c r="T146" s="136" t="s">
        <v>764</v>
      </c>
      <c r="U146" s="131">
        <v>52000000</v>
      </c>
      <c r="V146" s="136" t="e">
        <v>#N/A</v>
      </c>
      <c r="W146" s="136">
        <v>26429</v>
      </c>
    </row>
    <row r="147" spans="1:23" x14ac:dyDescent="0.25">
      <c r="A147" s="136" t="s">
        <v>997</v>
      </c>
      <c r="B147" s="136" t="s">
        <v>998</v>
      </c>
      <c r="C147" s="136">
        <v>1</v>
      </c>
      <c r="D147" s="136"/>
      <c r="E147" s="136" t="s">
        <v>999</v>
      </c>
      <c r="F147" s="136" t="s">
        <v>1000</v>
      </c>
      <c r="G147" s="136" t="s">
        <v>505</v>
      </c>
      <c r="H147" s="136" t="s">
        <v>799</v>
      </c>
      <c r="I147" s="135">
        <v>41677</v>
      </c>
      <c r="J147" s="135">
        <v>41680</v>
      </c>
      <c r="K147" s="136"/>
      <c r="L147" s="136" t="s">
        <v>728</v>
      </c>
      <c r="M147" s="136" t="s">
        <v>729</v>
      </c>
      <c r="N147" s="135">
        <v>41688</v>
      </c>
      <c r="O147" s="136" t="s">
        <v>730</v>
      </c>
      <c r="P147" s="132" t="s">
        <v>799</v>
      </c>
      <c r="Q147" s="136" t="s">
        <v>754</v>
      </c>
      <c r="R147" s="136" t="s">
        <v>754</v>
      </c>
      <c r="S147" s="136" t="s">
        <v>739</v>
      </c>
      <c r="T147" s="136" t="s">
        <v>251</v>
      </c>
      <c r="U147" s="131">
        <v>3607853</v>
      </c>
      <c r="V147" s="136" t="e">
        <v>#N/A</v>
      </c>
      <c r="W147" s="136">
        <v>14024</v>
      </c>
    </row>
    <row r="148" spans="1:23" x14ac:dyDescent="0.25">
      <c r="A148" s="136" t="s">
        <v>1037</v>
      </c>
      <c r="B148" s="136">
        <v>809917</v>
      </c>
      <c r="C148" s="136">
        <v>0</v>
      </c>
      <c r="D148" s="136"/>
      <c r="E148" s="136" t="s">
        <v>1038</v>
      </c>
      <c r="F148" s="136" t="s">
        <v>1039</v>
      </c>
      <c r="G148" s="136" t="s">
        <v>736</v>
      </c>
      <c r="H148" s="136" t="s">
        <v>822</v>
      </c>
      <c r="I148" s="135">
        <v>41550</v>
      </c>
      <c r="J148" s="135">
        <v>41609</v>
      </c>
      <c r="K148" s="135">
        <v>43434</v>
      </c>
      <c r="L148" s="136" t="s">
        <v>728</v>
      </c>
      <c r="M148" s="136" t="s">
        <v>729</v>
      </c>
      <c r="N148" s="135">
        <v>41683</v>
      </c>
      <c r="O148" s="136" t="s">
        <v>730</v>
      </c>
      <c r="P148" s="132" t="s">
        <v>822</v>
      </c>
      <c r="Q148" s="136" t="s">
        <v>754</v>
      </c>
      <c r="R148" s="136" t="s">
        <v>754</v>
      </c>
      <c r="S148" s="136" t="s">
        <v>739</v>
      </c>
      <c r="T148" s="136" t="s">
        <v>251</v>
      </c>
      <c r="U148" s="136">
        <v>0</v>
      </c>
      <c r="V148" s="136" t="e">
        <v>#N/A</v>
      </c>
      <c r="W148" s="136">
        <v>801427</v>
      </c>
    </row>
    <row r="149" spans="1:23" x14ac:dyDescent="0.25">
      <c r="A149" s="136" t="s">
        <v>1040</v>
      </c>
      <c r="B149" s="136" t="s">
        <v>1041</v>
      </c>
      <c r="C149" s="136">
        <v>0</v>
      </c>
      <c r="D149" s="136"/>
      <c r="E149" s="136" t="s">
        <v>1038</v>
      </c>
      <c r="F149" s="136" t="s">
        <v>1042</v>
      </c>
      <c r="G149" s="136" t="s">
        <v>505</v>
      </c>
      <c r="H149" s="136" t="s">
        <v>822</v>
      </c>
      <c r="I149" s="135">
        <v>41563</v>
      </c>
      <c r="J149" s="135">
        <v>41609</v>
      </c>
      <c r="K149" s="135">
        <v>42704</v>
      </c>
      <c r="L149" s="136" t="s">
        <v>728</v>
      </c>
      <c r="M149" s="136" t="s">
        <v>729</v>
      </c>
      <c r="N149" s="135">
        <v>41683</v>
      </c>
      <c r="O149" s="136" t="s">
        <v>730</v>
      </c>
      <c r="P149" s="132" t="s">
        <v>822</v>
      </c>
      <c r="Q149" s="136" t="s">
        <v>754</v>
      </c>
      <c r="R149" s="136" t="s">
        <v>754</v>
      </c>
      <c r="S149" s="136" t="s">
        <v>739</v>
      </c>
      <c r="T149" s="136" t="s">
        <v>251</v>
      </c>
      <c r="U149" s="131">
        <v>5000000</v>
      </c>
      <c r="V149" s="136" t="e">
        <v>#N/A</v>
      </c>
      <c r="W149" s="136">
        <v>801427</v>
      </c>
    </row>
    <row r="150" spans="1:23" x14ac:dyDescent="0.25">
      <c r="A150" s="136" t="s">
        <v>1094</v>
      </c>
      <c r="B150" s="136">
        <v>810505</v>
      </c>
      <c r="C150" s="136">
        <v>0</v>
      </c>
      <c r="D150" s="136"/>
      <c r="E150" s="136" t="s">
        <v>1095</v>
      </c>
      <c r="F150" s="136" t="s">
        <v>1096</v>
      </c>
      <c r="G150" s="136" t="s">
        <v>972</v>
      </c>
      <c r="H150" s="136" t="s">
        <v>950</v>
      </c>
      <c r="I150" s="135">
        <v>41649</v>
      </c>
      <c r="J150" s="135">
        <v>41649</v>
      </c>
      <c r="K150" s="135">
        <v>43483</v>
      </c>
      <c r="L150" s="136" t="s">
        <v>728</v>
      </c>
      <c r="M150" s="136" t="s">
        <v>729</v>
      </c>
      <c r="N150" s="135">
        <v>41681</v>
      </c>
      <c r="O150" s="136" t="s">
        <v>730</v>
      </c>
      <c r="P150" s="132" t="s">
        <v>950</v>
      </c>
      <c r="Q150" s="136"/>
      <c r="R150" s="136" t="s">
        <v>754</v>
      </c>
      <c r="S150" s="136" t="s">
        <v>779</v>
      </c>
      <c r="T150" s="136" t="s">
        <v>251</v>
      </c>
      <c r="U150" s="136">
        <v>0</v>
      </c>
      <c r="V150" s="136" t="e">
        <v>#N/A</v>
      </c>
      <c r="W150" s="136"/>
    </row>
    <row r="151" spans="1:23" x14ac:dyDescent="0.25">
      <c r="A151" s="136" t="s">
        <v>1097</v>
      </c>
      <c r="B151" s="136">
        <v>810506</v>
      </c>
      <c r="C151" s="136">
        <v>0</v>
      </c>
      <c r="D151" s="136"/>
      <c r="E151" s="136" t="s">
        <v>1098</v>
      </c>
      <c r="F151" s="136" t="s">
        <v>1098</v>
      </c>
      <c r="G151" s="136" t="s">
        <v>972</v>
      </c>
      <c r="H151" s="136" t="s">
        <v>950</v>
      </c>
      <c r="I151" s="135">
        <v>41649</v>
      </c>
      <c r="J151" s="135">
        <v>41649</v>
      </c>
      <c r="K151" s="135">
        <v>43483</v>
      </c>
      <c r="L151" s="136" t="s">
        <v>728</v>
      </c>
      <c r="M151" s="136" t="s">
        <v>729</v>
      </c>
      <c r="N151" s="135">
        <v>41681</v>
      </c>
      <c r="O151" s="136" t="s">
        <v>730</v>
      </c>
      <c r="P151" s="132" t="s">
        <v>950</v>
      </c>
      <c r="Q151" s="136"/>
      <c r="R151" s="136" t="s">
        <v>754</v>
      </c>
      <c r="S151" s="136" t="s">
        <v>779</v>
      </c>
      <c r="T151" s="136" t="s">
        <v>251</v>
      </c>
      <c r="U151" s="136">
        <v>0</v>
      </c>
      <c r="V151" s="136" t="e">
        <v>#N/A</v>
      </c>
      <c r="W151" s="136"/>
    </row>
    <row r="152" spans="1:23" x14ac:dyDescent="0.25">
      <c r="A152" s="136" t="s">
        <v>1062</v>
      </c>
      <c r="B152" s="136">
        <v>810197</v>
      </c>
      <c r="C152" s="136">
        <v>0</v>
      </c>
      <c r="D152" s="136"/>
      <c r="E152" s="136" t="s">
        <v>1063</v>
      </c>
      <c r="F152" s="136" t="s">
        <v>803</v>
      </c>
      <c r="G152" s="136" t="s">
        <v>803</v>
      </c>
      <c r="H152" s="136" t="s">
        <v>812</v>
      </c>
      <c r="I152" s="135">
        <v>41593</v>
      </c>
      <c r="J152" s="135">
        <v>41609</v>
      </c>
      <c r="K152" s="135">
        <v>43434</v>
      </c>
      <c r="L152" s="136" t="s">
        <v>728</v>
      </c>
      <c r="M152" s="136" t="s">
        <v>729</v>
      </c>
      <c r="N152" s="135">
        <v>41680</v>
      </c>
      <c r="O152" s="136" t="s">
        <v>730</v>
      </c>
      <c r="P152" s="132" t="s">
        <v>812</v>
      </c>
      <c r="Q152" s="136" t="s">
        <v>754</v>
      </c>
      <c r="R152" s="136" t="s">
        <v>754</v>
      </c>
      <c r="S152" s="136" t="s">
        <v>739</v>
      </c>
      <c r="T152" s="136" t="s">
        <v>816</v>
      </c>
      <c r="U152" s="136">
        <v>0</v>
      </c>
      <c r="V152" s="136" t="e">
        <v>#N/A</v>
      </c>
      <c r="W152" s="136"/>
    </row>
    <row r="153" spans="1:23" x14ac:dyDescent="0.25">
      <c r="A153" s="136" t="s">
        <v>1064</v>
      </c>
      <c r="B153" s="136" t="s">
        <v>1065</v>
      </c>
      <c r="C153" s="136">
        <v>0</v>
      </c>
      <c r="D153" s="136"/>
      <c r="E153" s="136" t="s">
        <v>1063</v>
      </c>
      <c r="F153" s="136" t="s">
        <v>1066</v>
      </c>
      <c r="G153" s="136" t="s">
        <v>505</v>
      </c>
      <c r="H153" s="136" t="s">
        <v>812</v>
      </c>
      <c r="I153" s="135">
        <v>41593</v>
      </c>
      <c r="J153" s="135">
        <v>41603</v>
      </c>
      <c r="K153" s="135">
        <v>41723</v>
      </c>
      <c r="L153" s="136" t="s">
        <v>728</v>
      </c>
      <c r="M153" s="136" t="s">
        <v>729</v>
      </c>
      <c r="N153" s="135">
        <v>41680</v>
      </c>
      <c r="O153" s="136" t="s">
        <v>730</v>
      </c>
      <c r="P153" s="132" t="s">
        <v>812</v>
      </c>
      <c r="Q153" s="136" t="s">
        <v>754</v>
      </c>
      <c r="R153" s="136" t="s">
        <v>754</v>
      </c>
      <c r="S153" s="136" t="s">
        <v>739</v>
      </c>
      <c r="T153" s="136" t="s">
        <v>816</v>
      </c>
      <c r="U153" s="131">
        <v>15000</v>
      </c>
      <c r="V153" s="136" t="e">
        <v>#N/A</v>
      </c>
      <c r="W153" s="136"/>
    </row>
    <row r="154" spans="1:23" x14ac:dyDescent="0.25">
      <c r="A154" s="136" t="s">
        <v>1074</v>
      </c>
      <c r="B154" s="136">
        <v>810241</v>
      </c>
      <c r="C154" s="136">
        <v>0</v>
      </c>
      <c r="D154" s="136"/>
      <c r="E154" s="136" t="s">
        <v>1063</v>
      </c>
      <c r="F154" s="136" t="s">
        <v>972</v>
      </c>
      <c r="G154" s="136" t="s">
        <v>972</v>
      </c>
      <c r="H154" s="136" t="s">
        <v>812</v>
      </c>
      <c r="I154" s="135">
        <v>41597</v>
      </c>
      <c r="J154" s="135">
        <v>41597</v>
      </c>
      <c r="K154" s="136"/>
      <c r="L154" s="136" t="s">
        <v>728</v>
      </c>
      <c r="M154" s="136" t="s">
        <v>729</v>
      </c>
      <c r="N154" s="135">
        <v>41680</v>
      </c>
      <c r="O154" s="136" t="s">
        <v>730</v>
      </c>
      <c r="P154" s="132" t="s">
        <v>812</v>
      </c>
      <c r="Q154" s="136"/>
      <c r="R154" s="136" t="s">
        <v>754</v>
      </c>
      <c r="S154" s="136" t="s">
        <v>739</v>
      </c>
      <c r="T154" s="136" t="s">
        <v>816</v>
      </c>
      <c r="U154" s="136">
        <v>0</v>
      </c>
      <c r="V154" s="136" t="e">
        <v>#N/A</v>
      </c>
      <c r="W154" s="136"/>
    </row>
    <row r="155" spans="1:23" x14ac:dyDescent="0.25">
      <c r="A155" s="136" t="s">
        <v>893</v>
      </c>
      <c r="B155" s="136" t="s">
        <v>894</v>
      </c>
      <c r="C155" s="136">
        <v>1</v>
      </c>
      <c r="D155" s="136"/>
      <c r="E155" s="136" t="s">
        <v>895</v>
      </c>
      <c r="F155" s="136" t="s">
        <v>896</v>
      </c>
      <c r="G155" s="136" t="s">
        <v>505</v>
      </c>
      <c r="H155" s="136" t="s">
        <v>752</v>
      </c>
      <c r="I155" s="135">
        <v>41659</v>
      </c>
      <c r="J155" s="135">
        <v>41671</v>
      </c>
      <c r="K155" s="135">
        <v>42036</v>
      </c>
      <c r="L155" s="136" t="s">
        <v>728</v>
      </c>
      <c r="M155" s="136" t="s">
        <v>729</v>
      </c>
      <c r="N155" s="135">
        <v>41675</v>
      </c>
      <c r="O155" s="136" t="s">
        <v>730</v>
      </c>
      <c r="P155" s="132" t="s">
        <v>752</v>
      </c>
      <c r="Q155" s="136" t="s">
        <v>753</v>
      </c>
      <c r="R155" s="136" t="s">
        <v>732</v>
      </c>
      <c r="S155" s="136" t="s">
        <v>739</v>
      </c>
      <c r="T155" s="136" t="s">
        <v>251</v>
      </c>
      <c r="U155" s="131">
        <v>1500000</v>
      </c>
      <c r="V155" s="136" t="e">
        <v>#N/A</v>
      </c>
      <c r="W155" s="136">
        <v>593750</v>
      </c>
    </row>
    <row r="156" spans="1:23" x14ac:dyDescent="0.25">
      <c r="A156" s="136" t="s">
        <v>1067</v>
      </c>
      <c r="B156" s="136">
        <v>810221</v>
      </c>
      <c r="C156" s="136">
        <v>0</v>
      </c>
      <c r="D156" s="136"/>
      <c r="E156" s="136" t="s">
        <v>651</v>
      </c>
      <c r="F156" s="136" t="s">
        <v>1068</v>
      </c>
      <c r="G156" s="136" t="s">
        <v>736</v>
      </c>
      <c r="H156" s="136" t="s">
        <v>1015</v>
      </c>
      <c r="I156" s="135">
        <v>41596</v>
      </c>
      <c r="J156" s="135">
        <v>41586</v>
      </c>
      <c r="K156" s="136"/>
      <c r="L156" s="136" t="s">
        <v>728</v>
      </c>
      <c r="M156" s="136" t="s">
        <v>729</v>
      </c>
      <c r="N156" s="135">
        <v>41675</v>
      </c>
      <c r="O156" s="136" t="s">
        <v>730</v>
      </c>
      <c r="P156" s="132" t="s">
        <v>1015</v>
      </c>
      <c r="Q156" s="136" t="s">
        <v>754</v>
      </c>
      <c r="R156" s="136" t="s">
        <v>732</v>
      </c>
      <c r="S156" s="136" t="s">
        <v>739</v>
      </c>
      <c r="T156" s="136" t="s">
        <v>251</v>
      </c>
      <c r="U156" s="136">
        <v>0</v>
      </c>
      <c r="V156" s="136" t="e">
        <v>#N/A</v>
      </c>
      <c r="W156" s="136">
        <v>821076</v>
      </c>
    </row>
    <row r="157" spans="1:23" x14ac:dyDescent="0.25">
      <c r="A157" s="136" t="s">
        <v>1069</v>
      </c>
      <c r="B157" s="136" t="s">
        <v>1070</v>
      </c>
      <c r="C157" s="136">
        <v>0</v>
      </c>
      <c r="D157" s="136"/>
      <c r="E157" s="136" t="s">
        <v>651</v>
      </c>
      <c r="F157" s="136" t="s">
        <v>1071</v>
      </c>
      <c r="G157" s="136" t="s">
        <v>505</v>
      </c>
      <c r="H157" s="136" t="s">
        <v>1015</v>
      </c>
      <c r="I157" s="135">
        <v>41603</v>
      </c>
      <c r="J157" s="135">
        <v>41586</v>
      </c>
      <c r="K157" s="135">
        <v>41957</v>
      </c>
      <c r="L157" s="136" t="s">
        <v>728</v>
      </c>
      <c r="M157" s="136" t="s">
        <v>729</v>
      </c>
      <c r="N157" s="135">
        <v>41675</v>
      </c>
      <c r="O157" s="136" t="s">
        <v>730</v>
      </c>
      <c r="P157" s="132" t="s">
        <v>1015</v>
      </c>
      <c r="Q157" s="136" t="s">
        <v>754</v>
      </c>
      <c r="R157" s="136" t="s">
        <v>732</v>
      </c>
      <c r="S157" s="136" t="s">
        <v>739</v>
      </c>
      <c r="T157" s="136" t="s">
        <v>764</v>
      </c>
      <c r="U157" s="131">
        <v>1500000</v>
      </c>
      <c r="V157" s="136" t="e">
        <v>#N/A</v>
      </c>
      <c r="W157" s="136">
        <v>821076</v>
      </c>
    </row>
    <row r="158" spans="1:23" x14ac:dyDescent="0.25">
      <c r="A158" s="136" t="s">
        <v>1047</v>
      </c>
      <c r="B158" s="136">
        <v>810149</v>
      </c>
      <c r="C158" s="136">
        <v>0</v>
      </c>
      <c r="D158" s="136"/>
      <c r="E158" s="136" t="s">
        <v>1048</v>
      </c>
      <c r="F158" s="136" t="s">
        <v>1049</v>
      </c>
      <c r="G158" s="136" t="s">
        <v>781</v>
      </c>
      <c r="H158" s="136" t="s">
        <v>1015</v>
      </c>
      <c r="I158" s="135">
        <v>41584</v>
      </c>
      <c r="J158" s="135">
        <v>41584</v>
      </c>
      <c r="K158" s="136"/>
      <c r="L158" s="136" t="s">
        <v>728</v>
      </c>
      <c r="M158" s="136" t="s">
        <v>729</v>
      </c>
      <c r="N158" s="135">
        <v>41674</v>
      </c>
      <c r="O158" s="136" t="s">
        <v>730</v>
      </c>
      <c r="P158" s="132" t="s">
        <v>1015</v>
      </c>
      <c r="Q158" s="136" t="s">
        <v>738</v>
      </c>
      <c r="R158" s="136" t="s">
        <v>754</v>
      </c>
      <c r="S158" s="136" t="s">
        <v>739</v>
      </c>
      <c r="T158" s="136" t="s">
        <v>765</v>
      </c>
      <c r="U158" s="131">
        <v>6000</v>
      </c>
      <c r="V158" s="136" t="e">
        <v>#N/A</v>
      </c>
      <c r="W158" s="136">
        <v>65915</v>
      </c>
    </row>
    <row r="159" spans="1:23" x14ac:dyDescent="0.25">
      <c r="A159" s="136" t="s">
        <v>1099</v>
      </c>
      <c r="B159" s="136">
        <v>810535</v>
      </c>
      <c r="C159" s="136">
        <v>0</v>
      </c>
      <c r="D159" s="136"/>
      <c r="E159" s="136" t="s">
        <v>1100</v>
      </c>
      <c r="F159" s="136" t="s">
        <v>1101</v>
      </c>
      <c r="G159" s="136" t="s">
        <v>736</v>
      </c>
      <c r="H159" s="136" t="s">
        <v>931</v>
      </c>
      <c r="I159" s="135">
        <v>41654</v>
      </c>
      <c r="J159" s="135">
        <v>41640</v>
      </c>
      <c r="K159" s="135">
        <v>43465</v>
      </c>
      <c r="L159" s="136" t="s">
        <v>728</v>
      </c>
      <c r="M159" s="136" t="s">
        <v>729</v>
      </c>
      <c r="N159" s="135">
        <v>41668</v>
      </c>
      <c r="O159" s="136" t="s">
        <v>730</v>
      </c>
      <c r="P159" s="132" t="s">
        <v>931</v>
      </c>
      <c r="Q159" s="136" t="s">
        <v>754</v>
      </c>
      <c r="R159" s="136" t="s">
        <v>754</v>
      </c>
      <c r="S159" s="136" t="s">
        <v>739</v>
      </c>
      <c r="T159" s="136" t="s">
        <v>251</v>
      </c>
      <c r="U159" s="136">
        <v>0</v>
      </c>
      <c r="V159" s="136" t="e">
        <v>#N/A</v>
      </c>
      <c r="W159" s="136">
        <v>568786</v>
      </c>
    </row>
    <row r="160" spans="1:23" x14ac:dyDescent="0.25">
      <c r="A160" s="136" t="s">
        <v>1126</v>
      </c>
      <c r="B160" s="136">
        <v>810638</v>
      </c>
      <c r="C160" s="136">
        <v>0</v>
      </c>
      <c r="D160" s="136"/>
      <c r="E160" s="136" t="s">
        <v>1127</v>
      </c>
      <c r="F160" s="136" t="s">
        <v>1128</v>
      </c>
      <c r="G160" s="136" t="s">
        <v>972</v>
      </c>
      <c r="H160" s="136" t="s">
        <v>839</v>
      </c>
      <c r="I160" s="135">
        <v>41667</v>
      </c>
      <c r="J160" s="135">
        <v>41667</v>
      </c>
      <c r="K160" s="135">
        <v>43493</v>
      </c>
      <c r="L160" s="136" t="s">
        <v>728</v>
      </c>
      <c r="M160" s="136" t="s">
        <v>729</v>
      </c>
      <c r="N160" s="135">
        <v>41668</v>
      </c>
      <c r="O160" s="136" t="s">
        <v>730</v>
      </c>
      <c r="P160" s="132" t="s">
        <v>839</v>
      </c>
      <c r="Q160" s="136"/>
      <c r="R160" s="136" t="s">
        <v>754</v>
      </c>
      <c r="S160" s="136" t="s">
        <v>739</v>
      </c>
      <c r="T160" s="136" t="s">
        <v>251</v>
      </c>
      <c r="U160" s="136">
        <v>0</v>
      </c>
      <c r="V160" s="136" t="e">
        <v>#N/A</v>
      </c>
      <c r="W160" s="136"/>
    </row>
    <row r="161" spans="1:23" x14ac:dyDescent="0.25">
      <c r="A161" s="136" t="s">
        <v>1028</v>
      </c>
      <c r="B161" s="136">
        <v>809762</v>
      </c>
      <c r="C161" s="136">
        <v>0</v>
      </c>
      <c r="D161" s="136"/>
      <c r="E161" s="136" t="s">
        <v>1029</v>
      </c>
      <c r="F161" s="136" t="s">
        <v>1030</v>
      </c>
      <c r="G161" s="136" t="s">
        <v>736</v>
      </c>
      <c r="H161" s="136" t="s">
        <v>737</v>
      </c>
      <c r="I161" s="135">
        <v>41526</v>
      </c>
      <c r="J161" s="135">
        <v>41548</v>
      </c>
      <c r="K161" s="135">
        <v>43373</v>
      </c>
      <c r="L161" s="136" t="s">
        <v>728</v>
      </c>
      <c r="M161" s="136" t="s">
        <v>729</v>
      </c>
      <c r="N161" s="135">
        <v>41667</v>
      </c>
      <c r="O161" s="136" t="s">
        <v>730</v>
      </c>
      <c r="P161" s="132" t="s">
        <v>737</v>
      </c>
      <c r="Q161" s="136" t="s">
        <v>753</v>
      </c>
      <c r="R161" s="136" t="s">
        <v>732</v>
      </c>
      <c r="S161" s="136" t="s">
        <v>739</v>
      </c>
      <c r="T161" s="136" t="s">
        <v>251</v>
      </c>
      <c r="U161" s="131">
        <v>5000000</v>
      </c>
      <c r="V161" s="136" t="e">
        <v>#N/A</v>
      </c>
      <c r="W161" s="136">
        <v>176169</v>
      </c>
    </row>
    <row r="162" spans="1:23" x14ac:dyDescent="0.25">
      <c r="A162" s="136" t="s">
        <v>1108</v>
      </c>
      <c r="B162" s="136">
        <v>810547</v>
      </c>
      <c r="C162" s="136">
        <v>0</v>
      </c>
      <c r="D162" s="136"/>
      <c r="E162" s="136" t="s">
        <v>1109</v>
      </c>
      <c r="F162" s="136" t="s">
        <v>1110</v>
      </c>
      <c r="G162" s="136" t="s">
        <v>736</v>
      </c>
      <c r="H162" s="136" t="s">
        <v>931</v>
      </c>
      <c r="I162" s="135">
        <v>41655</v>
      </c>
      <c r="J162" s="135">
        <v>41640</v>
      </c>
      <c r="K162" s="135">
        <v>43465</v>
      </c>
      <c r="L162" s="136" t="s">
        <v>728</v>
      </c>
      <c r="M162" s="136" t="s">
        <v>729</v>
      </c>
      <c r="N162" s="135">
        <v>41662</v>
      </c>
      <c r="O162" s="136" t="s">
        <v>730</v>
      </c>
      <c r="P162" s="132" t="s">
        <v>931</v>
      </c>
      <c r="Q162" s="136" t="s">
        <v>754</v>
      </c>
      <c r="R162" s="136" t="s">
        <v>754</v>
      </c>
      <c r="S162" s="136" t="s">
        <v>739</v>
      </c>
      <c r="T162" s="136" t="s">
        <v>251</v>
      </c>
      <c r="U162" s="136">
        <v>0</v>
      </c>
      <c r="V162" s="136" t="e">
        <v>#N/A</v>
      </c>
      <c r="W162" s="136">
        <v>150101</v>
      </c>
    </row>
    <row r="163" spans="1:23" x14ac:dyDescent="0.25">
      <c r="A163" s="136" t="s">
        <v>928</v>
      </c>
      <c r="B163" s="136">
        <v>808122</v>
      </c>
      <c r="C163" s="136">
        <v>0</v>
      </c>
      <c r="D163" s="136"/>
      <c r="E163" s="136" t="s">
        <v>929</v>
      </c>
      <c r="F163" s="136" t="s">
        <v>930</v>
      </c>
      <c r="G163" s="136" t="s">
        <v>736</v>
      </c>
      <c r="H163" s="136" t="s">
        <v>931</v>
      </c>
      <c r="I163" s="135">
        <v>41248</v>
      </c>
      <c r="J163" s="135">
        <v>41275</v>
      </c>
      <c r="K163" s="135">
        <v>43100</v>
      </c>
      <c r="L163" s="136" t="s">
        <v>728</v>
      </c>
      <c r="M163" s="136" t="s">
        <v>729</v>
      </c>
      <c r="N163" s="135">
        <v>41656</v>
      </c>
      <c r="O163" s="136" t="s">
        <v>730</v>
      </c>
      <c r="P163" s="132" t="s">
        <v>931</v>
      </c>
      <c r="Q163" s="136" t="s">
        <v>754</v>
      </c>
      <c r="R163" s="136" t="s">
        <v>754</v>
      </c>
      <c r="S163" s="136" t="s">
        <v>739</v>
      </c>
      <c r="T163" s="136" t="s">
        <v>251</v>
      </c>
      <c r="U163" s="136">
        <v>0</v>
      </c>
      <c r="V163" s="136" t="e">
        <v>#N/A</v>
      </c>
      <c r="W163" s="136">
        <v>84473</v>
      </c>
    </row>
    <row r="164" spans="1:23" x14ac:dyDescent="0.25">
      <c r="A164" s="136" t="s">
        <v>939</v>
      </c>
      <c r="B164" s="136" t="s">
        <v>940</v>
      </c>
      <c r="C164" s="136">
        <v>0</v>
      </c>
      <c r="D164" s="136"/>
      <c r="E164" s="136" t="s">
        <v>938</v>
      </c>
      <c r="F164" s="136" t="s">
        <v>941</v>
      </c>
      <c r="G164" s="136" t="s">
        <v>505</v>
      </c>
      <c r="H164" s="136" t="s">
        <v>839</v>
      </c>
      <c r="I164" s="135">
        <v>41597</v>
      </c>
      <c r="J164" s="135">
        <v>41609</v>
      </c>
      <c r="K164" s="135">
        <v>42248</v>
      </c>
      <c r="L164" s="136" t="s">
        <v>728</v>
      </c>
      <c r="M164" s="136" t="s">
        <v>729</v>
      </c>
      <c r="N164" s="135">
        <v>41656</v>
      </c>
      <c r="O164" s="136" t="s">
        <v>730</v>
      </c>
      <c r="P164" s="132" t="s">
        <v>839</v>
      </c>
      <c r="Q164" s="136" t="s">
        <v>754</v>
      </c>
      <c r="R164" s="136" t="s">
        <v>754</v>
      </c>
      <c r="S164" s="136" t="s">
        <v>739</v>
      </c>
      <c r="T164" s="136" t="s">
        <v>765</v>
      </c>
      <c r="U164" s="131">
        <v>3500000</v>
      </c>
      <c r="V164" s="136" t="e">
        <v>#N/A</v>
      </c>
      <c r="W164" s="136">
        <v>26188</v>
      </c>
    </row>
    <row r="165" spans="1:23" x14ac:dyDescent="0.25">
      <c r="A165" s="136" t="s">
        <v>1102</v>
      </c>
      <c r="B165" s="136">
        <v>810536</v>
      </c>
      <c r="C165" s="136">
        <v>0</v>
      </c>
      <c r="D165" s="136"/>
      <c r="E165" s="136" t="s">
        <v>1103</v>
      </c>
      <c r="F165" s="136" t="s">
        <v>1104</v>
      </c>
      <c r="G165" s="136" t="s">
        <v>736</v>
      </c>
      <c r="H165" s="136" t="s">
        <v>931</v>
      </c>
      <c r="I165" s="135">
        <v>41654</v>
      </c>
      <c r="J165" s="135">
        <v>41640</v>
      </c>
      <c r="K165" s="135">
        <v>43465</v>
      </c>
      <c r="L165" s="136" t="s">
        <v>728</v>
      </c>
      <c r="M165" s="136" t="s">
        <v>729</v>
      </c>
      <c r="N165" s="135">
        <v>41656</v>
      </c>
      <c r="O165" s="136" t="s">
        <v>730</v>
      </c>
      <c r="P165" s="132" t="s">
        <v>931</v>
      </c>
      <c r="Q165" s="136" t="s">
        <v>754</v>
      </c>
      <c r="R165" s="136" t="s">
        <v>754</v>
      </c>
      <c r="S165" s="136" t="s">
        <v>739</v>
      </c>
      <c r="T165" s="136" t="s">
        <v>251</v>
      </c>
      <c r="U165" s="136">
        <v>0</v>
      </c>
      <c r="V165" s="136" t="e">
        <v>#N/A</v>
      </c>
      <c r="W165" s="136">
        <v>576507</v>
      </c>
    </row>
    <row r="166" spans="1:23" x14ac:dyDescent="0.25">
      <c r="A166" s="136" t="s">
        <v>954</v>
      </c>
      <c r="B166" s="136" t="s">
        <v>955</v>
      </c>
      <c r="C166" s="136">
        <v>0</v>
      </c>
      <c r="D166" s="136"/>
      <c r="E166" s="136" t="s">
        <v>956</v>
      </c>
      <c r="F166" s="136" t="s">
        <v>957</v>
      </c>
      <c r="G166" s="136" t="s">
        <v>505</v>
      </c>
      <c r="H166" s="136" t="s">
        <v>752</v>
      </c>
      <c r="I166" s="135">
        <v>41645</v>
      </c>
      <c r="J166" s="135">
        <v>41642</v>
      </c>
      <c r="K166" s="135">
        <v>41729</v>
      </c>
      <c r="L166" s="136" t="s">
        <v>728</v>
      </c>
      <c r="M166" s="136" t="s">
        <v>729</v>
      </c>
      <c r="N166" s="135">
        <v>41653</v>
      </c>
      <c r="O166" s="136" t="s">
        <v>730</v>
      </c>
      <c r="P166" s="132" t="s">
        <v>752</v>
      </c>
      <c r="Q166" s="136" t="s">
        <v>753</v>
      </c>
      <c r="R166" s="136" t="s">
        <v>754</v>
      </c>
      <c r="S166" s="136" t="s">
        <v>739</v>
      </c>
      <c r="T166" s="136" t="s">
        <v>251</v>
      </c>
      <c r="U166" s="131">
        <v>100000</v>
      </c>
      <c r="V166" s="136" t="e">
        <v>#N/A</v>
      </c>
      <c r="W166" s="136">
        <v>20006</v>
      </c>
    </row>
    <row r="167" spans="1:23" x14ac:dyDescent="0.25">
      <c r="A167" s="136" t="s">
        <v>1001</v>
      </c>
      <c r="B167" s="136">
        <v>809306</v>
      </c>
      <c r="C167" s="136">
        <v>0</v>
      </c>
      <c r="D167" s="136"/>
      <c r="E167" s="136" t="s">
        <v>1002</v>
      </c>
      <c r="F167" s="136" t="s">
        <v>1003</v>
      </c>
      <c r="G167" s="136" t="s">
        <v>736</v>
      </c>
      <c r="H167" s="136" t="s">
        <v>799</v>
      </c>
      <c r="I167" s="135">
        <v>41431</v>
      </c>
      <c r="J167" s="135">
        <v>41579</v>
      </c>
      <c r="K167" s="135">
        <v>43404</v>
      </c>
      <c r="L167" s="136" t="s">
        <v>728</v>
      </c>
      <c r="M167" s="136" t="s">
        <v>729</v>
      </c>
      <c r="N167" s="135">
        <v>41649</v>
      </c>
      <c r="O167" s="136" t="s">
        <v>730</v>
      </c>
      <c r="P167" s="132" t="s">
        <v>799</v>
      </c>
      <c r="Q167" s="136" t="s">
        <v>754</v>
      </c>
      <c r="R167" s="136" t="s">
        <v>754</v>
      </c>
      <c r="S167" s="136" t="s">
        <v>739</v>
      </c>
      <c r="T167" s="136" t="s">
        <v>251</v>
      </c>
      <c r="U167" s="136">
        <v>0</v>
      </c>
      <c r="V167" s="136" t="e">
        <v>#N/A</v>
      </c>
      <c r="W167" s="136">
        <v>80616</v>
      </c>
    </row>
    <row r="168" spans="1:23" x14ac:dyDescent="0.25">
      <c r="A168" s="136" t="s">
        <v>1004</v>
      </c>
      <c r="B168" s="136" t="s">
        <v>1005</v>
      </c>
      <c r="C168" s="136">
        <v>0</v>
      </c>
      <c r="D168" s="136"/>
      <c r="E168" s="136" t="s">
        <v>1002</v>
      </c>
      <c r="F168" s="136" t="s">
        <v>1006</v>
      </c>
      <c r="G168" s="136" t="s">
        <v>505</v>
      </c>
      <c r="H168" s="136" t="s">
        <v>799</v>
      </c>
      <c r="I168" s="135">
        <v>41431</v>
      </c>
      <c r="J168" s="135">
        <v>41579</v>
      </c>
      <c r="K168" s="135">
        <v>41943</v>
      </c>
      <c r="L168" s="136" t="s">
        <v>728</v>
      </c>
      <c r="M168" s="136" t="s">
        <v>729</v>
      </c>
      <c r="N168" s="135">
        <v>41649</v>
      </c>
      <c r="O168" s="136" t="s">
        <v>730</v>
      </c>
      <c r="P168" s="132" t="s">
        <v>799</v>
      </c>
      <c r="Q168" s="136" t="s">
        <v>754</v>
      </c>
      <c r="R168" s="136" t="s">
        <v>754</v>
      </c>
      <c r="S168" s="136" t="s">
        <v>739</v>
      </c>
      <c r="T168" s="136" t="s">
        <v>251</v>
      </c>
      <c r="U168" s="131">
        <v>920000</v>
      </c>
      <c r="V168" s="136" t="e">
        <v>#N/A</v>
      </c>
      <c r="W168" s="136">
        <v>80616</v>
      </c>
    </row>
    <row r="169" spans="1:23" x14ac:dyDescent="0.25">
      <c r="A169" s="136" t="s">
        <v>1031</v>
      </c>
      <c r="B169" s="136">
        <v>809835</v>
      </c>
      <c r="C169" s="136">
        <v>0</v>
      </c>
      <c r="D169" s="136"/>
      <c r="E169" s="136" t="s">
        <v>1032</v>
      </c>
      <c r="F169" s="136" t="s">
        <v>1033</v>
      </c>
      <c r="G169" s="136" t="s">
        <v>736</v>
      </c>
      <c r="H169" s="136" t="s">
        <v>812</v>
      </c>
      <c r="I169" s="135">
        <v>41535</v>
      </c>
      <c r="J169" s="135">
        <v>41548</v>
      </c>
      <c r="K169" s="135">
        <v>42277</v>
      </c>
      <c r="L169" s="136" t="s">
        <v>728</v>
      </c>
      <c r="M169" s="136" t="s">
        <v>729</v>
      </c>
      <c r="N169" s="135">
        <v>41647</v>
      </c>
      <c r="O169" s="136" t="s">
        <v>730</v>
      </c>
      <c r="P169" s="132" t="s">
        <v>812</v>
      </c>
      <c r="Q169" s="136" t="s">
        <v>753</v>
      </c>
      <c r="R169" s="136" t="s">
        <v>754</v>
      </c>
      <c r="S169" s="136" t="s">
        <v>739</v>
      </c>
      <c r="T169" s="136" t="s">
        <v>764</v>
      </c>
      <c r="U169" s="136">
        <v>0</v>
      </c>
      <c r="V169" s="136" t="e">
        <v>#N/A</v>
      </c>
      <c r="W169" s="136">
        <v>7310</v>
      </c>
    </row>
    <row r="170" spans="1:23" x14ac:dyDescent="0.25">
      <c r="A170" s="136" t="s">
        <v>1034</v>
      </c>
      <c r="B170" s="136" t="s">
        <v>1035</v>
      </c>
      <c r="C170" s="136">
        <v>0</v>
      </c>
      <c r="D170" s="136"/>
      <c r="E170" s="136" t="s">
        <v>1032</v>
      </c>
      <c r="F170" s="136" t="s">
        <v>1036</v>
      </c>
      <c r="G170" s="136" t="s">
        <v>505</v>
      </c>
      <c r="H170" s="136" t="s">
        <v>812</v>
      </c>
      <c r="I170" s="135">
        <v>41535</v>
      </c>
      <c r="J170" s="135">
        <v>41548</v>
      </c>
      <c r="K170" s="135">
        <v>42277</v>
      </c>
      <c r="L170" s="136" t="s">
        <v>728</v>
      </c>
      <c r="M170" s="136" t="s">
        <v>729</v>
      </c>
      <c r="N170" s="135">
        <v>41647</v>
      </c>
      <c r="O170" s="136" t="s">
        <v>730</v>
      </c>
      <c r="P170" s="132" t="s">
        <v>812</v>
      </c>
      <c r="Q170" s="136" t="s">
        <v>753</v>
      </c>
      <c r="R170" s="136" t="s">
        <v>754</v>
      </c>
      <c r="S170" s="136" t="s">
        <v>739</v>
      </c>
      <c r="T170" s="136" t="s">
        <v>764</v>
      </c>
      <c r="U170" s="131">
        <v>2500000</v>
      </c>
      <c r="V170" s="136" t="e">
        <v>#N/A</v>
      </c>
      <c r="W170" s="136">
        <v>7310</v>
      </c>
    </row>
    <row r="171" spans="1:23" x14ac:dyDescent="0.25">
      <c r="A171" s="136" t="s">
        <v>1025</v>
      </c>
      <c r="B171" s="136">
        <v>809690</v>
      </c>
      <c r="C171" s="136">
        <v>0</v>
      </c>
      <c r="D171" s="136"/>
      <c r="E171" s="136" t="s">
        <v>1026</v>
      </c>
      <c r="F171" s="136" t="s">
        <v>1027</v>
      </c>
      <c r="G171" s="136" t="s">
        <v>736</v>
      </c>
      <c r="H171" s="136" t="s">
        <v>737</v>
      </c>
      <c r="I171" s="135">
        <v>41514</v>
      </c>
      <c r="J171" s="135">
        <v>41518</v>
      </c>
      <c r="K171" s="135">
        <v>42277</v>
      </c>
      <c r="L171" s="136" t="s">
        <v>728</v>
      </c>
      <c r="M171" s="136" t="s">
        <v>729</v>
      </c>
      <c r="N171" s="135">
        <v>41646</v>
      </c>
      <c r="O171" s="136" t="s">
        <v>730</v>
      </c>
      <c r="P171" s="132" t="s">
        <v>737</v>
      </c>
      <c r="Q171" s="136" t="s">
        <v>753</v>
      </c>
      <c r="R171" s="136" t="s">
        <v>732</v>
      </c>
      <c r="S171" s="136" t="s">
        <v>739</v>
      </c>
      <c r="T171" s="136" t="s">
        <v>251</v>
      </c>
      <c r="U171" s="131">
        <v>5000000</v>
      </c>
      <c r="V171" s="136" t="e">
        <v>#N/A</v>
      </c>
      <c r="W171" s="136">
        <v>139887</v>
      </c>
    </row>
    <row r="172" spans="1:23" x14ac:dyDescent="0.25">
      <c r="A172" s="136" t="s">
        <v>733</v>
      </c>
      <c r="B172" s="136">
        <v>160</v>
      </c>
      <c r="C172" s="136">
        <v>5</v>
      </c>
      <c r="D172" s="136">
        <v>160</v>
      </c>
      <c r="E172" s="136" t="s">
        <v>734</v>
      </c>
      <c r="F172" s="136" t="s">
        <v>735</v>
      </c>
      <c r="G172" s="136" t="s">
        <v>736</v>
      </c>
      <c r="H172" s="136" t="s">
        <v>737</v>
      </c>
      <c r="I172" s="135">
        <v>41520</v>
      </c>
      <c r="J172" s="135">
        <v>41518</v>
      </c>
      <c r="K172" s="135">
        <v>42277</v>
      </c>
      <c r="L172" s="136" t="s">
        <v>728</v>
      </c>
      <c r="M172" s="136" t="s">
        <v>729</v>
      </c>
      <c r="N172" s="135">
        <v>41645</v>
      </c>
      <c r="O172" s="136" t="s">
        <v>730</v>
      </c>
      <c r="P172" s="132" t="s">
        <v>737</v>
      </c>
      <c r="Q172" s="136" t="s">
        <v>738</v>
      </c>
      <c r="R172" s="136" t="s">
        <v>732</v>
      </c>
      <c r="S172" s="136" t="s">
        <v>739</v>
      </c>
      <c r="T172" s="136" t="s">
        <v>251</v>
      </c>
      <c r="U172" s="131">
        <v>18000000</v>
      </c>
      <c r="V172" s="136">
        <v>18000000</v>
      </c>
      <c r="W172" s="136">
        <v>67761</v>
      </c>
    </row>
    <row r="173" spans="1:23" x14ac:dyDescent="0.25">
      <c r="A173" s="136" t="s">
        <v>767</v>
      </c>
      <c r="B173" s="136" t="s">
        <v>768</v>
      </c>
      <c r="C173" s="136">
        <v>0</v>
      </c>
      <c r="D173" s="136"/>
      <c r="E173" s="136" t="s">
        <v>769</v>
      </c>
      <c r="F173" s="136" t="s">
        <v>770</v>
      </c>
      <c r="G173" s="136" t="s">
        <v>505</v>
      </c>
      <c r="H173" s="136" t="s">
        <v>737</v>
      </c>
      <c r="I173" s="135">
        <v>41514</v>
      </c>
      <c r="J173" s="135">
        <v>41518</v>
      </c>
      <c r="K173" s="135">
        <v>42277</v>
      </c>
      <c r="L173" s="136" t="s">
        <v>728</v>
      </c>
      <c r="M173" s="136" t="s">
        <v>729</v>
      </c>
      <c r="N173" s="135">
        <v>41645</v>
      </c>
      <c r="O173" s="136" t="s">
        <v>730</v>
      </c>
      <c r="P173" s="132" t="s">
        <v>737</v>
      </c>
      <c r="Q173" s="136" t="s">
        <v>753</v>
      </c>
      <c r="R173" s="136" t="s">
        <v>732</v>
      </c>
      <c r="S173" s="136" t="s">
        <v>739</v>
      </c>
      <c r="T173" s="136" t="s">
        <v>251</v>
      </c>
      <c r="U173" s="131">
        <v>20000000</v>
      </c>
      <c r="V173" s="136" t="e">
        <v>#N/A</v>
      </c>
      <c r="W173" s="136">
        <v>597945</v>
      </c>
    </row>
    <row r="174" spans="1:23" x14ac:dyDescent="0.25">
      <c r="A174" s="136" t="s">
        <v>791</v>
      </c>
      <c r="B174" s="136" t="s">
        <v>792</v>
      </c>
      <c r="C174" s="136">
        <v>2</v>
      </c>
      <c r="D174" s="136"/>
      <c r="E174" s="136" t="s">
        <v>793</v>
      </c>
      <c r="F174" s="136" t="s">
        <v>794</v>
      </c>
      <c r="G174" s="136" t="s">
        <v>505</v>
      </c>
      <c r="H174" s="136" t="s">
        <v>737</v>
      </c>
      <c r="I174" s="135">
        <v>41520</v>
      </c>
      <c r="J174" s="135">
        <v>41518</v>
      </c>
      <c r="K174" s="135">
        <v>42277</v>
      </c>
      <c r="L174" s="136" t="s">
        <v>728</v>
      </c>
      <c r="M174" s="136" t="s">
        <v>729</v>
      </c>
      <c r="N174" s="135">
        <v>41645</v>
      </c>
      <c r="O174" s="136" t="s">
        <v>730</v>
      </c>
      <c r="P174" s="132" t="s">
        <v>737</v>
      </c>
      <c r="Q174" s="136" t="s">
        <v>738</v>
      </c>
      <c r="R174" s="136" t="s">
        <v>732</v>
      </c>
      <c r="S174" s="136" t="s">
        <v>739</v>
      </c>
      <c r="T174" s="136" t="s">
        <v>251</v>
      </c>
      <c r="U174" s="131">
        <v>20000000</v>
      </c>
      <c r="V174" s="136">
        <v>20000000</v>
      </c>
      <c r="W174" s="136">
        <v>26521</v>
      </c>
    </row>
    <row r="175" spans="1:23" x14ac:dyDescent="0.25">
      <c r="A175" s="136" t="s">
        <v>876</v>
      </c>
      <c r="B175" s="136" t="s">
        <v>877</v>
      </c>
      <c r="C175" s="136">
        <v>1</v>
      </c>
      <c r="D175" s="136"/>
      <c r="E175" s="136" t="s">
        <v>878</v>
      </c>
      <c r="F175" s="136" t="s">
        <v>879</v>
      </c>
      <c r="G175" s="136" t="s">
        <v>505</v>
      </c>
      <c r="H175" s="136" t="s">
        <v>737</v>
      </c>
      <c r="I175" s="135">
        <v>41520</v>
      </c>
      <c r="J175" s="135">
        <v>41518</v>
      </c>
      <c r="K175" s="135">
        <v>42277</v>
      </c>
      <c r="L175" s="136" t="s">
        <v>728</v>
      </c>
      <c r="M175" s="136" t="s">
        <v>729</v>
      </c>
      <c r="N175" s="135">
        <v>41645</v>
      </c>
      <c r="O175" s="136" t="s">
        <v>730</v>
      </c>
      <c r="P175" s="132" t="s">
        <v>737</v>
      </c>
      <c r="Q175" s="136" t="s">
        <v>753</v>
      </c>
      <c r="R175" s="136" t="s">
        <v>732</v>
      </c>
      <c r="S175" s="136" t="s">
        <v>739</v>
      </c>
      <c r="T175" s="136" t="s">
        <v>251</v>
      </c>
      <c r="U175" s="131">
        <v>16000000</v>
      </c>
      <c r="V175" s="136">
        <v>7000000</v>
      </c>
      <c r="W175" s="136">
        <v>741946</v>
      </c>
    </row>
    <row r="176" spans="1:23" x14ac:dyDescent="0.25">
      <c r="A176" s="136" t="s">
        <v>880</v>
      </c>
      <c r="B176" s="136" t="s">
        <v>881</v>
      </c>
      <c r="C176" s="136">
        <v>1</v>
      </c>
      <c r="D176" s="136"/>
      <c r="E176" s="136" t="s">
        <v>878</v>
      </c>
      <c r="F176" s="136" t="s">
        <v>882</v>
      </c>
      <c r="G176" s="136" t="s">
        <v>505</v>
      </c>
      <c r="H176" s="136" t="s">
        <v>737</v>
      </c>
      <c r="I176" s="135">
        <v>41520</v>
      </c>
      <c r="J176" s="135">
        <v>41518</v>
      </c>
      <c r="K176" s="135">
        <v>42277</v>
      </c>
      <c r="L176" s="136" t="s">
        <v>728</v>
      </c>
      <c r="M176" s="136" t="s">
        <v>729</v>
      </c>
      <c r="N176" s="135">
        <v>41645</v>
      </c>
      <c r="O176" s="136" t="s">
        <v>730</v>
      </c>
      <c r="P176" s="132" t="s">
        <v>737</v>
      </c>
      <c r="Q176" s="136" t="s">
        <v>753</v>
      </c>
      <c r="R176" s="136" t="s">
        <v>732</v>
      </c>
      <c r="S176" s="136" t="s">
        <v>739</v>
      </c>
      <c r="T176" s="136" t="s">
        <v>251</v>
      </c>
      <c r="U176" s="131">
        <v>18000000</v>
      </c>
      <c r="V176" s="136">
        <v>9000000</v>
      </c>
      <c r="W176" s="136">
        <v>741946</v>
      </c>
    </row>
    <row r="177" spans="1:23" x14ac:dyDescent="0.25">
      <c r="A177" s="136" t="s">
        <v>1022</v>
      </c>
      <c r="B177" s="136">
        <v>809618</v>
      </c>
      <c r="C177" s="136">
        <v>0</v>
      </c>
      <c r="D177" s="136"/>
      <c r="E177" s="136" t="s">
        <v>1023</v>
      </c>
      <c r="F177" s="136" t="s">
        <v>1024</v>
      </c>
      <c r="G177" s="136" t="s">
        <v>736</v>
      </c>
      <c r="H177" s="136" t="s">
        <v>737</v>
      </c>
      <c r="I177" s="135">
        <v>41501</v>
      </c>
      <c r="J177" s="135">
        <v>41518</v>
      </c>
      <c r="K177" s="135">
        <v>43343</v>
      </c>
      <c r="L177" s="136" t="s">
        <v>728</v>
      </c>
      <c r="M177" s="136" t="s">
        <v>729</v>
      </c>
      <c r="N177" s="135">
        <v>41645</v>
      </c>
      <c r="O177" s="136" t="s">
        <v>730</v>
      </c>
      <c r="P177" s="132" t="s">
        <v>737</v>
      </c>
      <c r="Q177" s="136" t="s">
        <v>753</v>
      </c>
      <c r="R177" s="136" t="s">
        <v>732</v>
      </c>
      <c r="S177" s="136" t="s">
        <v>739</v>
      </c>
      <c r="T177" s="136" t="s">
        <v>251</v>
      </c>
      <c r="U177" s="131">
        <v>23000000</v>
      </c>
      <c r="V177" s="136" t="e">
        <v>#N/A</v>
      </c>
      <c r="W177" s="136">
        <v>614951</v>
      </c>
    </row>
  </sheetData>
  <customSheetViews>
    <customSheetView guid="{F121DFDB-F7EE-4DC0-9C56-78F12606351C}">
      <selection activeCell="A31" sqref="A31"/>
      <pageMargins left="0.7" right="0.7" top="0.75" bottom="0.75" header="0.3" footer="0.3"/>
    </customSheetView>
    <customSheetView guid="{1FBB4969-6CBF-41D4-A639-A7476D452D85}">
      <selection activeCell="A31" sqref="A31"/>
      <pageMargins left="0.7" right="0.7" top="0.75" bottom="0.75" header="0.3" footer="0.3"/>
    </customSheetView>
    <customSheetView guid="{82F36205-E67C-4794-BB0C-024D3E9E2E22}">
      <selection activeCell="A31" sqref="A31"/>
      <pageMargins left="0.7" right="0.7" top="0.75" bottom="0.75" header="0.3" footer="0.3"/>
    </customSheetView>
    <customSheetView guid="{2699C5E5-96D4-48DE-87D7-EC09646739BE}">
      <selection activeCell="A31" sqref="A31"/>
      <pageMargins left="0.7" right="0.7" top="0.75" bottom="0.75" header="0.3" footer="0.3"/>
    </customSheetView>
    <customSheetView guid="{FBCD9737-53FC-4BBA-9677-9554CB08187D}">
      <selection activeCell="A31" sqref="A31"/>
      <pageMargins left="0.7" right="0.7" top="0.75" bottom="0.75" header="0.3" footer="0.3"/>
    </customSheetView>
    <customSheetView guid="{8553E7FD-9F31-43F9-9E4D-7B67B2E0411A}">
      <selection activeCell="A31" sqref="A31"/>
      <pageMargins left="0.7" right="0.7" top="0.75" bottom="0.75" header="0.3" footer="0.3"/>
    </customSheetView>
    <customSheetView guid="{F976164E-0E99-4807-8FC3-52215D1D897C}">
      <selection activeCell="A31" sqref="A31"/>
      <pageMargins left="0.7" right="0.7" top="0.75" bottom="0.75" header="0.3" footer="0.3"/>
    </customSheetView>
    <customSheetView guid="{4C04BD47-84CE-4273-ACF8-B93F72B2FC29}">
      <selection activeCell="A31" sqref="A31"/>
      <pageMargins left="0.7" right="0.7" top="0.75" bottom="0.75" header="0.3" footer="0.3"/>
    </customSheetView>
    <customSheetView guid="{D2AF4B55-6288-4404-BDA4-57667A3D222B}">
      <selection activeCell="A31" sqref="A31"/>
      <pageMargins left="0.7" right="0.7" top="0.75" bottom="0.75" header="0.3" footer="0.3"/>
    </customSheetView>
    <customSheetView guid="{B7BCDC88-F3BD-48B0-8DD5-36B47A2B1128}">
      <selection activeCell="A31" sqref="A31"/>
      <pageMargins left="0.7" right="0.7" top="0.75" bottom="0.75" header="0.3" footer="0.3"/>
    </customSheetView>
    <customSheetView guid="{D5108DDB-1CA7-4882-8509-9DD5CB1D05D4}">
      <selection activeCell="A31" sqref="A31"/>
      <pageMargins left="0.7" right="0.7" top="0.75" bottom="0.75" header="0.3" footer="0.3"/>
    </customSheetView>
    <customSheetView guid="{5FC3DCBB-1083-4C50-A3FD-B9D4538DA773}">
      <selection activeCell="A31" sqref="A31"/>
      <pageMargins left="0.7" right="0.7" top="0.75" bottom="0.75" header="0.3" footer="0.3"/>
    </customSheetView>
    <customSheetView guid="{6DA8A8FD-352D-4610-BC5A-169CD7F1B872}">
      <selection activeCell="C6" sqref="C6"/>
      <pageMargins left="0.7" right="0.7" top="0.75" bottom="0.75" header="0.3" footer="0.3"/>
    </customSheetView>
    <customSheetView guid="{D0527416-56DA-471C-B239-7844AAE5BBF2}">
      <selection activeCell="A31" sqref="A31"/>
      <pageMargins left="0.7" right="0.7" top="0.75" bottom="0.75" header="0.3" footer="0.3"/>
    </customSheetView>
    <customSheetView guid="{B54B3B29-DBE5-4E05-B57A-733E861AD3D8}">
      <selection activeCell="A31" sqref="A31"/>
      <pageMargins left="0.7" right="0.7" top="0.75" bottom="0.75" header="0.3" footer="0.3"/>
    </customSheetView>
    <customSheetView guid="{408714B3-C490-4A0A-9E6B-4A6408ECE2F9}">
      <selection activeCell="A31" sqref="A31"/>
      <pageMargins left="0.7" right="0.7" top="0.75" bottom="0.75" header="0.3" footer="0.3"/>
    </customSheetView>
    <customSheetView guid="{E78475F9-8E88-486A-B527-CF4D0005F119}">
      <selection activeCell="A31" sqref="A31"/>
      <pageMargins left="0.7" right="0.7" top="0.75" bottom="0.75" header="0.3" footer="0.3"/>
    </customSheetView>
    <customSheetView guid="{5495ECAE-4783-411D-818A-D8EDBC82D2AC}">
      <selection activeCell="A31" sqref="A31"/>
      <pageMargins left="0.7" right="0.7" top="0.75" bottom="0.75" header="0.3" footer="0.3"/>
    </customSheetView>
    <customSheetView guid="{E948BCE7-2060-41BB-8D33-622594444302}">
      <selection activeCell="A31" sqref="A31"/>
      <pageMargins left="0.7" right="0.7" top="0.75" bottom="0.75" header="0.3" footer="0.3"/>
    </customSheetView>
    <customSheetView guid="{8FCB8EB8-4FC2-40FD-A64A-15756752189C}">
      <selection activeCell="A31" sqref="A31"/>
      <pageMargins left="0.7" right="0.7" top="0.75" bottom="0.75" header="0.3" footer="0.3"/>
    </customSheetView>
    <customSheetView guid="{6FC8E45E-B7EC-432F-999B-187E52E5BCD1}">
      <selection activeCell="A31" sqref="A3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121DFDB-F7EE-4DC0-9C56-78F12606351C}">
      <pageMargins left="0.7" right="0.7" top="0.75" bottom="0.75" header="0.3" footer="0.3"/>
    </customSheetView>
    <customSheetView guid="{1FBB4969-6CBF-41D4-A639-A7476D452D85}">
      <pageMargins left="0.7" right="0.7" top="0.75" bottom="0.75" header="0.3" footer="0.3"/>
    </customSheetView>
    <customSheetView guid="{82F36205-E67C-4794-BB0C-024D3E9E2E22}">
      <pageMargins left="0.7" right="0.7" top="0.75" bottom="0.75" header="0.3" footer="0.3"/>
    </customSheetView>
    <customSheetView guid="{2699C5E5-96D4-48DE-87D7-EC09646739BE}">
      <pageMargins left="0.7" right="0.7" top="0.75" bottom="0.75" header="0.3" footer="0.3"/>
    </customSheetView>
    <customSheetView guid="{FBCD9737-53FC-4BBA-9677-9554CB08187D}">
      <pageMargins left="0.7" right="0.7" top="0.75" bottom="0.75" header="0.3" footer="0.3"/>
    </customSheetView>
    <customSheetView guid="{5495ECAE-4783-411D-818A-D8EDBC82D2AC}">
      <pageMargins left="0.7" right="0.7" top="0.75" bottom="0.75" header="0.3" footer="0.3"/>
    </customSheetView>
    <customSheetView guid="{E948BCE7-2060-41BB-8D33-622594444302}">
      <pageMargins left="0.7" right="0.7" top="0.75" bottom="0.75" header="0.3" footer="0.3"/>
    </customSheetView>
    <customSheetView guid="{8FCB8EB8-4FC2-40FD-A64A-15756752189C}">
      <pageMargins left="0.7" right="0.7" top="0.75" bottom="0.75" header="0.3" footer="0.3"/>
    </customSheetView>
    <customSheetView guid="{6FC8E45E-B7EC-432F-999B-187E52E5BCD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02"/>
  <sheetViews>
    <sheetView tabSelected="1" topLeftCell="A19" zoomScale="80" zoomScaleNormal="70" workbookViewId="0">
      <selection activeCell="G163" sqref="G122:G163"/>
    </sheetView>
  </sheetViews>
  <sheetFormatPr defaultRowHeight="15" x14ac:dyDescent="0.25"/>
  <cols>
    <col min="1" max="1" width="15.7109375" style="2" customWidth="1"/>
    <col min="2" max="2" width="19.7109375" style="2" bestFit="1" customWidth="1"/>
    <col min="3" max="3" width="30.42578125" style="2" customWidth="1"/>
    <col min="4" max="4" width="31.7109375" style="269" customWidth="1"/>
    <col min="5" max="5" width="16.42578125" style="269" customWidth="1"/>
    <col min="6" max="6" width="17.85546875" style="2" customWidth="1"/>
    <col min="7" max="7" width="20.42578125" style="47" customWidth="1"/>
    <col min="8" max="8" width="85.140625" style="2" customWidth="1"/>
    <col min="9" max="9" width="10.7109375" style="2" customWidth="1"/>
    <col min="10" max="10" width="11.85546875" style="2" customWidth="1"/>
    <col min="11" max="11" width="10.7109375" style="2" customWidth="1"/>
    <col min="12" max="12" width="20.7109375" style="2" customWidth="1"/>
    <col min="13" max="14" width="20.7109375" style="222" customWidth="1"/>
    <col min="15" max="15" width="47.28515625" style="2" customWidth="1"/>
    <col min="16" max="20" width="9.140625" style="71"/>
    <col min="21" max="16384" width="9.140625" style="2"/>
  </cols>
  <sheetData>
    <row r="1" spans="1:59" s="305" customFormat="1" ht="17.25" customHeight="1" x14ac:dyDescent="0.25">
      <c r="A1" s="314" t="s">
        <v>1722</v>
      </c>
      <c r="B1" s="303"/>
      <c r="C1" s="303"/>
      <c r="D1" s="304"/>
      <c r="E1" s="303"/>
      <c r="F1" s="303"/>
      <c r="G1" s="303"/>
      <c r="H1" s="303"/>
      <c r="I1" s="303"/>
      <c r="J1" s="303"/>
      <c r="K1" s="303"/>
      <c r="L1" s="303"/>
      <c r="M1" s="303"/>
      <c r="N1" s="303"/>
      <c r="O1" s="303"/>
      <c r="P1" s="292"/>
      <c r="Q1" s="292"/>
      <c r="R1" s="292"/>
      <c r="S1" s="292"/>
      <c r="T1" s="292"/>
      <c r="AH1" s="306" t="s">
        <v>1313</v>
      </c>
      <c r="BG1" s="306" t="s">
        <v>1613</v>
      </c>
    </row>
    <row r="2" spans="1:59" s="305" customFormat="1" ht="17.25" customHeight="1" x14ac:dyDescent="0.25">
      <c r="A2" s="314"/>
      <c r="B2" s="303"/>
      <c r="C2" s="303"/>
      <c r="D2" s="304"/>
      <c r="E2" s="303"/>
      <c r="F2" s="303"/>
      <c r="G2" s="303"/>
      <c r="H2" s="303"/>
      <c r="I2" s="303"/>
      <c r="J2" s="303"/>
      <c r="K2" s="303"/>
      <c r="L2" s="303"/>
      <c r="M2" s="303"/>
      <c r="N2" s="303"/>
      <c r="O2" s="303"/>
      <c r="P2" s="292"/>
      <c r="Q2" s="292"/>
      <c r="R2" s="292"/>
      <c r="S2" s="292"/>
      <c r="T2" s="292"/>
      <c r="AH2" s="306"/>
      <c r="BG2" s="306"/>
    </row>
    <row r="3" spans="1:59" s="272" customFormat="1" x14ac:dyDescent="0.25">
      <c r="D3" s="269"/>
      <c r="E3" s="269"/>
      <c r="F3" s="278" t="s">
        <v>262</v>
      </c>
      <c r="G3" s="279">
        <f>SUM(G4:G7)</f>
        <v>604546</v>
      </c>
      <c r="H3" s="278"/>
      <c r="I3" s="277"/>
      <c r="M3" s="274"/>
      <c r="N3" s="274"/>
      <c r="P3" s="273"/>
      <c r="Q3" s="273"/>
      <c r="R3" s="273"/>
      <c r="S3" s="273"/>
      <c r="T3" s="273"/>
    </row>
    <row r="4" spans="1:59" s="272" customFormat="1" x14ac:dyDescent="0.25">
      <c r="D4" s="269"/>
      <c r="E4" s="269"/>
      <c r="F4" s="280" t="s">
        <v>1239</v>
      </c>
      <c r="G4" s="281">
        <v>320280</v>
      </c>
      <c r="H4" s="709" t="s">
        <v>1677</v>
      </c>
      <c r="M4" s="274"/>
      <c r="N4" s="274"/>
      <c r="P4" s="273"/>
      <c r="Q4" s="273"/>
      <c r="R4" s="273"/>
      <c r="S4" s="273"/>
      <c r="T4" s="273"/>
    </row>
    <row r="5" spans="1:59" s="272" customFormat="1" x14ac:dyDescent="0.25">
      <c r="C5" s="315"/>
      <c r="D5" s="269"/>
      <c r="E5" s="269"/>
      <c r="F5" s="280" t="s">
        <v>1241</v>
      </c>
      <c r="G5" s="282">
        <v>284266</v>
      </c>
      <c r="H5" s="710"/>
      <c r="M5" s="274"/>
      <c r="N5" s="274"/>
      <c r="P5" s="273"/>
      <c r="Q5" s="273"/>
      <c r="R5" s="273"/>
      <c r="S5" s="273"/>
      <c r="T5" s="273"/>
    </row>
    <row r="6" spans="1:59" s="272" customFormat="1" x14ac:dyDescent="0.25">
      <c r="D6" s="269"/>
      <c r="E6" s="269"/>
      <c r="F6" s="280" t="s">
        <v>1240</v>
      </c>
      <c r="G6" s="282" t="s">
        <v>1243</v>
      </c>
      <c r="H6" s="710"/>
      <c r="L6" s="311"/>
      <c r="M6" s="274"/>
      <c r="N6" s="274"/>
      <c r="P6" s="273"/>
      <c r="Q6" s="273"/>
      <c r="R6" s="273"/>
      <c r="S6" s="273"/>
      <c r="T6" s="273"/>
    </row>
    <row r="7" spans="1:59" s="272" customFormat="1" x14ac:dyDescent="0.25">
      <c r="D7" s="269"/>
      <c r="E7" s="269"/>
      <c r="F7" s="280" t="s">
        <v>1242</v>
      </c>
      <c r="G7" s="282" t="s">
        <v>1243</v>
      </c>
      <c r="H7" s="711"/>
      <c r="M7" s="274"/>
      <c r="N7" s="274"/>
      <c r="P7" s="273"/>
      <c r="Q7" s="273"/>
      <c r="R7" s="273"/>
      <c r="S7" s="273"/>
      <c r="T7" s="273"/>
    </row>
    <row r="8" spans="1:59" s="4" customFormat="1" x14ac:dyDescent="0.25">
      <c r="D8" s="316"/>
      <c r="E8" s="316"/>
      <c r="F8" s="273"/>
      <c r="G8" s="317"/>
      <c r="H8" s="318"/>
      <c r="M8" s="319"/>
      <c r="N8" s="319"/>
      <c r="P8" s="273"/>
      <c r="Q8" s="273"/>
      <c r="R8" s="273"/>
      <c r="S8" s="273"/>
      <c r="T8" s="273"/>
    </row>
    <row r="9" spans="1:59" s="4" customFormat="1" x14ac:dyDescent="0.25">
      <c r="A9" s="314" t="s">
        <v>1723</v>
      </c>
      <c r="D9" s="316"/>
      <c r="E9" s="316"/>
      <c r="F9" s="273"/>
      <c r="G9" s="320">
        <f>'Cost Recovery'!G4</f>
        <v>270302.51</v>
      </c>
      <c r="H9" s="318"/>
      <c r="M9" s="319"/>
      <c r="N9" s="319"/>
      <c r="P9" s="273"/>
      <c r="Q9" s="273"/>
      <c r="R9" s="273"/>
      <c r="S9" s="273"/>
      <c r="T9" s="273"/>
    </row>
    <row r="10" spans="1:59" s="4" customFormat="1" ht="15.75" thickBot="1" x14ac:dyDescent="0.3">
      <c r="D10" s="316"/>
      <c r="E10" s="316"/>
      <c r="F10" s="273"/>
      <c r="G10" s="317"/>
      <c r="H10" s="318"/>
      <c r="M10" s="319"/>
      <c r="N10" s="319"/>
      <c r="P10" s="273"/>
      <c r="Q10" s="273"/>
      <c r="R10" s="273"/>
      <c r="S10" s="273"/>
      <c r="T10" s="273"/>
    </row>
    <row r="11" spans="1:59" s="4" customFormat="1" ht="20.25" customHeight="1" thickTop="1" x14ac:dyDescent="0.25">
      <c r="A11" s="322" t="s">
        <v>1724</v>
      </c>
      <c r="B11" s="323"/>
      <c r="C11" s="323"/>
      <c r="D11" s="324"/>
      <c r="E11" s="324"/>
      <c r="F11" s="323"/>
      <c r="G11" s="325">
        <f>G18+G9</f>
        <v>67598986.841833338</v>
      </c>
      <c r="H11" s="326" t="s">
        <v>2010</v>
      </c>
      <c r="M11" s="319"/>
      <c r="N11" s="319"/>
      <c r="P11" s="273"/>
      <c r="Q11" s="273"/>
      <c r="R11" s="273"/>
      <c r="S11" s="273"/>
      <c r="T11" s="273"/>
    </row>
    <row r="12" spans="1:59" s="4" customFormat="1" x14ac:dyDescent="0.25">
      <c r="A12" s="327"/>
      <c r="B12" s="273"/>
      <c r="C12" s="273"/>
      <c r="D12" s="328"/>
      <c r="E12" s="328"/>
      <c r="F12" s="273"/>
      <c r="G12" s="321"/>
      <c r="H12" s="329"/>
      <c r="M12" s="319"/>
      <c r="N12" s="319"/>
      <c r="P12" s="273"/>
      <c r="Q12" s="273"/>
      <c r="R12" s="273"/>
      <c r="S12" s="273"/>
      <c r="T12" s="273"/>
    </row>
    <row r="13" spans="1:59" s="4" customFormat="1" ht="15.75" thickBot="1" x14ac:dyDescent="0.3">
      <c r="A13" s="330" t="s">
        <v>1725</v>
      </c>
      <c r="B13" s="331"/>
      <c r="C13" s="331"/>
      <c r="D13" s="332"/>
      <c r="E13" s="332"/>
      <c r="F13" s="331"/>
      <c r="G13" s="333">
        <f>G18+G3</f>
        <v>67933230.331833333</v>
      </c>
      <c r="H13" s="558" t="s">
        <v>2009</v>
      </c>
      <c r="M13" s="319"/>
      <c r="N13" s="319"/>
      <c r="P13" s="273"/>
      <c r="Q13" s="273"/>
      <c r="R13" s="273"/>
      <c r="S13" s="273"/>
      <c r="T13" s="273"/>
    </row>
    <row r="14" spans="1:59" s="222" customFormat="1" ht="15.75" customHeight="1" thickTop="1" thickBot="1" x14ac:dyDescent="0.3">
      <c r="D14" s="270"/>
      <c r="E14" s="270"/>
      <c r="G14" s="225"/>
      <c r="P14" s="223"/>
      <c r="Q14" s="223"/>
      <c r="R14" s="223"/>
      <c r="S14" s="223"/>
      <c r="T14" s="223"/>
      <c r="AH14" s="229"/>
      <c r="BG14" s="229" t="s">
        <v>1612</v>
      </c>
    </row>
    <row r="15" spans="1:59" s="222" customFormat="1" ht="17.25" customHeight="1" thickBot="1" x14ac:dyDescent="0.3">
      <c r="A15" s="708"/>
      <c r="B15" s="708"/>
      <c r="C15" s="708"/>
      <c r="D15" s="708"/>
      <c r="E15" s="708"/>
      <c r="F15" s="708"/>
      <c r="G15" s="708"/>
      <c r="H15" s="708"/>
      <c r="I15" s="708"/>
      <c r="J15" s="708"/>
      <c r="K15" s="708"/>
      <c r="L15" s="708"/>
      <c r="M15" s="226"/>
      <c r="N15" s="226"/>
      <c r="O15" s="226"/>
      <c r="P15" s="223"/>
      <c r="Q15" s="223"/>
      <c r="R15" s="223"/>
      <c r="S15" s="223"/>
      <c r="T15" s="223"/>
      <c r="AH15" s="229" t="s">
        <v>1313</v>
      </c>
      <c r="BG15" s="229" t="s">
        <v>1613</v>
      </c>
    </row>
    <row r="16" spans="1:59" s="222" customFormat="1" ht="17.25" customHeight="1" thickBot="1" x14ac:dyDescent="0.3">
      <c r="A16" s="708"/>
      <c r="B16" s="708"/>
      <c r="C16" s="708"/>
      <c r="D16" s="708"/>
      <c r="E16" s="708"/>
      <c r="F16" s="708"/>
      <c r="G16" s="708"/>
      <c r="H16" s="708"/>
      <c r="I16" s="708"/>
      <c r="J16" s="708"/>
      <c r="K16" s="708"/>
      <c r="L16" s="708"/>
      <c r="M16" s="226"/>
      <c r="N16" s="226"/>
      <c r="O16" s="226"/>
      <c r="P16" s="223"/>
      <c r="Q16" s="223"/>
      <c r="R16" s="223"/>
      <c r="S16" s="223"/>
      <c r="T16" s="223"/>
      <c r="AH16" s="229" t="s">
        <v>1598</v>
      </c>
      <c r="BG16" s="229" t="s">
        <v>1614</v>
      </c>
    </row>
    <row r="17" spans="1:59" s="233" customFormat="1" ht="15.75" thickBot="1" x14ac:dyDescent="0.3">
      <c r="A17" s="230" t="s">
        <v>0</v>
      </c>
      <c r="B17" s="230" t="s">
        <v>13</v>
      </c>
      <c r="C17" s="230" t="s">
        <v>11</v>
      </c>
      <c r="D17" s="275" t="s">
        <v>14</v>
      </c>
      <c r="E17" s="275" t="s">
        <v>1461</v>
      </c>
      <c r="F17" s="230" t="s">
        <v>15</v>
      </c>
      <c r="G17" s="231" t="s">
        <v>57</v>
      </c>
      <c r="H17" s="230" t="s">
        <v>58</v>
      </c>
      <c r="I17" s="230" t="s">
        <v>1600</v>
      </c>
      <c r="J17" s="230" t="s">
        <v>21</v>
      </c>
      <c r="K17" s="230" t="s">
        <v>1601</v>
      </c>
      <c r="L17" s="230" t="s">
        <v>59</v>
      </c>
      <c r="M17" s="227" t="s">
        <v>1594</v>
      </c>
      <c r="N17" s="227" t="s">
        <v>1595</v>
      </c>
      <c r="O17" s="232" t="s">
        <v>1596</v>
      </c>
      <c r="P17" s="234"/>
      <c r="Q17" s="234"/>
      <c r="R17" s="234"/>
      <c r="S17" s="234"/>
      <c r="T17" s="234"/>
      <c r="AH17" s="229" t="s">
        <v>1597</v>
      </c>
      <c r="BG17" s="229" t="s">
        <v>1615</v>
      </c>
    </row>
    <row r="18" spans="1:59" s="237" customFormat="1" ht="15" customHeight="1" x14ac:dyDescent="0.25">
      <c r="A18" s="235"/>
      <c r="B18" s="235"/>
      <c r="C18" s="235"/>
      <c r="D18" s="236">
        <f>SUM(D19:D410)</f>
        <v>2273259494.6999998</v>
      </c>
      <c r="E18" s="276"/>
      <c r="F18" s="235"/>
      <c r="G18" s="514">
        <f>SUM(G19:G128)+SUM(G148+151+155+156+157)</f>
        <v>67328684.331833333</v>
      </c>
      <c r="H18" s="235"/>
      <c r="I18" s="235"/>
      <c r="J18" s="235"/>
      <c r="K18" s="235"/>
      <c r="L18" s="235"/>
      <c r="M18" s="228"/>
      <c r="N18" s="228"/>
      <c r="O18" s="235"/>
      <c r="P18" s="238"/>
      <c r="Q18" s="238"/>
      <c r="R18" s="238"/>
      <c r="S18" s="238"/>
      <c r="T18" s="238"/>
      <c r="AH18" s="229" t="s">
        <v>1611</v>
      </c>
    </row>
    <row r="19" spans="1:59" s="457" customFormat="1" ht="30" customHeight="1" x14ac:dyDescent="0.25">
      <c r="A19" s="450" t="s">
        <v>35</v>
      </c>
      <c r="B19" s="450" t="s">
        <v>55</v>
      </c>
      <c r="C19" s="450" t="s">
        <v>56</v>
      </c>
      <c r="D19" s="451">
        <v>10000</v>
      </c>
      <c r="E19" s="452"/>
      <c r="F19" s="453" t="s">
        <v>17</v>
      </c>
      <c r="G19" s="454">
        <v>1800</v>
      </c>
      <c r="H19" s="450" t="s">
        <v>60</v>
      </c>
      <c r="I19" s="450">
        <v>2014</v>
      </c>
      <c r="J19" s="450" t="s">
        <v>22</v>
      </c>
      <c r="K19" s="450" t="s">
        <v>1602</v>
      </c>
      <c r="L19" s="450" t="s">
        <v>61</v>
      </c>
      <c r="M19" s="378" t="s">
        <v>1313</v>
      </c>
      <c r="N19" s="379" t="s">
        <v>1597</v>
      </c>
      <c r="O19" s="380"/>
      <c r="P19" s="455"/>
      <c r="Q19" s="456"/>
      <c r="R19" s="456"/>
      <c r="S19" s="456"/>
      <c r="T19" s="456"/>
      <c r="AH19" s="458" t="s">
        <v>1599</v>
      </c>
    </row>
    <row r="20" spans="1:59" s="457" customFormat="1" ht="45" customHeight="1" x14ac:dyDescent="0.25">
      <c r="A20" s="283" t="s">
        <v>35</v>
      </c>
      <c r="B20" s="283" t="s">
        <v>62</v>
      </c>
      <c r="C20" s="283" t="s">
        <v>63</v>
      </c>
      <c r="D20" s="397">
        <v>7000</v>
      </c>
      <c r="E20" s="459"/>
      <c r="F20" s="460" t="s">
        <v>17</v>
      </c>
      <c r="G20" s="174">
        <v>1800</v>
      </c>
      <c r="H20" s="283" t="s">
        <v>60</v>
      </c>
      <c r="I20" s="450">
        <v>2014</v>
      </c>
      <c r="J20" s="450" t="s">
        <v>22</v>
      </c>
      <c r="K20" s="450" t="s">
        <v>1602</v>
      </c>
      <c r="L20" s="283" t="s">
        <v>61</v>
      </c>
      <c r="M20" s="378" t="s">
        <v>1313</v>
      </c>
      <c r="N20" s="379" t="s">
        <v>1597</v>
      </c>
      <c r="O20" s="380"/>
      <c r="P20" s="456"/>
      <c r="Q20" s="456"/>
      <c r="R20" s="456"/>
      <c r="S20" s="456"/>
      <c r="T20" s="456"/>
    </row>
    <row r="21" spans="1:59" s="457" customFormat="1" ht="45" customHeight="1" x14ac:dyDescent="0.25">
      <c r="A21" s="283" t="s">
        <v>40</v>
      </c>
      <c r="B21" s="283" t="s">
        <v>64</v>
      </c>
      <c r="C21" s="283" t="s">
        <v>65</v>
      </c>
      <c r="D21" s="397">
        <v>6200000</v>
      </c>
      <c r="E21" s="459"/>
      <c r="F21" s="460" t="s">
        <v>17</v>
      </c>
      <c r="G21" s="174">
        <v>241800</v>
      </c>
      <c r="H21" s="283" t="s">
        <v>1672</v>
      </c>
      <c r="I21" s="450">
        <v>2014</v>
      </c>
      <c r="J21" s="450" t="s">
        <v>22</v>
      </c>
      <c r="K21" s="450" t="s">
        <v>1602</v>
      </c>
      <c r="L21" s="283" t="s">
        <v>66</v>
      </c>
      <c r="M21" s="378" t="s">
        <v>1313</v>
      </c>
      <c r="N21" s="379" t="s">
        <v>1597</v>
      </c>
      <c r="O21" s="380"/>
      <c r="P21" s="456"/>
      <c r="Q21" s="456"/>
      <c r="R21" s="456"/>
      <c r="S21" s="456"/>
      <c r="T21" s="456"/>
    </row>
    <row r="22" spans="1:59" s="457" customFormat="1" ht="45" customHeight="1" x14ac:dyDescent="0.25">
      <c r="A22" s="283" t="s">
        <v>145</v>
      </c>
      <c r="B22" s="283" t="s">
        <v>72</v>
      </c>
      <c r="C22" s="283" t="s">
        <v>73</v>
      </c>
      <c r="D22" s="461">
        <v>740000</v>
      </c>
      <c r="E22" s="459"/>
      <c r="F22" s="460" t="s">
        <v>1614</v>
      </c>
      <c r="G22" s="174">
        <v>5758.2</v>
      </c>
      <c r="H22" s="283" t="s">
        <v>1673</v>
      </c>
      <c r="I22" s="450">
        <v>2014</v>
      </c>
      <c r="J22" s="450" t="s">
        <v>22</v>
      </c>
      <c r="K22" s="450" t="s">
        <v>1602</v>
      </c>
      <c r="L22" s="283" t="s">
        <v>70</v>
      </c>
      <c r="M22" s="378" t="s">
        <v>1313</v>
      </c>
      <c r="N22" s="379" t="s">
        <v>1597</v>
      </c>
      <c r="O22" s="380"/>
      <c r="P22" s="456"/>
      <c r="Q22" s="456"/>
      <c r="R22" s="456"/>
      <c r="S22" s="456"/>
      <c r="T22" s="456"/>
    </row>
    <row r="23" spans="1:59" s="457" customFormat="1" ht="45" customHeight="1" x14ac:dyDescent="0.25">
      <c r="A23" s="283" t="s">
        <v>145</v>
      </c>
      <c r="B23" s="283" t="s">
        <v>74</v>
      </c>
      <c r="C23" s="283" t="s">
        <v>75</v>
      </c>
      <c r="D23" s="397">
        <v>3750000</v>
      </c>
      <c r="E23" s="459"/>
      <c r="F23" s="460" t="s">
        <v>17</v>
      </c>
      <c r="G23" s="174">
        <v>120000</v>
      </c>
      <c r="H23" s="283" t="s">
        <v>1633</v>
      </c>
      <c r="I23" s="450">
        <v>2014</v>
      </c>
      <c r="J23" s="450" t="s">
        <v>22</v>
      </c>
      <c r="K23" s="450" t="s">
        <v>1602</v>
      </c>
      <c r="L23" s="283" t="s">
        <v>70</v>
      </c>
      <c r="M23" s="378" t="s">
        <v>1313</v>
      </c>
      <c r="N23" s="379" t="s">
        <v>1597</v>
      </c>
      <c r="O23" s="380"/>
      <c r="P23" s="456"/>
      <c r="Q23" s="456"/>
      <c r="R23" s="456"/>
      <c r="S23" s="456"/>
      <c r="T23" s="456"/>
    </row>
    <row r="24" spans="1:59" s="457" customFormat="1" ht="45" customHeight="1" x14ac:dyDescent="0.25">
      <c r="A24" s="283" t="s">
        <v>145</v>
      </c>
      <c r="B24" s="283" t="s">
        <v>74</v>
      </c>
      <c r="C24" s="283" t="s">
        <v>76</v>
      </c>
      <c r="D24" s="397">
        <v>23230000</v>
      </c>
      <c r="E24" s="459"/>
      <c r="F24" s="460" t="s">
        <v>17</v>
      </c>
      <c r="G24" s="174">
        <v>1520000</v>
      </c>
      <c r="H24" s="283" t="s">
        <v>1633</v>
      </c>
      <c r="I24" s="450">
        <v>2014</v>
      </c>
      <c r="J24" s="450" t="s">
        <v>22</v>
      </c>
      <c r="K24" s="450" t="s">
        <v>1602</v>
      </c>
      <c r="L24" s="283" t="s">
        <v>70</v>
      </c>
      <c r="M24" s="378" t="s">
        <v>1313</v>
      </c>
      <c r="N24" s="379" t="s">
        <v>1597</v>
      </c>
      <c r="O24" s="380"/>
      <c r="P24" s="456"/>
      <c r="Q24" s="456"/>
      <c r="R24" s="456"/>
      <c r="S24" s="456"/>
      <c r="T24" s="456"/>
    </row>
    <row r="25" spans="1:59" s="457" customFormat="1" ht="30" customHeight="1" x14ac:dyDescent="0.25">
      <c r="A25" s="283" t="s">
        <v>145</v>
      </c>
      <c r="B25" s="283" t="s">
        <v>74</v>
      </c>
      <c r="C25" s="283" t="s">
        <v>375</v>
      </c>
      <c r="D25" s="397">
        <v>21800000</v>
      </c>
      <c r="E25" s="459"/>
      <c r="F25" s="460" t="s">
        <v>17</v>
      </c>
      <c r="G25" s="174">
        <v>573000</v>
      </c>
      <c r="H25" s="283" t="s">
        <v>1633</v>
      </c>
      <c r="I25" s="450">
        <v>2014</v>
      </c>
      <c r="J25" s="450" t="s">
        <v>22</v>
      </c>
      <c r="K25" s="450" t="s">
        <v>1602</v>
      </c>
      <c r="L25" s="283" t="s">
        <v>70</v>
      </c>
      <c r="M25" s="378" t="s">
        <v>1313</v>
      </c>
      <c r="N25" s="379" t="s">
        <v>1597</v>
      </c>
      <c r="O25" s="380"/>
      <c r="P25" s="456"/>
      <c r="Q25" s="456"/>
      <c r="R25" s="456"/>
      <c r="S25" s="456"/>
      <c r="T25" s="456"/>
    </row>
    <row r="26" spans="1:59" s="457" customFormat="1" ht="33.75" customHeight="1" x14ac:dyDescent="0.25">
      <c r="A26" s="283" t="s">
        <v>35</v>
      </c>
      <c r="B26" s="283" t="s">
        <v>77</v>
      </c>
      <c r="C26" s="283" t="s">
        <v>78</v>
      </c>
      <c r="D26" s="397">
        <v>2000000</v>
      </c>
      <c r="E26" s="459"/>
      <c r="F26" s="460" t="s">
        <v>17</v>
      </c>
      <c r="G26" s="174">
        <v>29250</v>
      </c>
      <c r="H26" s="283" t="s">
        <v>60</v>
      </c>
      <c r="I26" s="450">
        <v>2014</v>
      </c>
      <c r="J26" s="283" t="s">
        <v>23</v>
      </c>
      <c r="K26" s="283" t="s">
        <v>1603</v>
      </c>
      <c r="L26" s="283" t="s">
        <v>61</v>
      </c>
      <c r="M26" s="378" t="s">
        <v>1313</v>
      </c>
      <c r="N26" s="379" t="s">
        <v>1597</v>
      </c>
      <c r="O26" s="380"/>
      <c r="P26" s="456"/>
      <c r="Q26" s="456"/>
      <c r="R26" s="456"/>
      <c r="S26" s="456"/>
      <c r="T26" s="456"/>
    </row>
    <row r="27" spans="1:59" s="457" customFormat="1" ht="86.25" customHeight="1" x14ac:dyDescent="0.25">
      <c r="A27" s="283" t="s">
        <v>37</v>
      </c>
      <c r="B27" s="283" t="s">
        <v>79</v>
      </c>
      <c r="C27" s="283" t="s">
        <v>80</v>
      </c>
      <c r="D27" s="397">
        <v>1200000</v>
      </c>
      <c r="E27" s="459"/>
      <c r="F27" s="460" t="s">
        <v>17</v>
      </c>
      <c r="G27" s="174">
        <v>120000</v>
      </c>
      <c r="H27" s="286" t="s">
        <v>1674</v>
      </c>
      <c r="I27" s="450">
        <v>2014</v>
      </c>
      <c r="J27" s="283" t="s">
        <v>23</v>
      </c>
      <c r="K27" s="283" t="s">
        <v>1603</v>
      </c>
      <c r="L27" s="283" t="s">
        <v>81</v>
      </c>
      <c r="M27" s="378" t="s">
        <v>1313</v>
      </c>
      <c r="N27" s="379" t="s">
        <v>1597</v>
      </c>
      <c r="O27" s="380"/>
      <c r="P27" s="456"/>
      <c r="Q27" s="456"/>
      <c r="R27" s="456"/>
      <c r="S27" s="456"/>
      <c r="T27" s="456"/>
    </row>
    <row r="28" spans="1:59" s="457" customFormat="1" ht="83.25" customHeight="1" x14ac:dyDescent="0.25">
      <c r="A28" s="283" t="s">
        <v>37</v>
      </c>
      <c r="B28" s="283" t="s">
        <v>82</v>
      </c>
      <c r="C28" s="283" t="s">
        <v>80</v>
      </c>
      <c r="D28" s="397">
        <v>500000</v>
      </c>
      <c r="E28" s="459"/>
      <c r="F28" s="460" t="s">
        <v>17</v>
      </c>
      <c r="G28" s="174">
        <v>40000</v>
      </c>
      <c r="H28" s="286" t="s">
        <v>1661</v>
      </c>
      <c r="I28" s="450">
        <v>2014</v>
      </c>
      <c r="J28" s="283" t="s">
        <v>23</v>
      </c>
      <c r="K28" s="283" t="s">
        <v>1603</v>
      </c>
      <c r="L28" s="283" t="s">
        <v>81</v>
      </c>
      <c r="M28" s="378" t="s">
        <v>1313</v>
      </c>
      <c r="N28" s="379" t="s">
        <v>1597</v>
      </c>
      <c r="O28" s="380"/>
      <c r="P28" s="456"/>
      <c r="Q28" s="456"/>
      <c r="R28" s="456"/>
      <c r="S28" s="456"/>
      <c r="T28" s="456"/>
    </row>
    <row r="29" spans="1:59" s="457" customFormat="1" ht="48" customHeight="1" x14ac:dyDescent="0.25">
      <c r="A29" s="283" t="s">
        <v>85</v>
      </c>
      <c r="B29" s="283" t="s">
        <v>83</v>
      </c>
      <c r="C29" s="283" t="s">
        <v>84</v>
      </c>
      <c r="D29" s="459">
        <v>150000000</v>
      </c>
      <c r="E29" s="459"/>
      <c r="F29" s="460" t="s">
        <v>16</v>
      </c>
      <c r="G29" s="174">
        <v>714490</v>
      </c>
      <c r="H29" s="462" t="s">
        <v>1679</v>
      </c>
      <c r="I29" s="450">
        <v>2014</v>
      </c>
      <c r="J29" s="283" t="s">
        <v>23</v>
      </c>
      <c r="K29" s="283" t="s">
        <v>1603</v>
      </c>
      <c r="L29" s="283" t="s">
        <v>61</v>
      </c>
      <c r="M29" s="381" t="s">
        <v>1598</v>
      </c>
      <c r="N29" s="379" t="s">
        <v>1597</v>
      </c>
      <c r="O29" s="380"/>
      <c r="P29" s="456"/>
      <c r="Q29" s="456"/>
      <c r="R29" s="456"/>
      <c r="S29" s="456"/>
      <c r="T29" s="456"/>
    </row>
    <row r="30" spans="1:59" s="457" customFormat="1" ht="30" customHeight="1" x14ac:dyDescent="0.25">
      <c r="A30" s="283" t="s">
        <v>35</v>
      </c>
      <c r="B30" s="283" t="s">
        <v>86</v>
      </c>
      <c r="C30" s="283" t="s">
        <v>78</v>
      </c>
      <c r="D30" s="397">
        <v>2000000</v>
      </c>
      <c r="E30" s="459"/>
      <c r="F30" s="460" t="s">
        <v>17</v>
      </c>
      <c r="G30" s="174">
        <f>25*45</f>
        <v>1125</v>
      </c>
      <c r="H30" s="283" t="s">
        <v>88</v>
      </c>
      <c r="I30" s="450">
        <v>2014</v>
      </c>
      <c r="J30" s="283" t="s">
        <v>24</v>
      </c>
      <c r="K30" s="283" t="s">
        <v>1604</v>
      </c>
      <c r="L30" s="283" t="s">
        <v>61</v>
      </c>
      <c r="M30" s="378" t="s">
        <v>1313</v>
      </c>
      <c r="N30" s="379" t="s">
        <v>1597</v>
      </c>
      <c r="O30" s="380"/>
      <c r="P30" s="456"/>
      <c r="Q30" s="456"/>
      <c r="R30" s="456"/>
      <c r="S30" s="456"/>
      <c r="T30" s="456"/>
    </row>
    <row r="31" spans="1:59" s="457" customFormat="1" ht="60" x14ac:dyDescent="0.25">
      <c r="A31" s="283" t="s">
        <v>91</v>
      </c>
      <c r="B31" s="283" t="s">
        <v>92</v>
      </c>
      <c r="C31" s="283" t="s">
        <v>75</v>
      </c>
      <c r="D31" s="397">
        <v>346560</v>
      </c>
      <c r="E31" s="459"/>
      <c r="F31" s="460" t="s">
        <v>17</v>
      </c>
      <c r="G31" s="174">
        <v>116640</v>
      </c>
      <c r="H31" s="283" t="s">
        <v>1634</v>
      </c>
      <c r="I31" s="450">
        <v>2014</v>
      </c>
      <c r="J31" s="283" t="s">
        <v>24</v>
      </c>
      <c r="K31" s="283" t="s">
        <v>1604</v>
      </c>
      <c r="L31" s="283" t="s">
        <v>70</v>
      </c>
      <c r="M31" s="378" t="s">
        <v>1313</v>
      </c>
      <c r="N31" s="379" t="s">
        <v>1597</v>
      </c>
      <c r="O31" s="380"/>
      <c r="P31" s="456"/>
      <c r="Q31" s="456"/>
      <c r="R31" s="456"/>
      <c r="S31" s="456"/>
      <c r="T31" s="456"/>
    </row>
    <row r="32" spans="1:59" s="457" customFormat="1" ht="60" x14ac:dyDescent="0.25">
      <c r="A32" s="283" t="s">
        <v>91</v>
      </c>
      <c r="B32" s="283" t="s">
        <v>97</v>
      </c>
      <c r="C32" s="283" t="s">
        <v>98</v>
      </c>
      <c r="D32" s="397">
        <v>700000</v>
      </c>
      <c r="E32" s="459"/>
      <c r="F32" s="460" t="s">
        <v>17</v>
      </c>
      <c r="G32" s="174">
        <v>77000</v>
      </c>
      <c r="H32" s="283" t="s">
        <v>1635</v>
      </c>
      <c r="I32" s="450">
        <v>2014</v>
      </c>
      <c r="J32" s="283" t="s">
        <v>24</v>
      </c>
      <c r="K32" s="283" t="s">
        <v>1604</v>
      </c>
      <c r="L32" s="283" t="s">
        <v>70</v>
      </c>
      <c r="M32" s="378" t="s">
        <v>1313</v>
      </c>
      <c r="N32" s="379" t="s">
        <v>1597</v>
      </c>
      <c r="O32" s="380"/>
      <c r="P32" s="456"/>
      <c r="Q32" s="456"/>
      <c r="R32" s="456"/>
      <c r="S32" s="456"/>
      <c r="T32" s="456"/>
    </row>
    <row r="33" spans="1:20" s="457" customFormat="1" ht="30" customHeight="1" x14ac:dyDescent="0.25">
      <c r="A33" s="283" t="s">
        <v>89</v>
      </c>
      <c r="B33" s="283" t="s">
        <v>72</v>
      </c>
      <c r="C33" s="283" t="s">
        <v>73</v>
      </c>
      <c r="D33" s="461">
        <v>740000</v>
      </c>
      <c r="E33" s="459"/>
      <c r="F33" s="460" t="s">
        <v>1614</v>
      </c>
      <c r="G33" s="174">
        <v>4458.5600000000004</v>
      </c>
      <c r="H33" s="286" t="s">
        <v>1662</v>
      </c>
      <c r="I33" s="450">
        <v>2014</v>
      </c>
      <c r="J33" s="283" t="s">
        <v>24</v>
      </c>
      <c r="K33" s="283" t="s">
        <v>1604</v>
      </c>
      <c r="L33" s="283" t="s">
        <v>70</v>
      </c>
      <c r="M33" s="378" t="s">
        <v>1313</v>
      </c>
      <c r="N33" s="379" t="s">
        <v>1597</v>
      </c>
      <c r="O33" s="380"/>
      <c r="P33" s="456"/>
      <c r="Q33" s="456"/>
      <c r="R33" s="456"/>
      <c r="S33" s="456"/>
      <c r="T33" s="456"/>
    </row>
    <row r="34" spans="1:20" s="457" customFormat="1" ht="30" customHeight="1" x14ac:dyDescent="0.25">
      <c r="A34" s="283" t="s">
        <v>91</v>
      </c>
      <c r="B34" s="283" t="s">
        <v>74</v>
      </c>
      <c r="C34" s="283" t="s">
        <v>90</v>
      </c>
      <c r="D34" s="397">
        <v>10600000</v>
      </c>
      <c r="E34" s="459"/>
      <c r="F34" s="460" t="s">
        <v>17</v>
      </c>
      <c r="G34" s="174">
        <v>890000</v>
      </c>
      <c r="H34" s="283" t="s">
        <v>1636</v>
      </c>
      <c r="I34" s="450">
        <v>2014</v>
      </c>
      <c r="J34" s="283" t="s">
        <v>24</v>
      </c>
      <c r="K34" s="283" t="s">
        <v>1604</v>
      </c>
      <c r="L34" s="283" t="s">
        <v>70</v>
      </c>
      <c r="M34" s="378" t="s">
        <v>1313</v>
      </c>
      <c r="N34" s="379" t="s">
        <v>1597</v>
      </c>
      <c r="O34" s="380"/>
      <c r="P34" s="456"/>
      <c r="Q34" s="456"/>
      <c r="R34" s="456"/>
      <c r="S34" s="456"/>
      <c r="T34" s="456"/>
    </row>
    <row r="35" spans="1:20" s="463" customFormat="1" ht="60" x14ac:dyDescent="0.25">
      <c r="A35" s="283" t="s">
        <v>91</v>
      </c>
      <c r="B35" s="283" t="s">
        <v>92</v>
      </c>
      <c r="C35" s="283" t="s">
        <v>93</v>
      </c>
      <c r="D35" s="397">
        <v>2422200</v>
      </c>
      <c r="E35" s="459"/>
      <c r="F35" s="460" t="s">
        <v>17</v>
      </c>
      <c r="G35" s="174">
        <v>512116.67</v>
      </c>
      <c r="H35" s="283" t="s">
        <v>1637</v>
      </c>
      <c r="I35" s="450">
        <v>2014</v>
      </c>
      <c r="J35" s="283" t="s">
        <v>24</v>
      </c>
      <c r="K35" s="283" t="s">
        <v>1604</v>
      </c>
      <c r="L35" s="283" t="s">
        <v>70</v>
      </c>
      <c r="M35" s="378" t="s">
        <v>1313</v>
      </c>
      <c r="N35" s="379" t="s">
        <v>1597</v>
      </c>
      <c r="O35" s="380"/>
      <c r="P35" s="456"/>
      <c r="Q35" s="456"/>
      <c r="R35" s="456"/>
      <c r="S35" s="456"/>
      <c r="T35" s="456"/>
    </row>
    <row r="36" spans="1:20" s="457" customFormat="1" ht="60" x14ac:dyDescent="0.25">
      <c r="A36" s="283" t="s">
        <v>91</v>
      </c>
      <c r="B36" s="283" t="s">
        <v>94</v>
      </c>
      <c r="C36" s="283" t="s">
        <v>95</v>
      </c>
      <c r="D36" s="397">
        <v>410585</v>
      </c>
      <c r="E36" s="459"/>
      <c r="F36" s="460" t="s">
        <v>17</v>
      </c>
      <c r="G36" s="174">
        <v>195459.5</v>
      </c>
      <c r="H36" s="283" t="s">
        <v>1638</v>
      </c>
      <c r="I36" s="450">
        <v>2014</v>
      </c>
      <c r="J36" s="283" t="s">
        <v>24</v>
      </c>
      <c r="K36" s="283" t="s">
        <v>1604</v>
      </c>
      <c r="L36" s="283" t="s">
        <v>70</v>
      </c>
      <c r="M36" s="378" t="s">
        <v>1313</v>
      </c>
      <c r="N36" s="379" t="s">
        <v>1597</v>
      </c>
      <c r="O36" s="380"/>
      <c r="P36" s="456"/>
      <c r="Q36" s="456"/>
      <c r="R36" s="456"/>
      <c r="S36" s="456"/>
      <c r="T36" s="456"/>
    </row>
    <row r="37" spans="1:20" s="457" customFormat="1" ht="60" x14ac:dyDescent="0.25">
      <c r="A37" s="283" t="s">
        <v>91</v>
      </c>
      <c r="B37" s="283" t="s">
        <v>96</v>
      </c>
      <c r="C37" s="283" t="s">
        <v>90</v>
      </c>
      <c r="D37" s="397">
        <v>317665</v>
      </c>
      <c r="E37" s="459"/>
      <c r="F37" s="460" t="s">
        <v>17</v>
      </c>
      <c r="G37" s="174">
        <v>91165</v>
      </c>
      <c r="H37" s="283" t="s">
        <v>1639</v>
      </c>
      <c r="I37" s="450">
        <v>2014</v>
      </c>
      <c r="J37" s="283" t="s">
        <v>24</v>
      </c>
      <c r="K37" s="283" t="s">
        <v>1604</v>
      </c>
      <c r="L37" s="283" t="s">
        <v>70</v>
      </c>
      <c r="M37" s="378" t="s">
        <v>1313</v>
      </c>
      <c r="N37" s="379" t="s">
        <v>1597</v>
      </c>
      <c r="O37" s="380"/>
      <c r="P37" s="456"/>
      <c r="Q37" s="456"/>
      <c r="R37" s="456"/>
      <c r="S37" s="456"/>
      <c r="T37" s="456"/>
    </row>
    <row r="38" spans="1:20" s="457" customFormat="1" ht="30" customHeight="1" x14ac:dyDescent="0.25">
      <c r="A38" s="283" t="s">
        <v>101</v>
      </c>
      <c r="B38" s="283" t="s">
        <v>103</v>
      </c>
      <c r="C38" s="283" t="s">
        <v>104</v>
      </c>
      <c r="D38" s="464">
        <v>10500000</v>
      </c>
      <c r="E38" s="464"/>
      <c r="F38" s="460" t="s">
        <v>17</v>
      </c>
      <c r="G38" s="465">
        <v>1620000</v>
      </c>
      <c r="H38" s="462" t="s">
        <v>1680</v>
      </c>
      <c r="I38" s="450">
        <v>2014</v>
      </c>
      <c r="J38" s="283" t="s">
        <v>24</v>
      </c>
      <c r="K38" s="283" t="s">
        <v>1604</v>
      </c>
      <c r="L38" s="283" t="s">
        <v>102</v>
      </c>
      <c r="M38" s="381" t="s">
        <v>1598</v>
      </c>
      <c r="N38" s="379" t="s">
        <v>1597</v>
      </c>
      <c r="O38" s="380"/>
      <c r="P38" s="456"/>
      <c r="Q38" s="456"/>
      <c r="R38" s="456"/>
      <c r="S38" s="456"/>
      <c r="T38" s="456"/>
    </row>
    <row r="39" spans="1:20" s="457" customFormat="1" ht="47.25" customHeight="1" x14ac:dyDescent="0.25">
      <c r="A39" s="283" t="s">
        <v>37</v>
      </c>
      <c r="B39" s="283" t="s">
        <v>110</v>
      </c>
      <c r="C39" s="283" t="s">
        <v>106</v>
      </c>
      <c r="D39" s="461">
        <v>900000</v>
      </c>
      <c r="E39" s="464"/>
      <c r="F39" s="460" t="s">
        <v>17</v>
      </c>
      <c r="G39" s="466">
        <v>250000</v>
      </c>
      <c r="H39" s="286" t="s">
        <v>1663</v>
      </c>
      <c r="I39" s="450">
        <v>2014</v>
      </c>
      <c r="J39" s="283" t="s">
        <v>24</v>
      </c>
      <c r="K39" s="283" t="s">
        <v>1604</v>
      </c>
      <c r="L39" s="283" t="s">
        <v>107</v>
      </c>
      <c r="M39" s="378" t="s">
        <v>1313</v>
      </c>
      <c r="N39" s="379" t="s">
        <v>1597</v>
      </c>
      <c r="O39" s="380"/>
      <c r="P39" s="456"/>
      <c r="Q39" s="456"/>
      <c r="R39" s="456"/>
      <c r="S39" s="456"/>
      <c r="T39" s="456"/>
    </row>
    <row r="40" spans="1:20" s="457" customFormat="1" ht="15" customHeight="1" x14ac:dyDescent="0.25">
      <c r="A40" s="283" t="s">
        <v>37</v>
      </c>
      <c r="B40" s="283" t="s">
        <v>109</v>
      </c>
      <c r="C40" s="283" t="s">
        <v>108</v>
      </c>
      <c r="D40" s="397">
        <v>776542</v>
      </c>
      <c r="E40" s="459"/>
      <c r="F40" s="460" t="s">
        <v>17</v>
      </c>
      <c r="G40" s="174">
        <v>38827</v>
      </c>
      <c r="H40" s="283" t="s">
        <v>111</v>
      </c>
      <c r="I40" s="450">
        <v>2014</v>
      </c>
      <c r="J40" s="283" t="s">
        <v>24</v>
      </c>
      <c r="K40" s="283" t="s">
        <v>1604</v>
      </c>
      <c r="L40" s="283" t="s">
        <v>112</v>
      </c>
      <c r="M40" s="378" t="s">
        <v>1313</v>
      </c>
      <c r="N40" s="379" t="s">
        <v>1597</v>
      </c>
      <c r="O40" s="380"/>
      <c r="P40" s="456"/>
      <c r="Q40" s="456"/>
      <c r="R40" s="456"/>
      <c r="S40" s="456"/>
      <c r="T40" s="456"/>
    </row>
    <row r="41" spans="1:20" s="457" customFormat="1" ht="30" customHeight="1" x14ac:dyDescent="0.25">
      <c r="A41" s="283" t="s">
        <v>37</v>
      </c>
      <c r="B41" s="283" t="s">
        <v>113</v>
      </c>
      <c r="C41" s="286" t="s">
        <v>1664</v>
      </c>
      <c r="D41" s="397">
        <v>16200000</v>
      </c>
      <c r="E41" s="459"/>
      <c r="F41" s="460" t="s">
        <v>17</v>
      </c>
      <c r="G41" s="174">
        <v>238140</v>
      </c>
      <c r="H41" s="283" t="s">
        <v>111</v>
      </c>
      <c r="I41" s="450">
        <v>2014</v>
      </c>
      <c r="J41" s="283" t="s">
        <v>24</v>
      </c>
      <c r="K41" s="283" t="s">
        <v>1604</v>
      </c>
      <c r="L41" s="283" t="s">
        <v>112</v>
      </c>
      <c r="M41" s="378" t="s">
        <v>1313</v>
      </c>
      <c r="N41" s="379" t="s">
        <v>1597</v>
      </c>
      <c r="O41" s="380"/>
      <c r="P41" s="456"/>
      <c r="Q41" s="456"/>
      <c r="R41" s="456"/>
      <c r="S41" s="456"/>
      <c r="T41" s="456"/>
    </row>
    <row r="42" spans="1:20" s="457" customFormat="1" ht="15" customHeight="1" x14ac:dyDescent="0.25">
      <c r="A42" s="283" t="s">
        <v>37</v>
      </c>
      <c r="B42" s="283" t="s">
        <v>113</v>
      </c>
      <c r="C42" s="283" t="s">
        <v>114</v>
      </c>
      <c r="D42" s="397">
        <v>21800000</v>
      </c>
      <c r="E42" s="459"/>
      <c r="F42" s="460" t="s">
        <v>17</v>
      </c>
      <c r="G42" s="174">
        <v>21800</v>
      </c>
      <c r="H42" s="283" t="s">
        <v>111</v>
      </c>
      <c r="I42" s="450">
        <v>2014</v>
      </c>
      <c r="J42" s="283" t="s">
        <v>24</v>
      </c>
      <c r="K42" s="283" t="s">
        <v>1604</v>
      </c>
      <c r="L42" s="283" t="s">
        <v>112</v>
      </c>
      <c r="M42" s="378" t="s">
        <v>1313</v>
      </c>
      <c r="N42" s="379" t="s">
        <v>1597</v>
      </c>
      <c r="O42" s="380"/>
      <c r="P42" s="456"/>
      <c r="Q42" s="456"/>
      <c r="R42" s="456"/>
      <c r="S42" s="456"/>
      <c r="T42" s="456"/>
    </row>
    <row r="43" spans="1:20" s="457" customFormat="1" ht="30" customHeight="1" x14ac:dyDescent="0.25">
      <c r="A43" s="283" t="s">
        <v>119</v>
      </c>
      <c r="B43" s="283" t="s">
        <v>117</v>
      </c>
      <c r="C43" s="283" t="s">
        <v>118</v>
      </c>
      <c r="D43" s="459">
        <v>20466041.239999998</v>
      </c>
      <c r="E43" s="459"/>
      <c r="F43" s="460" t="s">
        <v>1614</v>
      </c>
      <c r="G43" s="174">
        <v>77327.31</v>
      </c>
      <c r="H43" s="462" t="s">
        <v>1681</v>
      </c>
      <c r="I43" s="450">
        <v>2014</v>
      </c>
      <c r="J43" s="283" t="s">
        <v>24</v>
      </c>
      <c r="K43" s="283" t="s">
        <v>1604</v>
      </c>
      <c r="L43" s="467" t="s">
        <v>102</v>
      </c>
      <c r="M43" s="381" t="s">
        <v>1598</v>
      </c>
      <c r="N43" s="379" t="s">
        <v>1597</v>
      </c>
      <c r="O43" s="380"/>
      <c r="P43" s="456"/>
      <c r="Q43" s="456"/>
      <c r="R43" s="456"/>
      <c r="S43" s="456"/>
      <c r="T43" s="456"/>
    </row>
    <row r="44" spans="1:20" s="457" customFormat="1" ht="60" x14ac:dyDescent="0.25">
      <c r="A44" s="283" t="s">
        <v>91</v>
      </c>
      <c r="B44" s="283" t="s">
        <v>184</v>
      </c>
      <c r="C44" s="283" t="s">
        <v>76</v>
      </c>
      <c r="D44" s="397">
        <v>1505911.25</v>
      </c>
      <c r="E44" s="459"/>
      <c r="F44" s="460" t="s">
        <v>17</v>
      </c>
      <c r="G44" s="174">
        <f>D44-1433496.6</f>
        <v>72414.649999999907</v>
      </c>
      <c r="H44" s="283" t="s">
        <v>191</v>
      </c>
      <c r="I44" s="450">
        <v>2014</v>
      </c>
      <c r="J44" s="283" t="s">
        <v>24</v>
      </c>
      <c r="K44" s="283" t="s">
        <v>1604</v>
      </c>
      <c r="L44" s="283" t="s">
        <v>70</v>
      </c>
      <c r="M44" s="378" t="s">
        <v>1313</v>
      </c>
      <c r="N44" s="379" t="s">
        <v>1597</v>
      </c>
      <c r="O44" s="380"/>
      <c r="P44" s="456"/>
      <c r="Q44" s="456"/>
      <c r="R44" s="456"/>
      <c r="S44" s="456"/>
      <c r="T44" s="456"/>
    </row>
    <row r="45" spans="1:20" s="457" customFormat="1" ht="30" customHeight="1" x14ac:dyDescent="0.25">
      <c r="A45" s="283" t="s">
        <v>36</v>
      </c>
      <c r="B45" s="283" t="s">
        <v>186</v>
      </c>
      <c r="C45" s="283" t="s">
        <v>187</v>
      </c>
      <c r="D45" s="459">
        <v>5000000</v>
      </c>
      <c r="E45" s="459"/>
      <c r="F45" s="460" t="s">
        <v>17</v>
      </c>
      <c r="G45" s="174">
        <v>1500000</v>
      </c>
      <c r="H45" s="462" t="s">
        <v>1682</v>
      </c>
      <c r="I45" s="450">
        <v>2014</v>
      </c>
      <c r="J45" s="283" t="s">
        <v>24</v>
      </c>
      <c r="K45" s="283" t="s">
        <v>1604</v>
      </c>
      <c r="L45" s="283" t="s">
        <v>188</v>
      </c>
      <c r="M45" s="381" t="s">
        <v>1598</v>
      </c>
      <c r="N45" s="379" t="s">
        <v>1597</v>
      </c>
      <c r="O45" s="380"/>
      <c r="P45" s="456"/>
      <c r="Q45" s="456"/>
      <c r="R45" s="456"/>
      <c r="S45" s="456"/>
      <c r="T45" s="456"/>
    </row>
    <row r="46" spans="1:20" s="457" customFormat="1" ht="30" customHeight="1" x14ac:dyDescent="0.25">
      <c r="A46" s="283" t="s">
        <v>36</v>
      </c>
      <c r="B46" s="283" t="s">
        <v>189</v>
      </c>
      <c r="C46" s="283" t="s">
        <v>190</v>
      </c>
      <c r="D46" s="459">
        <v>2000000</v>
      </c>
      <c r="E46" s="459"/>
      <c r="F46" s="460" t="s">
        <v>17</v>
      </c>
      <c r="G46" s="174">
        <v>330000</v>
      </c>
      <c r="H46" s="462" t="s">
        <v>1683</v>
      </c>
      <c r="I46" s="450">
        <v>2014</v>
      </c>
      <c r="J46" s="283" t="s">
        <v>24</v>
      </c>
      <c r="K46" s="283" t="s">
        <v>1604</v>
      </c>
      <c r="L46" s="283" t="s">
        <v>188</v>
      </c>
      <c r="M46" s="381" t="s">
        <v>1598</v>
      </c>
      <c r="N46" s="379" t="s">
        <v>1597</v>
      </c>
      <c r="O46" s="380"/>
      <c r="P46" s="456"/>
      <c r="Q46" s="456"/>
      <c r="R46" s="456"/>
      <c r="S46" s="456"/>
      <c r="T46" s="456"/>
    </row>
    <row r="47" spans="1:20" s="457" customFormat="1" ht="30" customHeight="1" x14ac:dyDescent="0.25">
      <c r="A47" s="283" t="s">
        <v>105</v>
      </c>
      <c r="B47" s="283" t="s">
        <v>193</v>
      </c>
      <c r="C47" s="283" t="s">
        <v>194</v>
      </c>
      <c r="D47" s="459">
        <v>2541876.5299999998</v>
      </c>
      <c r="E47" s="459"/>
      <c r="F47" s="460" t="s">
        <v>1614</v>
      </c>
      <c r="G47" s="174">
        <v>52812.41</v>
      </c>
      <c r="H47" s="468" t="s">
        <v>1678</v>
      </c>
      <c r="I47" s="450">
        <v>2014</v>
      </c>
      <c r="J47" s="283" t="s">
        <v>24</v>
      </c>
      <c r="K47" s="283" t="s">
        <v>1604</v>
      </c>
      <c r="L47" s="283" t="s">
        <v>188</v>
      </c>
      <c r="M47" s="381" t="s">
        <v>1598</v>
      </c>
      <c r="N47" s="379" t="s">
        <v>1597</v>
      </c>
      <c r="O47" s="380"/>
      <c r="P47" s="456"/>
      <c r="Q47" s="456"/>
      <c r="R47" s="456"/>
      <c r="S47" s="456"/>
      <c r="T47" s="456"/>
    </row>
    <row r="48" spans="1:20" s="457" customFormat="1" ht="15" customHeight="1" x14ac:dyDescent="0.25">
      <c r="A48" s="283" t="s">
        <v>195</v>
      </c>
      <c r="B48" s="283" t="s">
        <v>196</v>
      </c>
      <c r="C48" s="283" t="s">
        <v>197</v>
      </c>
      <c r="D48" s="459">
        <v>19000000</v>
      </c>
      <c r="E48" s="459"/>
      <c r="F48" s="460" t="s">
        <v>17</v>
      </c>
      <c r="G48" s="174">
        <v>471036</v>
      </c>
      <c r="H48" s="462" t="s">
        <v>1684</v>
      </c>
      <c r="I48" s="450">
        <v>2014</v>
      </c>
      <c r="J48" s="283" t="s">
        <v>24</v>
      </c>
      <c r="K48" s="283" t="s">
        <v>1604</v>
      </c>
      <c r="L48" s="283" t="s">
        <v>188</v>
      </c>
      <c r="M48" s="381" t="s">
        <v>1598</v>
      </c>
      <c r="N48" s="379" t="s">
        <v>1597</v>
      </c>
      <c r="O48" s="380"/>
      <c r="P48" s="456"/>
      <c r="Q48" s="456"/>
      <c r="R48" s="456"/>
      <c r="S48" s="456"/>
      <c r="T48" s="456"/>
    </row>
    <row r="49" spans="1:20" s="457" customFormat="1" ht="30" customHeight="1" x14ac:dyDescent="0.25">
      <c r="A49" s="283" t="s">
        <v>195</v>
      </c>
      <c r="B49" s="283" t="s">
        <v>196</v>
      </c>
      <c r="C49" s="283" t="s">
        <v>198</v>
      </c>
      <c r="D49" s="459">
        <v>19000000</v>
      </c>
      <c r="E49" s="459"/>
      <c r="F49" s="460" t="s">
        <v>17</v>
      </c>
      <c r="G49" s="174">
        <v>338000</v>
      </c>
      <c r="H49" s="462" t="s">
        <v>1685</v>
      </c>
      <c r="I49" s="450">
        <v>2014</v>
      </c>
      <c r="J49" s="283" t="s">
        <v>24</v>
      </c>
      <c r="K49" s="283" t="s">
        <v>1604</v>
      </c>
      <c r="L49" s="283" t="s">
        <v>188</v>
      </c>
      <c r="M49" s="381" t="s">
        <v>1598</v>
      </c>
      <c r="N49" s="379" t="s">
        <v>1597</v>
      </c>
      <c r="O49" s="380"/>
      <c r="P49" s="456"/>
      <c r="Q49" s="456"/>
      <c r="R49" s="456"/>
      <c r="S49" s="456"/>
      <c r="T49" s="456"/>
    </row>
    <row r="50" spans="1:20" s="457" customFormat="1" ht="30" customHeight="1" x14ac:dyDescent="0.25">
      <c r="A50" s="283" t="s">
        <v>201</v>
      </c>
      <c r="B50" s="283" t="s">
        <v>199</v>
      </c>
      <c r="C50" s="283" t="s">
        <v>200</v>
      </c>
      <c r="D50" s="459">
        <v>23000000</v>
      </c>
      <c r="E50" s="459"/>
      <c r="F50" s="460" t="s">
        <v>17</v>
      </c>
      <c r="G50" s="174">
        <v>103575</v>
      </c>
      <c r="H50" s="462" t="s">
        <v>1686</v>
      </c>
      <c r="I50" s="450">
        <v>2014</v>
      </c>
      <c r="J50" s="283" t="s">
        <v>24</v>
      </c>
      <c r="K50" s="283" t="s">
        <v>1604</v>
      </c>
      <c r="L50" s="460" t="s">
        <v>102</v>
      </c>
      <c r="M50" s="381" t="s">
        <v>1598</v>
      </c>
      <c r="N50" s="379" t="s">
        <v>1597</v>
      </c>
      <c r="O50" s="380"/>
      <c r="P50" s="456"/>
      <c r="Q50" s="456"/>
      <c r="R50" s="456"/>
      <c r="S50" s="456"/>
      <c r="T50" s="456"/>
    </row>
    <row r="51" spans="1:20" s="457" customFormat="1" ht="30" customHeight="1" x14ac:dyDescent="0.25">
      <c r="A51" s="283" t="s">
        <v>202</v>
      </c>
      <c r="B51" s="283" t="s">
        <v>204</v>
      </c>
      <c r="C51" s="283" t="s">
        <v>203</v>
      </c>
      <c r="D51" s="459">
        <v>52000000</v>
      </c>
      <c r="E51" s="459"/>
      <c r="F51" s="460" t="s">
        <v>17</v>
      </c>
      <c r="G51" s="174">
        <v>300000</v>
      </c>
      <c r="H51" s="462" t="s">
        <v>1687</v>
      </c>
      <c r="I51" s="450">
        <v>2014</v>
      </c>
      <c r="J51" s="283" t="s">
        <v>24</v>
      </c>
      <c r="K51" s="283" t="s">
        <v>1604</v>
      </c>
      <c r="L51" s="460" t="s">
        <v>102</v>
      </c>
      <c r="M51" s="381" t="s">
        <v>1598</v>
      </c>
      <c r="N51" s="379" t="s">
        <v>1597</v>
      </c>
      <c r="O51" s="380"/>
      <c r="P51" s="456"/>
      <c r="Q51" s="456"/>
      <c r="R51" s="456"/>
      <c r="S51" s="456"/>
      <c r="T51" s="456"/>
    </row>
    <row r="52" spans="1:20" s="457" customFormat="1" ht="30" customHeight="1" x14ac:dyDescent="0.25">
      <c r="A52" s="283" t="s">
        <v>202</v>
      </c>
      <c r="B52" s="283" t="s">
        <v>204</v>
      </c>
      <c r="C52" s="283" t="s">
        <v>205</v>
      </c>
      <c r="D52" s="459">
        <v>52000000</v>
      </c>
      <c r="E52" s="459"/>
      <c r="F52" s="460" t="s">
        <v>1614</v>
      </c>
      <c r="G52" s="174">
        <v>361414</v>
      </c>
      <c r="H52" s="462" t="s">
        <v>1688</v>
      </c>
      <c r="I52" s="450">
        <v>2014</v>
      </c>
      <c r="J52" s="283" t="s">
        <v>24</v>
      </c>
      <c r="K52" s="283" t="s">
        <v>1604</v>
      </c>
      <c r="L52" s="460" t="s">
        <v>102</v>
      </c>
      <c r="M52" s="381" t="s">
        <v>1598</v>
      </c>
      <c r="N52" s="379" t="s">
        <v>1597</v>
      </c>
      <c r="O52" s="380"/>
      <c r="P52" s="456"/>
      <c r="Q52" s="456"/>
      <c r="R52" s="456"/>
      <c r="S52" s="456"/>
      <c r="T52" s="456"/>
    </row>
    <row r="53" spans="1:20" s="457" customFormat="1" ht="15" customHeight="1" x14ac:dyDescent="0.25">
      <c r="A53" s="283" t="s">
        <v>37</v>
      </c>
      <c r="B53" s="283" t="s">
        <v>171</v>
      </c>
      <c r="C53" s="283" t="s">
        <v>246</v>
      </c>
      <c r="D53" s="397">
        <v>900000</v>
      </c>
      <c r="E53" s="459"/>
      <c r="F53" s="460" t="s">
        <v>17</v>
      </c>
      <c r="G53" s="174">
        <v>180000</v>
      </c>
      <c r="H53" s="283" t="s">
        <v>111</v>
      </c>
      <c r="I53" s="450">
        <v>2014</v>
      </c>
      <c r="J53" s="283" t="s">
        <v>25</v>
      </c>
      <c r="K53" s="283" t="s">
        <v>1605</v>
      </c>
      <c r="L53" s="283" t="s">
        <v>112</v>
      </c>
      <c r="M53" s="378" t="s">
        <v>1313</v>
      </c>
      <c r="N53" s="379" t="s">
        <v>1597</v>
      </c>
      <c r="O53" s="380"/>
      <c r="P53" s="456"/>
      <c r="Q53" s="456"/>
      <c r="R53" s="456"/>
      <c r="S53" s="456"/>
      <c r="T53" s="456"/>
    </row>
    <row r="54" spans="1:20" s="457" customFormat="1" ht="54" customHeight="1" x14ac:dyDescent="0.25">
      <c r="A54" s="283" t="s">
        <v>37</v>
      </c>
      <c r="B54" s="283" t="s">
        <v>109</v>
      </c>
      <c r="C54" s="283" t="s">
        <v>108</v>
      </c>
      <c r="D54" s="397">
        <v>1500000</v>
      </c>
      <c r="E54" s="459"/>
      <c r="F54" s="460" t="s">
        <v>17</v>
      </c>
      <c r="G54" s="174">
        <v>75000</v>
      </c>
      <c r="H54" s="283" t="s">
        <v>1675</v>
      </c>
      <c r="I54" s="450">
        <v>2014</v>
      </c>
      <c r="J54" s="283" t="s">
        <v>25</v>
      </c>
      <c r="K54" s="283" t="s">
        <v>1605</v>
      </c>
      <c r="L54" s="283" t="s">
        <v>112</v>
      </c>
      <c r="M54" s="378" t="s">
        <v>1313</v>
      </c>
      <c r="N54" s="379" t="s">
        <v>1597</v>
      </c>
      <c r="O54" s="380"/>
      <c r="P54" s="456"/>
      <c r="Q54" s="456"/>
      <c r="R54" s="456"/>
      <c r="S54" s="456"/>
      <c r="T54" s="456"/>
    </row>
    <row r="55" spans="1:20" s="457" customFormat="1" ht="30" customHeight="1" x14ac:dyDescent="0.25">
      <c r="A55" s="283" t="s">
        <v>145</v>
      </c>
      <c r="B55" s="283" t="s">
        <v>72</v>
      </c>
      <c r="C55" s="283" t="s">
        <v>73</v>
      </c>
      <c r="D55" s="461">
        <v>740000</v>
      </c>
      <c r="E55" s="459"/>
      <c r="F55" s="460" t="s">
        <v>1614</v>
      </c>
      <c r="G55" s="174">
        <v>6257.55</v>
      </c>
      <c r="H55" s="286" t="s">
        <v>1665</v>
      </c>
      <c r="I55" s="450">
        <v>2014</v>
      </c>
      <c r="J55" s="450" t="s">
        <v>25</v>
      </c>
      <c r="K55" s="283" t="s">
        <v>1605</v>
      </c>
      <c r="L55" s="283" t="s">
        <v>70</v>
      </c>
      <c r="M55" s="378" t="s">
        <v>1313</v>
      </c>
      <c r="N55" s="379" t="s">
        <v>1597</v>
      </c>
      <c r="O55" s="380"/>
      <c r="P55" s="456"/>
      <c r="Q55" s="456"/>
      <c r="R55" s="456"/>
      <c r="S55" s="456"/>
      <c r="T55" s="456"/>
    </row>
    <row r="56" spans="1:20" s="457" customFormat="1" ht="30" customHeight="1" x14ac:dyDescent="0.25">
      <c r="A56" s="283" t="s">
        <v>35</v>
      </c>
      <c r="B56" s="283" t="s">
        <v>258</v>
      </c>
      <c r="C56" s="283" t="s">
        <v>259</v>
      </c>
      <c r="D56" s="397">
        <v>5000000</v>
      </c>
      <c r="E56" s="459"/>
      <c r="F56" s="460" t="s">
        <v>17</v>
      </c>
      <c r="G56" s="174">
        <v>152435.31</v>
      </c>
      <c r="H56" s="286" t="s">
        <v>260</v>
      </c>
      <c r="I56" s="450">
        <v>2014</v>
      </c>
      <c r="J56" s="283" t="s">
        <v>25</v>
      </c>
      <c r="K56" s="283" t="s">
        <v>1605</v>
      </c>
      <c r="L56" s="283" t="s">
        <v>61</v>
      </c>
      <c r="M56" s="378" t="s">
        <v>1313</v>
      </c>
      <c r="N56" s="379" t="s">
        <v>1597</v>
      </c>
      <c r="O56" s="380"/>
      <c r="P56" s="456"/>
      <c r="Q56" s="456"/>
      <c r="R56" s="456"/>
      <c r="S56" s="456"/>
      <c r="T56" s="456"/>
    </row>
    <row r="57" spans="1:20" s="457" customFormat="1" ht="45" customHeight="1" x14ac:dyDescent="0.25">
      <c r="A57" s="283" t="s">
        <v>38</v>
      </c>
      <c r="B57" s="283" t="s">
        <v>268</v>
      </c>
      <c r="C57" s="283" t="s">
        <v>269</v>
      </c>
      <c r="D57" s="461">
        <v>7000000</v>
      </c>
      <c r="E57" s="469"/>
      <c r="F57" s="460" t="s">
        <v>17</v>
      </c>
      <c r="G57" s="174">
        <v>5900000</v>
      </c>
      <c r="H57" s="286" t="s">
        <v>1676</v>
      </c>
      <c r="I57" s="450">
        <v>2014</v>
      </c>
      <c r="J57" s="283" t="s">
        <v>25</v>
      </c>
      <c r="K57" s="283" t="s">
        <v>1605</v>
      </c>
      <c r="L57" s="283" t="s">
        <v>270</v>
      </c>
      <c r="M57" s="378" t="s">
        <v>1313</v>
      </c>
      <c r="N57" s="379" t="s">
        <v>1597</v>
      </c>
      <c r="O57" s="380"/>
      <c r="P57" s="456"/>
      <c r="Q57" s="456"/>
      <c r="R57" s="456"/>
      <c r="S57" s="456"/>
      <c r="T57" s="456"/>
    </row>
    <row r="58" spans="1:20" s="457" customFormat="1" ht="54" customHeight="1" x14ac:dyDescent="0.25">
      <c r="A58" s="283" t="s">
        <v>35</v>
      </c>
      <c r="B58" s="283" t="s">
        <v>275</v>
      </c>
      <c r="C58" s="283" t="s">
        <v>276</v>
      </c>
      <c r="D58" s="397">
        <v>2000000</v>
      </c>
      <c r="E58" s="459"/>
      <c r="F58" s="460" t="s">
        <v>17</v>
      </c>
      <c r="G58" s="174">
        <f>10*85</f>
        <v>850</v>
      </c>
      <c r="H58" s="286" t="s">
        <v>1646</v>
      </c>
      <c r="I58" s="450">
        <v>2014</v>
      </c>
      <c r="J58" s="283" t="s">
        <v>25</v>
      </c>
      <c r="K58" s="283" t="s">
        <v>1605</v>
      </c>
      <c r="L58" s="283" t="s">
        <v>122</v>
      </c>
      <c r="M58" s="378" t="s">
        <v>1313</v>
      </c>
      <c r="N58" s="379" t="s">
        <v>1597</v>
      </c>
      <c r="O58" s="380"/>
      <c r="P58" s="456"/>
      <c r="Q58" s="456"/>
      <c r="R58" s="456"/>
      <c r="S58" s="456"/>
      <c r="T58" s="456"/>
    </row>
    <row r="59" spans="1:20" s="457" customFormat="1" ht="15" customHeight="1" x14ac:dyDescent="0.25">
      <c r="A59" s="283" t="s">
        <v>35</v>
      </c>
      <c r="B59" s="283" t="s">
        <v>192</v>
      </c>
      <c r="C59" s="283" t="s">
        <v>279</v>
      </c>
      <c r="D59" s="397">
        <v>300000</v>
      </c>
      <c r="E59" s="459"/>
      <c r="F59" s="460" t="s">
        <v>17</v>
      </c>
      <c r="G59" s="174">
        <v>276268.12</v>
      </c>
      <c r="H59" s="286" t="s">
        <v>280</v>
      </c>
      <c r="I59" s="450">
        <v>2014</v>
      </c>
      <c r="J59" s="283" t="s">
        <v>25</v>
      </c>
      <c r="K59" s="283" t="s">
        <v>1605</v>
      </c>
      <c r="L59" s="283" t="s">
        <v>122</v>
      </c>
      <c r="M59" s="378" t="s">
        <v>1313</v>
      </c>
      <c r="N59" s="379" t="s">
        <v>1597</v>
      </c>
      <c r="O59" s="380"/>
      <c r="P59" s="456"/>
      <c r="Q59" s="456"/>
      <c r="R59" s="456"/>
      <c r="S59" s="456"/>
      <c r="T59" s="456"/>
    </row>
    <row r="60" spans="1:20" s="457" customFormat="1" ht="30" customHeight="1" x14ac:dyDescent="0.25">
      <c r="A60" s="283" t="s">
        <v>105</v>
      </c>
      <c r="B60" s="283" t="s">
        <v>292</v>
      </c>
      <c r="C60" s="283" t="s">
        <v>293</v>
      </c>
      <c r="D60" s="459">
        <v>1000000</v>
      </c>
      <c r="E60" s="459"/>
      <c r="F60" s="460" t="s">
        <v>17</v>
      </c>
      <c r="G60" s="174">
        <v>82416</v>
      </c>
      <c r="H60" s="462" t="s">
        <v>1689</v>
      </c>
      <c r="I60" s="450">
        <v>2014</v>
      </c>
      <c r="J60" s="283" t="s">
        <v>25</v>
      </c>
      <c r="K60" s="283" t="s">
        <v>1605</v>
      </c>
      <c r="L60" s="283" t="s">
        <v>188</v>
      </c>
      <c r="M60" s="381" t="s">
        <v>1598</v>
      </c>
      <c r="N60" s="379" t="s">
        <v>1597</v>
      </c>
      <c r="O60" s="380"/>
      <c r="P60" s="456"/>
      <c r="Q60" s="456"/>
      <c r="R60" s="456"/>
      <c r="S60" s="456"/>
      <c r="T60" s="456"/>
    </row>
    <row r="61" spans="1:20" s="457" customFormat="1" ht="30" customHeight="1" x14ac:dyDescent="0.25">
      <c r="A61" s="283" t="s">
        <v>145</v>
      </c>
      <c r="B61" s="283" t="s">
        <v>72</v>
      </c>
      <c r="C61" s="283" t="s">
        <v>73</v>
      </c>
      <c r="D61" s="461">
        <v>740000</v>
      </c>
      <c r="E61" s="459"/>
      <c r="F61" s="460" t="s">
        <v>1614</v>
      </c>
      <c r="G61" s="174">
        <v>2351.27</v>
      </c>
      <c r="H61" s="286" t="s">
        <v>1666</v>
      </c>
      <c r="I61" s="450">
        <v>2014</v>
      </c>
      <c r="J61" s="283" t="s">
        <v>26</v>
      </c>
      <c r="K61" s="283" t="s">
        <v>1606</v>
      </c>
      <c r="L61" s="283" t="s">
        <v>70</v>
      </c>
      <c r="M61" s="378" t="s">
        <v>1313</v>
      </c>
      <c r="N61" s="379" t="s">
        <v>1597</v>
      </c>
      <c r="O61" s="380"/>
      <c r="P61" s="456"/>
      <c r="Q61" s="456"/>
      <c r="R61" s="456"/>
      <c r="S61" s="456"/>
      <c r="T61" s="456"/>
    </row>
    <row r="62" spans="1:20" s="457" customFormat="1" ht="30" x14ac:dyDescent="0.25">
      <c r="A62" s="470" t="s">
        <v>323</v>
      </c>
      <c r="B62" s="470" t="s">
        <v>324</v>
      </c>
      <c r="C62" s="470" t="s">
        <v>325</v>
      </c>
      <c r="D62" s="471">
        <v>12064671</v>
      </c>
      <c r="E62" s="471"/>
      <c r="F62" s="472" t="s">
        <v>16</v>
      </c>
      <c r="G62" s="473">
        <v>550206</v>
      </c>
      <c r="H62" s="474" t="s">
        <v>1690</v>
      </c>
      <c r="I62" s="450">
        <v>2014</v>
      </c>
      <c r="J62" s="470" t="s">
        <v>25</v>
      </c>
      <c r="K62" s="283" t="s">
        <v>1605</v>
      </c>
      <c r="L62" s="470" t="s">
        <v>326</v>
      </c>
      <c r="M62" s="381" t="s">
        <v>1598</v>
      </c>
      <c r="N62" s="379" t="s">
        <v>1597</v>
      </c>
      <c r="O62" s="380"/>
      <c r="P62" s="456"/>
      <c r="Q62" s="456"/>
      <c r="R62" s="456"/>
      <c r="S62" s="456"/>
      <c r="T62" s="456"/>
    </row>
    <row r="63" spans="1:20" s="457" customFormat="1" ht="30" customHeight="1" x14ac:dyDescent="0.25">
      <c r="A63" s="283" t="s">
        <v>323</v>
      </c>
      <c r="B63" s="475" t="s">
        <v>327</v>
      </c>
      <c r="C63" s="283" t="s">
        <v>325</v>
      </c>
      <c r="D63" s="476">
        <v>10700000</v>
      </c>
      <c r="E63" s="476"/>
      <c r="F63" s="460" t="s">
        <v>16</v>
      </c>
      <c r="G63" s="473">
        <v>495580</v>
      </c>
      <c r="H63" s="474" t="s">
        <v>1690</v>
      </c>
      <c r="I63" s="450">
        <v>2014</v>
      </c>
      <c r="J63" s="283" t="s">
        <v>25</v>
      </c>
      <c r="K63" s="283" t="s">
        <v>1605</v>
      </c>
      <c r="L63" s="283" t="s">
        <v>326</v>
      </c>
      <c r="M63" s="381" t="s">
        <v>1598</v>
      </c>
      <c r="N63" s="379" t="s">
        <v>1597</v>
      </c>
      <c r="O63" s="380"/>
      <c r="P63" s="456"/>
      <c r="Q63" s="456"/>
      <c r="R63" s="456"/>
      <c r="S63" s="456"/>
      <c r="T63" s="456"/>
    </row>
    <row r="64" spans="1:20" s="457" customFormat="1" ht="30" customHeight="1" x14ac:dyDescent="0.25">
      <c r="A64" s="283" t="s">
        <v>2015</v>
      </c>
      <c r="B64" s="283" t="s">
        <v>171</v>
      </c>
      <c r="C64" s="283" t="s">
        <v>328</v>
      </c>
      <c r="D64" s="459">
        <v>2600000</v>
      </c>
      <c r="E64" s="459"/>
      <c r="F64" s="460" t="s">
        <v>17</v>
      </c>
      <c r="G64" s="477">
        <v>200000</v>
      </c>
      <c r="H64" s="462" t="s">
        <v>1691</v>
      </c>
      <c r="I64" s="450">
        <v>2014</v>
      </c>
      <c r="J64" s="283" t="s">
        <v>25</v>
      </c>
      <c r="K64" s="283" t="s">
        <v>1605</v>
      </c>
      <c r="L64" s="283" t="s">
        <v>329</v>
      </c>
      <c r="M64" s="381" t="s">
        <v>1598</v>
      </c>
      <c r="N64" s="379" t="s">
        <v>1597</v>
      </c>
      <c r="O64" s="380"/>
      <c r="P64" s="456"/>
      <c r="Q64" s="456"/>
      <c r="R64" s="456"/>
      <c r="S64" s="456"/>
      <c r="T64" s="456"/>
    </row>
    <row r="65" spans="1:20" s="457" customFormat="1" ht="33.75" customHeight="1" x14ac:dyDescent="0.25">
      <c r="A65" s="283" t="s">
        <v>2015</v>
      </c>
      <c r="B65" s="283" t="s">
        <v>113</v>
      </c>
      <c r="C65" s="283" t="s">
        <v>330</v>
      </c>
      <c r="D65" s="459">
        <v>3600000</v>
      </c>
      <c r="E65" s="459"/>
      <c r="F65" s="460" t="s">
        <v>17</v>
      </c>
      <c r="G65" s="477">
        <v>722000</v>
      </c>
      <c r="H65" s="462" t="s">
        <v>1692</v>
      </c>
      <c r="I65" s="450">
        <v>2014</v>
      </c>
      <c r="J65" s="283" t="s">
        <v>26</v>
      </c>
      <c r="K65" s="283" t="s">
        <v>1606</v>
      </c>
      <c r="L65" s="283" t="s">
        <v>329</v>
      </c>
      <c r="M65" s="381" t="s">
        <v>1598</v>
      </c>
      <c r="N65" s="379" t="s">
        <v>1597</v>
      </c>
      <c r="O65" s="380"/>
      <c r="P65" s="456"/>
      <c r="Q65" s="456"/>
      <c r="R65" s="456"/>
      <c r="S65" s="456"/>
      <c r="T65" s="456"/>
    </row>
    <row r="66" spans="1:20" s="457" customFormat="1" ht="30" customHeight="1" x14ac:dyDescent="0.25">
      <c r="A66" s="283" t="s">
        <v>2015</v>
      </c>
      <c r="B66" s="283" t="s">
        <v>113</v>
      </c>
      <c r="C66" s="283" t="s">
        <v>330</v>
      </c>
      <c r="D66" s="459">
        <v>466200</v>
      </c>
      <c r="E66" s="459"/>
      <c r="F66" s="460" t="s">
        <v>17</v>
      </c>
      <c r="G66" s="478">
        <v>82200</v>
      </c>
      <c r="H66" s="462" t="s">
        <v>1693</v>
      </c>
      <c r="I66" s="450">
        <v>2014</v>
      </c>
      <c r="J66" s="283" t="s">
        <v>26</v>
      </c>
      <c r="K66" s="283" t="s">
        <v>1606</v>
      </c>
      <c r="L66" s="283" t="s">
        <v>329</v>
      </c>
      <c r="M66" s="381" t="s">
        <v>1598</v>
      </c>
      <c r="N66" s="379" t="s">
        <v>1597</v>
      </c>
      <c r="O66" s="380"/>
      <c r="P66" s="456"/>
      <c r="Q66" s="456"/>
      <c r="R66" s="456"/>
      <c r="S66" s="456"/>
      <c r="T66" s="456"/>
    </row>
    <row r="67" spans="1:20" s="457" customFormat="1" ht="47.25" customHeight="1" x14ac:dyDescent="0.25">
      <c r="A67" s="283" t="s">
        <v>2015</v>
      </c>
      <c r="B67" s="480" t="s">
        <v>113</v>
      </c>
      <c r="C67" s="479" t="s">
        <v>330</v>
      </c>
      <c r="D67" s="481" t="s">
        <v>1706</v>
      </c>
      <c r="E67" s="481"/>
      <c r="F67" s="472" t="s">
        <v>17</v>
      </c>
      <c r="G67" s="473">
        <v>2369580</v>
      </c>
      <c r="H67" s="462" t="s">
        <v>1694</v>
      </c>
      <c r="I67" s="450">
        <v>2014</v>
      </c>
      <c r="J67" s="283" t="s">
        <v>26</v>
      </c>
      <c r="K67" s="283" t="s">
        <v>1606</v>
      </c>
      <c r="L67" s="283" t="s">
        <v>329</v>
      </c>
      <c r="M67" s="381" t="s">
        <v>1598</v>
      </c>
      <c r="N67" s="379" t="s">
        <v>1597</v>
      </c>
      <c r="O67" s="380"/>
      <c r="P67" s="456"/>
      <c r="Q67" s="456"/>
      <c r="R67" s="456"/>
      <c r="S67" s="456"/>
      <c r="T67" s="456"/>
    </row>
    <row r="68" spans="1:20" s="457" customFormat="1" ht="30" customHeight="1" x14ac:dyDescent="0.25">
      <c r="A68" s="283" t="s">
        <v>40</v>
      </c>
      <c r="B68" s="283" t="s">
        <v>343</v>
      </c>
      <c r="C68" s="283" t="s">
        <v>344</v>
      </c>
      <c r="D68" s="397">
        <v>25000000</v>
      </c>
      <c r="E68" s="459"/>
      <c r="F68" s="460" t="s">
        <v>17</v>
      </c>
      <c r="G68" s="477">
        <v>23895</v>
      </c>
      <c r="H68" s="283" t="s">
        <v>1630</v>
      </c>
      <c r="I68" s="450">
        <v>2014</v>
      </c>
      <c r="J68" s="283" t="s">
        <v>26</v>
      </c>
      <c r="K68" s="283" t="s">
        <v>1606</v>
      </c>
      <c r="L68" s="283" t="s">
        <v>329</v>
      </c>
      <c r="M68" s="378" t="s">
        <v>1313</v>
      </c>
      <c r="N68" s="379" t="s">
        <v>1597</v>
      </c>
      <c r="O68" s="380"/>
      <c r="P68" s="456"/>
      <c r="Q68" s="456"/>
      <c r="R68" s="456"/>
      <c r="S68" s="456"/>
      <c r="T68" s="456"/>
    </row>
    <row r="69" spans="1:20" s="457" customFormat="1" ht="30" customHeight="1" x14ac:dyDescent="0.25">
      <c r="A69" s="283" t="s">
        <v>105</v>
      </c>
      <c r="B69" s="283" t="s">
        <v>349</v>
      </c>
      <c r="C69" s="283" t="s">
        <v>350</v>
      </c>
      <c r="D69" s="459">
        <v>7181260.96</v>
      </c>
      <c r="E69" s="459"/>
      <c r="F69" s="460" t="s">
        <v>17</v>
      </c>
      <c r="G69" s="477">
        <v>57500.160000000003</v>
      </c>
      <c r="H69" s="462" t="s">
        <v>1695</v>
      </c>
      <c r="I69" s="450">
        <v>2014</v>
      </c>
      <c r="J69" s="283" t="s">
        <v>26</v>
      </c>
      <c r="K69" s="283" t="s">
        <v>1606</v>
      </c>
      <c r="L69" s="283" t="s">
        <v>329</v>
      </c>
      <c r="M69" s="381" t="s">
        <v>1598</v>
      </c>
      <c r="N69" s="379" t="s">
        <v>1597</v>
      </c>
      <c r="O69" s="380"/>
      <c r="P69" s="456"/>
      <c r="Q69" s="456"/>
      <c r="R69" s="456"/>
      <c r="S69" s="456"/>
      <c r="T69" s="456"/>
    </row>
    <row r="70" spans="1:20" s="457" customFormat="1" ht="30" customHeight="1" x14ac:dyDescent="0.25">
      <c r="A70" s="283" t="s">
        <v>35</v>
      </c>
      <c r="B70" s="283" t="s">
        <v>334</v>
      </c>
      <c r="C70" s="283" t="s">
        <v>335</v>
      </c>
      <c r="D70" s="397">
        <v>1200000</v>
      </c>
      <c r="E70" s="459"/>
      <c r="F70" s="460" t="s">
        <v>17</v>
      </c>
      <c r="G70" s="466">
        <v>30943.56</v>
      </c>
      <c r="H70" s="283" t="s">
        <v>336</v>
      </c>
      <c r="I70" s="450">
        <v>2014</v>
      </c>
      <c r="J70" s="283" t="s">
        <v>26</v>
      </c>
      <c r="K70" s="283" t="s">
        <v>1606</v>
      </c>
      <c r="L70" s="283" t="s">
        <v>122</v>
      </c>
      <c r="M70" s="378" t="s">
        <v>1313</v>
      </c>
      <c r="N70" s="379" t="s">
        <v>1597</v>
      </c>
      <c r="O70" s="380"/>
      <c r="P70" s="456"/>
      <c r="Q70" s="456"/>
      <c r="R70" s="456"/>
      <c r="S70" s="456"/>
      <c r="T70" s="456"/>
    </row>
    <row r="71" spans="1:20" s="457" customFormat="1" ht="30" customHeight="1" x14ac:dyDescent="0.25">
      <c r="A71" s="283" t="s">
        <v>35</v>
      </c>
      <c r="B71" s="283" t="s">
        <v>337</v>
      </c>
      <c r="C71" s="283" t="s">
        <v>338</v>
      </c>
      <c r="D71" s="397">
        <v>1700000</v>
      </c>
      <c r="E71" s="459"/>
      <c r="F71" s="460" t="s">
        <v>17</v>
      </c>
      <c r="G71" s="466">
        <v>330117.15000000002</v>
      </c>
      <c r="H71" s="283" t="s">
        <v>339</v>
      </c>
      <c r="I71" s="450">
        <v>2014</v>
      </c>
      <c r="J71" s="283" t="s">
        <v>26</v>
      </c>
      <c r="K71" s="283" t="s">
        <v>1606</v>
      </c>
      <c r="L71" s="283" t="s">
        <v>122</v>
      </c>
      <c r="M71" s="378" t="s">
        <v>1313</v>
      </c>
      <c r="N71" s="379" t="s">
        <v>1597</v>
      </c>
      <c r="O71" s="380"/>
      <c r="P71" s="456"/>
      <c r="Q71" s="456"/>
      <c r="R71" s="456"/>
      <c r="S71" s="456"/>
      <c r="T71" s="456"/>
    </row>
    <row r="72" spans="1:20" s="457" customFormat="1" ht="15" customHeight="1" x14ac:dyDescent="0.25">
      <c r="A72" s="283" t="s">
        <v>37</v>
      </c>
      <c r="B72" s="283" t="s">
        <v>82</v>
      </c>
      <c r="C72" s="283" t="s">
        <v>358</v>
      </c>
      <c r="D72" s="397">
        <v>500000</v>
      </c>
      <c r="E72" s="459"/>
      <c r="F72" s="460" t="s">
        <v>17</v>
      </c>
      <c r="G72" s="466">
        <v>70000</v>
      </c>
      <c r="H72" s="283" t="s">
        <v>359</v>
      </c>
      <c r="I72" s="450">
        <v>2014</v>
      </c>
      <c r="J72" s="283" t="s">
        <v>26</v>
      </c>
      <c r="K72" s="283" t="s">
        <v>1606</v>
      </c>
      <c r="L72" s="283" t="s">
        <v>360</v>
      </c>
      <c r="M72" s="378" t="s">
        <v>1313</v>
      </c>
      <c r="N72" s="379" t="s">
        <v>1597</v>
      </c>
      <c r="O72" s="380"/>
      <c r="P72" s="456"/>
      <c r="Q72" s="456"/>
      <c r="R72" s="456"/>
      <c r="S72" s="456"/>
      <c r="T72" s="456"/>
    </row>
    <row r="73" spans="1:20" s="457" customFormat="1" ht="15" customHeight="1" x14ac:dyDescent="0.25">
      <c r="A73" s="283" t="s">
        <v>37</v>
      </c>
      <c r="B73" s="283" t="s">
        <v>364</v>
      </c>
      <c r="C73" s="283" t="s">
        <v>358</v>
      </c>
      <c r="D73" s="397">
        <v>900000</v>
      </c>
      <c r="E73" s="459"/>
      <c r="F73" s="460" t="s">
        <v>17</v>
      </c>
      <c r="G73" s="466">
        <v>18000</v>
      </c>
      <c r="H73" s="283" t="s">
        <v>111</v>
      </c>
      <c r="I73" s="450">
        <v>2014</v>
      </c>
      <c r="J73" s="283" t="s">
        <v>26</v>
      </c>
      <c r="K73" s="283" t="s">
        <v>1606</v>
      </c>
      <c r="L73" s="283" t="s">
        <v>360</v>
      </c>
      <c r="M73" s="378" t="s">
        <v>1313</v>
      </c>
      <c r="N73" s="379" t="s">
        <v>1597</v>
      </c>
      <c r="O73" s="380"/>
      <c r="P73" s="456"/>
      <c r="Q73" s="456"/>
      <c r="R73" s="456"/>
      <c r="S73" s="456"/>
      <c r="T73" s="456"/>
    </row>
    <row r="74" spans="1:20" s="457" customFormat="1" ht="37.5" customHeight="1" x14ac:dyDescent="0.25">
      <c r="A74" s="460" t="s">
        <v>35</v>
      </c>
      <c r="B74" s="460" t="s">
        <v>370</v>
      </c>
      <c r="C74" s="460" t="s">
        <v>371</v>
      </c>
      <c r="D74" s="461">
        <v>20000000</v>
      </c>
      <c r="E74" s="464"/>
      <c r="F74" s="460" t="s">
        <v>17</v>
      </c>
      <c r="G74" s="466">
        <f>350*250*14</f>
        <v>1225000</v>
      </c>
      <c r="H74" s="460" t="s">
        <v>1644</v>
      </c>
      <c r="I74" s="450">
        <v>2014</v>
      </c>
      <c r="J74" s="283" t="s">
        <v>26</v>
      </c>
      <c r="K74" s="283" t="s">
        <v>1606</v>
      </c>
      <c r="L74" s="460" t="s">
        <v>61</v>
      </c>
      <c r="M74" s="378" t="s">
        <v>1313</v>
      </c>
      <c r="N74" s="379" t="s">
        <v>1597</v>
      </c>
      <c r="O74" s="380"/>
      <c r="P74" s="456"/>
      <c r="Q74" s="456"/>
      <c r="R74" s="456"/>
      <c r="S74" s="456"/>
      <c r="T74" s="456"/>
    </row>
    <row r="75" spans="1:20" s="457" customFormat="1" ht="67.5" customHeight="1" x14ac:dyDescent="0.25">
      <c r="A75" s="283" t="s">
        <v>37</v>
      </c>
      <c r="B75" s="283" t="s">
        <v>113</v>
      </c>
      <c r="C75" s="283" t="s">
        <v>246</v>
      </c>
      <c r="D75" s="397">
        <v>0</v>
      </c>
      <c r="E75" s="459"/>
      <c r="F75" s="460" t="s">
        <v>16</v>
      </c>
      <c r="G75" s="174">
        <v>0</v>
      </c>
      <c r="H75" s="283" t="s">
        <v>1758</v>
      </c>
      <c r="I75" s="450">
        <v>2014</v>
      </c>
      <c r="J75" s="283" t="s">
        <v>26</v>
      </c>
      <c r="K75" s="283" t="s">
        <v>1606</v>
      </c>
      <c r="L75" s="283" t="s">
        <v>250</v>
      </c>
      <c r="M75" s="382" t="s">
        <v>1719</v>
      </c>
      <c r="N75" s="379" t="s">
        <v>1597</v>
      </c>
      <c r="O75" s="283" t="s">
        <v>1718</v>
      </c>
      <c r="P75" s="456"/>
      <c r="Q75" s="456"/>
      <c r="R75" s="456"/>
      <c r="S75" s="456"/>
      <c r="T75" s="456"/>
    </row>
    <row r="76" spans="1:20" s="457" customFormat="1" ht="61.5" customHeight="1" x14ac:dyDescent="0.25">
      <c r="A76" s="53" t="s">
        <v>37</v>
      </c>
      <c r="B76" s="53" t="s">
        <v>376</v>
      </c>
      <c r="C76" s="53" t="s">
        <v>377</v>
      </c>
      <c r="D76" s="268">
        <v>11250000</v>
      </c>
      <c r="E76" s="271"/>
      <c r="F76" s="286" t="s">
        <v>17</v>
      </c>
      <c r="G76" s="482">
        <v>1285000</v>
      </c>
      <c r="H76" s="286" t="s">
        <v>1667</v>
      </c>
      <c r="I76" s="450">
        <v>2014</v>
      </c>
      <c r="J76" s="53" t="s">
        <v>27</v>
      </c>
      <c r="K76" s="53" t="s">
        <v>1607</v>
      </c>
      <c r="L76" s="54" t="s">
        <v>107</v>
      </c>
      <c r="M76" s="378" t="s">
        <v>1313</v>
      </c>
      <c r="N76" s="379" t="s">
        <v>1597</v>
      </c>
      <c r="O76" s="380"/>
      <c r="P76" s="456"/>
      <c r="Q76" s="456"/>
      <c r="R76" s="456"/>
      <c r="S76" s="456"/>
      <c r="T76" s="456"/>
    </row>
    <row r="77" spans="1:20" s="457" customFormat="1" ht="27" customHeight="1" x14ac:dyDescent="0.25">
      <c r="A77" s="283" t="s">
        <v>105</v>
      </c>
      <c r="B77" s="283" t="s">
        <v>349</v>
      </c>
      <c r="C77" s="283" t="s">
        <v>350</v>
      </c>
      <c r="D77" s="464">
        <v>1500000</v>
      </c>
      <c r="E77" s="464"/>
      <c r="F77" s="286" t="s">
        <v>17</v>
      </c>
      <c r="G77" s="483">
        <v>29580</v>
      </c>
      <c r="H77" s="462" t="s">
        <v>1696</v>
      </c>
      <c r="I77" s="450">
        <v>2014</v>
      </c>
      <c r="J77" s="283" t="s">
        <v>27</v>
      </c>
      <c r="K77" s="53" t="s">
        <v>1607</v>
      </c>
      <c r="L77" s="283" t="s">
        <v>329</v>
      </c>
      <c r="M77" s="381" t="s">
        <v>1598</v>
      </c>
      <c r="N77" s="379" t="s">
        <v>1597</v>
      </c>
      <c r="O77" s="380"/>
      <c r="P77" s="456"/>
      <c r="Q77" s="456"/>
      <c r="R77" s="456"/>
      <c r="S77" s="456"/>
      <c r="T77" s="456"/>
    </row>
    <row r="78" spans="1:20" s="457" customFormat="1" ht="42" customHeight="1" x14ac:dyDescent="0.25">
      <c r="A78" s="283" t="s">
        <v>119</v>
      </c>
      <c r="B78" s="283" t="s">
        <v>425</v>
      </c>
      <c r="C78" s="283" t="s">
        <v>430</v>
      </c>
      <c r="D78" s="464">
        <v>19000000</v>
      </c>
      <c r="E78" s="464"/>
      <c r="F78" s="286" t="s">
        <v>17</v>
      </c>
      <c r="G78" s="466">
        <v>338000</v>
      </c>
      <c r="H78" s="462" t="s">
        <v>1697</v>
      </c>
      <c r="I78" s="450">
        <v>2014</v>
      </c>
      <c r="J78" s="283" t="s">
        <v>27</v>
      </c>
      <c r="K78" s="53" t="s">
        <v>1607</v>
      </c>
      <c r="L78" s="283" t="s">
        <v>426</v>
      </c>
      <c r="M78" s="381" t="s">
        <v>1598</v>
      </c>
      <c r="N78" s="379" t="s">
        <v>1597</v>
      </c>
      <c r="O78" s="380"/>
      <c r="P78" s="456"/>
      <c r="Q78" s="456"/>
      <c r="R78" s="456"/>
      <c r="S78" s="456"/>
      <c r="T78" s="456"/>
    </row>
    <row r="79" spans="1:20" s="457" customFormat="1" ht="30" customHeight="1" x14ac:dyDescent="0.25">
      <c r="A79" s="283" t="s">
        <v>119</v>
      </c>
      <c r="B79" s="283" t="s">
        <v>425</v>
      </c>
      <c r="C79" s="283" t="s">
        <v>431</v>
      </c>
      <c r="D79" s="464">
        <v>19000000</v>
      </c>
      <c r="E79" s="464"/>
      <c r="F79" s="286" t="s">
        <v>17</v>
      </c>
      <c r="G79" s="466">
        <v>471036</v>
      </c>
      <c r="H79" s="462" t="s">
        <v>1698</v>
      </c>
      <c r="I79" s="450">
        <v>2014</v>
      </c>
      <c r="J79" s="283" t="s">
        <v>27</v>
      </c>
      <c r="K79" s="53" t="s">
        <v>1607</v>
      </c>
      <c r="L79" s="283" t="s">
        <v>426</v>
      </c>
      <c r="M79" s="381" t="s">
        <v>1598</v>
      </c>
      <c r="N79" s="379" t="s">
        <v>1597</v>
      </c>
      <c r="O79" s="380"/>
      <c r="P79" s="456"/>
      <c r="Q79" s="456"/>
      <c r="R79" s="456"/>
      <c r="S79" s="456"/>
      <c r="T79" s="456"/>
    </row>
    <row r="80" spans="1:20" s="457" customFormat="1" ht="38.25" customHeight="1" x14ac:dyDescent="0.25">
      <c r="A80" s="283" t="s">
        <v>119</v>
      </c>
      <c r="B80" s="283" t="s">
        <v>425</v>
      </c>
      <c r="C80" s="283" t="s">
        <v>432</v>
      </c>
      <c r="D80" s="464">
        <v>19000000</v>
      </c>
      <c r="E80" s="464"/>
      <c r="F80" s="484" t="s">
        <v>17</v>
      </c>
      <c r="G80" s="485">
        <v>68400</v>
      </c>
      <c r="H80" s="486" t="s">
        <v>1699</v>
      </c>
      <c r="I80" s="450">
        <v>2014</v>
      </c>
      <c r="J80" s="283" t="s">
        <v>27</v>
      </c>
      <c r="K80" s="53" t="s">
        <v>1607</v>
      </c>
      <c r="L80" s="283" t="s">
        <v>329</v>
      </c>
      <c r="M80" s="381" t="s">
        <v>1598</v>
      </c>
      <c r="N80" s="379" t="s">
        <v>1597</v>
      </c>
      <c r="O80" s="380"/>
      <c r="P80" s="456"/>
      <c r="Q80" s="456"/>
      <c r="R80" s="456"/>
      <c r="S80" s="456"/>
      <c r="T80" s="456"/>
    </row>
    <row r="81" spans="1:20" s="457" customFormat="1" ht="30" x14ac:dyDescent="0.25">
      <c r="A81" s="283" t="s">
        <v>34</v>
      </c>
      <c r="B81" s="283" t="s">
        <v>428</v>
      </c>
      <c r="C81" s="283" t="s">
        <v>429</v>
      </c>
      <c r="D81" s="461">
        <v>2311752.69</v>
      </c>
      <c r="E81" s="464"/>
      <c r="F81" s="286" t="s">
        <v>1614</v>
      </c>
      <c r="G81" s="466">
        <v>85958.18</v>
      </c>
      <c r="H81" s="286" t="s">
        <v>1668</v>
      </c>
      <c r="I81" s="450">
        <v>2014</v>
      </c>
      <c r="J81" s="283" t="s">
        <v>27</v>
      </c>
      <c r="K81" s="53" t="s">
        <v>1607</v>
      </c>
      <c r="L81" s="283" t="s">
        <v>188</v>
      </c>
      <c r="M81" s="378" t="s">
        <v>1313</v>
      </c>
      <c r="N81" s="379" t="s">
        <v>1597</v>
      </c>
      <c r="O81" s="380"/>
      <c r="P81" s="456"/>
      <c r="Q81" s="456"/>
      <c r="R81" s="456"/>
      <c r="S81" s="456"/>
      <c r="T81" s="456"/>
    </row>
    <row r="82" spans="1:20" s="457" customFormat="1" ht="48" customHeight="1" x14ac:dyDescent="0.25">
      <c r="A82" s="283" t="s">
        <v>119</v>
      </c>
      <c r="B82" s="283" t="s">
        <v>117</v>
      </c>
      <c r="C82" s="459" t="s">
        <v>118</v>
      </c>
      <c r="D82" s="487">
        <v>20466041.239999998</v>
      </c>
      <c r="E82" s="487"/>
      <c r="F82" s="466" t="s">
        <v>17</v>
      </c>
      <c r="G82" s="488">
        <v>220500</v>
      </c>
      <c r="H82" s="462" t="s">
        <v>1700</v>
      </c>
      <c r="I82" s="450">
        <v>2014</v>
      </c>
      <c r="J82" s="283" t="s">
        <v>27</v>
      </c>
      <c r="K82" s="53" t="s">
        <v>1607</v>
      </c>
      <c r="L82" s="283" t="s">
        <v>329</v>
      </c>
      <c r="M82" s="381" t="s">
        <v>1598</v>
      </c>
      <c r="N82" s="379" t="s">
        <v>1597</v>
      </c>
      <c r="O82" s="380"/>
      <c r="P82" s="456"/>
      <c r="Q82" s="456"/>
      <c r="R82" s="456"/>
      <c r="S82" s="456"/>
      <c r="T82" s="456"/>
    </row>
    <row r="83" spans="1:20" s="457" customFormat="1" ht="30.75" customHeight="1" x14ac:dyDescent="0.25">
      <c r="A83" s="283" t="s">
        <v>119</v>
      </c>
      <c r="B83" s="283" t="s">
        <v>117</v>
      </c>
      <c r="C83" s="283" t="s">
        <v>118</v>
      </c>
      <c r="D83" s="487">
        <v>20466041.239999998</v>
      </c>
      <c r="E83" s="487"/>
      <c r="F83" s="286" t="s">
        <v>17</v>
      </c>
      <c r="G83" s="483">
        <v>589806.69999999995</v>
      </c>
      <c r="H83" s="462" t="s">
        <v>1701</v>
      </c>
      <c r="I83" s="450">
        <v>2014</v>
      </c>
      <c r="J83" s="283" t="s">
        <v>27</v>
      </c>
      <c r="K83" s="53" t="s">
        <v>1607</v>
      </c>
      <c r="L83" s="283" t="s">
        <v>329</v>
      </c>
      <c r="M83" s="381" t="s">
        <v>1598</v>
      </c>
      <c r="N83" s="379" t="s">
        <v>1597</v>
      </c>
      <c r="O83" s="380"/>
      <c r="P83" s="456"/>
      <c r="Q83" s="456"/>
      <c r="R83" s="456"/>
      <c r="S83" s="456"/>
      <c r="T83" s="456"/>
    </row>
    <row r="84" spans="1:20" s="457" customFormat="1" ht="25.5" customHeight="1" x14ac:dyDescent="0.25">
      <c r="A84" s="283" t="s">
        <v>445</v>
      </c>
      <c r="B84" s="283" t="s">
        <v>349</v>
      </c>
      <c r="C84" s="283" t="s">
        <v>446</v>
      </c>
      <c r="D84" s="464">
        <v>1657558.53</v>
      </c>
      <c r="E84" s="464"/>
      <c r="F84" s="286" t="s">
        <v>17</v>
      </c>
      <c r="G84" s="466">
        <v>31832</v>
      </c>
      <c r="H84" s="462" t="s">
        <v>1702</v>
      </c>
      <c r="I84" s="450">
        <v>2014</v>
      </c>
      <c r="J84" s="283" t="s">
        <v>27</v>
      </c>
      <c r="K84" s="53" t="s">
        <v>1607</v>
      </c>
      <c r="L84" s="283" t="s">
        <v>329</v>
      </c>
      <c r="M84" s="381" t="s">
        <v>1598</v>
      </c>
      <c r="N84" s="379" t="s">
        <v>1597</v>
      </c>
      <c r="O84" s="380"/>
      <c r="P84" s="456"/>
      <c r="Q84" s="456"/>
      <c r="R84" s="456"/>
      <c r="S84" s="456"/>
      <c r="T84" s="456"/>
    </row>
    <row r="85" spans="1:20" s="457" customFormat="1" ht="30" x14ac:dyDescent="0.25">
      <c r="A85" s="283" t="s">
        <v>145</v>
      </c>
      <c r="B85" s="283" t="s">
        <v>72</v>
      </c>
      <c r="C85" s="283" t="s">
        <v>73</v>
      </c>
      <c r="D85" s="461">
        <v>740000</v>
      </c>
      <c r="E85" s="464"/>
      <c r="F85" s="286" t="s">
        <v>1614</v>
      </c>
      <c r="G85" s="466">
        <v>4368.46</v>
      </c>
      <c r="H85" s="286" t="s">
        <v>1669</v>
      </c>
      <c r="I85" s="450">
        <v>2014</v>
      </c>
      <c r="J85" s="283" t="s">
        <v>27</v>
      </c>
      <c r="K85" s="53" t="s">
        <v>1607</v>
      </c>
      <c r="L85" s="283" t="s">
        <v>70</v>
      </c>
      <c r="M85" s="378" t="s">
        <v>1313</v>
      </c>
      <c r="N85" s="379" t="s">
        <v>1597</v>
      </c>
      <c r="O85" s="380"/>
      <c r="P85" s="456"/>
      <c r="Q85" s="456"/>
      <c r="R85" s="456"/>
      <c r="S85" s="456"/>
      <c r="T85" s="456"/>
    </row>
    <row r="86" spans="1:20" s="457" customFormat="1" ht="45" x14ac:dyDescent="0.25">
      <c r="A86" s="283" t="s">
        <v>37</v>
      </c>
      <c r="B86" s="283" t="s">
        <v>72</v>
      </c>
      <c r="C86" s="283" t="s">
        <v>472</v>
      </c>
      <c r="D86" s="461">
        <v>3100000</v>
      </c>
      <c r="E86" s="464"/>
      <c r="F86" s="286" t="s">
        <v>17</v>
      </c>
      <c r="G86" s="466">
        <v>403000</v>
      </c>
      <c r="H86" s="286" t="s">
        <v>1204</v>
      </c>
      <c r="I86" s="450">
        <v>2014</v>
      </c>
      <c r="J86" s="283" t="s">
        <v>28</v>
      </c>
      <c r="K86" s="283" t="s">
        <v>1608</v>
      </c>
      <c r="L86" s="283" t="s">
        <v>107</v>
      </c>
      <c r="M86" s="378" t="s">
        <v>1313</v>
      </c>
      <c r="N86" s="379" t="s">
        <v>1597</v>
      </c>
      <c r="O86" s="380"/>
      <c r="P86" s="456"/>
      <c r="Q86" s="456"/>
      <c r="R86" s="456"/>
      <c r="S86" s="456"/>
      <c r="T86" s="456"/>
    </row>
    <row r="87" spans="1:20" s="457" customFormat="1" ht="30" x14ac:dyDescent="0.25">
      <c r="A87" s="283" t="s">
        <v>145</v>
      </c>
      <c r="B87" s="283" t="s">
        <v>72</v>
      </c>
      <c r="C87" s="489" t="s">
        <v>73</v>
      </c>
      <c r="D87" s="461">
        <v>740000</v>
      </c>
      <c r="E87" s="464"/>
      <c r="F87" s="286" t="s">
        <v>1614</v>
      </c>
      <c r="G87" s="466">
        <v>5266.54</v>
      </c>
      <c r="H87" s="490" t="s">
        <v>1670</v>
      </c>
      <c r="I87" s="450">
        <v>2014</v>
      </c>
      <c r="J87" s="283" t="s">
        <v>28</v>
      </c>
      <c r="K87" s="283" t="s">
        <v>1608</v>
      </c>
      <c r="L87" s="283" t="s">
        <v>70</v>
      </c>
      <c r="M87" s="378" t="s">
        <v>1313</v>
      </c>
      <c r="N87" s="379" t="s">
        <v>1597</v>
      </c>
      <c r="O87" s="380"/>
      <c r="P87" s="456"/>
      <c r="Q87" s="456"/>
      <c r="R87" s="456"/>
      <c r="S87" s="456"/>
      <c r="T87" s="456"/>
    </row>
    <row r="88" spans="1:20" s="457" customFormat="1" ht="30" x14ac:dyDescent="0.25">
      <c r="A88" s="283" t="s">
        <v>36</v>
      </c>
      <c r="B88" s="283" t="s">
        <v>1232</v>
      </c>
      <c r="C88" s="460" t="s">
        <v>1231</v>
      </c>
      <c r="D88" s="464">
        <v>464000</v>
      </c>
      <c r="E88" s="464"/>
      <c r="F88" s="460" t="s">
        <v>17</v>
      </c>
      <c r="G88" s="466">
        <v>361558</v>
      </c>
      <c r="H88" s="462" t="s">
        <v>1682</v>
      </c>
      <c r="I88" s="450">
        <v>2014</v>
      </c>
      <c r="J88" s="283" t="s">
        <v>28</v>
      </c>
      <c r="K88" s="283" t="s">
        <v>1608</v>
      </c>
      <c r="L88" s="283" t="s">
        <v>188</v>
      </c>
      <c r="M88" s="381" t="s">
        <v>1598</v>
      </c>
      <c r="N88" s="379" t="s">
        <v>1597</v>
      </c>
      <c r="O88" s="380"/>
      <c r="P88" s="456"/>
      <c r="Q88" s="456"/>
      <c r="R88" s="456"/>
      <c r="S88" s="456"/>
      <c r="T88" s="456"/>
    </row>
    <row r="89" spans="1:20" s="457" customFormat="1" ht="30" x14ac:dyDescent="0.25">
      <c r="A89" s="283" t="s">
        <v>36</v>
      </c>
      <c r="B89" s="283" t="s">
        <v>186</v>
      </c>
      <c r="C89" s="460" t="s">
        <v>1231</v>
      </c>
      <c r="D89" s="464">
        <v>1103884</v>
      </c>
      <c r="E89" s="464"/>
      <c r="F89" s="460" t="s">
        <v>17</v>
      </c>
      <c r="G89" s="466">
        <v>356602</v>
      </c>
      <c r="H89" s="462" t="s">
        <v>1682</v>
      </c>
      <c r="I89" s="450">
        <v>2014</v>
      </c>
      <c r="J89" s="283" t="s">
        <v>28</v>
      </c>
      <c r="K89" s="283" t="s">
        <v>1608</v>
      </c>
      <c r="L89" s="283" t="s">
        <v>188</v>
      </c>
      <c r="M89" s="381" t="s">
        <v>1598</v>
      </c>
      <c r="N89" s="379" t="s">
        <v>1597</v>
      </c>
      <c r="O89" s="380"/>
      <c r="P89" s="456"/>
      <c r="Q89" s="456"/>
      <c r="R89" s="456"/>
      <c r="S89" s="456"/>
      <c r="T89" s="456"/>
    </row>
    <row r="90" spans="1:20" s="457" customFormat="1" x14ac:dyDescent="0.25">
      <c r="A90" s="283" t="s">
        <v>85</v>
      </c>
      <c r="B90" s="283" t="s">
        <v>83</v>
      </c>
      <c r="C90" s="460" t="s">
        <v>1245</v>
      </c>
      <c r="D90" s="464"/>
      <c r="E90" s="464"/>
      <c r="F90" s="460" t="s">
        <v>1614</v>
      </c>
      <c r="G90" s="466">
        <v>2442825</v>
      </c>
      <c r="H90" s="462" t="s">
        <v>1703</v>
      </c>
      <c r="I90" s="450">
        <v>2014</v>
      </c>
      <c r="J90" s="283" t="s">
        <v>28</v>
      </c>
      <c r="K90" s="283" t="s">
        <v>1608</v>
      </c>
      <c r="L90" s="283" t="s">
        <v>61</v>
      </c>
      <c r="M90" s="381" t="s">
        <v>1598</v>
      </c>
      <c r="N90" s="379" t="s">
        <v>1597</v>
      </c>
      <c r="O90" s="380"/>
      <c r="P90" s="456"/>
      <c r="Q90" s="456"/>
      <c r="R90" s="456"/>
      <c r="S90" s="456"/>
      <c r="T90" s="456"/>
    </row>
    <row r="91" spans="1:20" s="457" customFormat="1" ht="30" x14ac:dyDescent="0.25">
      <c r="A91" s="283" t="s">
        <v>39</v>
      </c>
      <c r="B91" s="283" t="s">
        <v>1282</v>
      </c>
      <c r="C91" s="460" t="s">
        <v>1283</v>
      </c>
      <c r="D91" s="491">
        <v>1000000</v>
      </c>
      <c r="E91" s="492"/>
      <c r="F91" s="460" t="s">
        <v>17</v>
      </c>
      <c r="G91" s="466">
        <v>60000</v>
      </c>
      <c r="H91" s="460" t="s">
        <v>1642</v>
      </c>
      <c r="I91" s="450">
        <v>2014</v>
      </c>
      <c r="J91" s="283" t="s">
        <v>28</v>
      </c>
      <c r="K91" s="283" t="s">
        <v>1608</v>
      </c>
      <c r="L91" s="283" t="s">
        <v>1284</v>
      </c>
      <c r="M91" s="378" t="s">
        <v>1313</v>
      </c>
      <c r="N91" s="379" t="s">
        <v>1597</v>
      </c>
      <c r="O91" s="380"/>
      <c r="P91" s="456"/>
      <c r="Q91" s="456"/>
      <c r="R91" s="456"/>
      <c r="S91" s="456"/>
      <c r="T91" s="456"/>
    </row>
    <row r="92" spans="1:20" s="457" customFormat="1" ht="30" customHeight="1" x14ac:dyDescent="0.25">
      <c r="A92" s="283" t="s">
        <v>35</v>
      </c>
      <c r="B92" s="283" t="s">
        <v>258</v>
      </c>
      <c r="C92" s="283" t="s">
        <v>259</v>
      </c>
      <c r="D92" s="397">
        <v>5000000</v>
      </c>
      <c r="E92" s="459"/>
      <c r="F92" s="460" t="s">
        <v>17</v>
      </c>
      <c r="G92" s="174">
        <v>197930</v>
      </c>
      <c r="H92" s="283" t="s">
        <v>1309</v>
      </c>
      <c r="I92" s="450">
        <v>2014</v>
      </c>
      <c r="J92" s="283" t="s">
        <v>28</v>
      </c>
      <c r="K92" s="283" t="s">
        <v>1608</v>
      </c>
      <c r="L92" s="283" t="s">
        <v>61</v>
      </c>
      <c r="M92" s="378" t="s">
        <v>1313</v>
      </c>
      <c r="N92" s="379" t="s">
        <v>1597</v>
      </c>
      <c r="O92" s="380"/>
      <c r="P92" s="456"/>
      <c r="Q92" s="456"/>
      <c r="R92" s="456"/>
      <c r="S92" s="456"/>
      <c r="T92" s="456"/>
    </row>
    <row r="93" spans="1:20" s="457" customFormat="1" ht="30" customHeight="1" x14ac:dyDescent="0.25">
      <c r="A93" s="283" t="s">
        <v>35</v>
      </c>
      <c r="B93" s="283" t="s">
        <v>258</v>
      </c>
      <c r="C93" s="283" t="s">
        <v>259</v>
      </c>
      <c r="D93" s="397">
        <v>5000000</v>
      </c>
      <c r="E93" s="459"/>
      <c r="F93" s="460" t="s">
        <v>17</v>
      </c>
      <c r="G93" s="174">
        <v>23182.639999999999</v>
      </c>
      <c r="H93" s="283" t="s">
        <v>1304</v>
      </c>
      <c r="I93" s="450">
        <v>2014</v>
      </c>
      <c r="J93" s="283" t="s">
        <v>28</v>
      </c>
      <c r="K93" s="283" t="s">
        <v>1608</v>
      </c>
      <c r="L93" s="283" t="s">
        <v>61</v>
      </c>
      <c r="M93" s="378" t="s">
        <v>1313</v>
      </c>
      <c r="N93" s="379" t="s">
        <v>1597</v>
      </c>
      <c r="O93" s="380"/>
      <c r="P93" s="456"/>
      <c r="Q93" s="456"/>
      <c r="R93" s="456"/>
      <c r="S93" s="456"/>
      <c r="T93" s="456"/>
    </row>
    <row r="94" spans="1:20" s="457" customFormat="1" ht="77.25" customHeight="1" x14ac:dyDescent="0.25">
      <c r="A94" s="283" t="s">
        <v>35</v>
      </c>
      <c r="B94" s="283" t="s">
        <v>1305</v>
      </c>
      <c r="C94" s="283" t="s">
        <v>1306</v>
      </c>
      <c r="D94" s="397">
        <f>G94</f>
        <v>15734880</v>
      </c>
      <c r="E94" s="459"/>
      <c r="F94" s="460" t="s">
        <v>16</v>
      </c>
      <c r="G94" s="174">
        <v>15734880</v>
      </c>
      <c r="H94" s="283" t="s">
        <v>1308</v>
      </c>
      <c r="I94" s="450">
        <v>2014</v>
      </c>
      <c r="J94" s="283" t="s">
        <v>28</v>
      </c>
      <c r="K94" s="283" t="s">
        <v>1608</v>
      </c>
      <c r="L94" s="283" t="s">
        <v>61</v>
      </c>
      <c r="M94" s="378" t="s">
        <v>1313</v>
      </c>
      <c r="N94" s="379" t="s">
        <v>1597</v>
      </c>
      <c r="O94" s="380"/>
      <c r="P94" s="456"/>
      <c r="Q94" s="456"/>
      <c r="R94" s="456"/>
      <c r="S94" s="456"/>
      <c r="T94" s="456"/>
    </row>
    <row r="95" spans="1:20" s="457" customFormat="1" ht="30" x14ac:dyDescent="0.25">
      <c r="A95" s="283" t="s">
        <v>36</v>
      </c>
      <c r="B95" s="283" t="s">
        <v>1314</v>
      </c>
      <c r="C95" s="283" t="s">
        <v>1315</v>
      </c>
      <c r="D95" s="459">
        <v>2800000</v>
      </c>
      <c r="E95" s="459"/>
      <c r="F95" s="460" t="s">
        <v>17</v>
      </c>
      <c r="G95" s="174">
        <v>66569</v>
      </c>
      <c r="H95" s="462" t="s">
        <v>1704</v>
      </c>
      <c r="I95" s="450">
        <v>2014</v>
      </c>
      <c r="J95" s="283" t="s">
        <v>29</v>
      </c>
      <c r="K95" s="283" t="s">
        <v>1609</v>
      </c>
      <c r="L95" s="283" t="s">
        <v>188</v>
      </c>
      <c r="M95" s="381" t="s">
        <v>1598</v>
      </c>
      <c r="N95" s="379" t="s">
        <v>1597</v>
      </c>
      <c r="O95" s="380"/>
      <c r="P95" s="456"/>
      <c r="Q95" s="456"/>
      <c r="R95" s="456"/>
      <c r="S95" s="456"/>
      <c r="T95" s="456"/>
    </row>
    <row r="96" spans="1:20" s="457" customFormat="1" x14ac:dyDescent="0.25">
      <c r="A96" s="283" t="s">
        <v>37</v>
      </c>
      <c r="B96" s="283" t="s">
        <v>113</v>
      </c>
      <c r="C96" s="283" t="s">
        <v>108</v>
      </c>
      <c r="D96" s="397">
        <v>4900000</v>
      </c>
      <c r="E96" s="459"/>
      <c r="F96" s="460" t="s">
        <v>17</v>
      </c>
      <c r="G96" s="174">
        <v>150000</v>
      </c>
      <c r="H96" s="283" t="s">
        <v>1320</v>
      </c>
      <c r="I96" s="450">
        <v>2014</v>
      </c>
      <c r="J96" s="283" t="s">
        <v>29</v>
      </c>
      <c r="K96" s="283" t="s">
        <v>1610</v>
      </c>
      <c r="L96" s="283" t="s">
        <v>188</v>
      </c>
      <c r="M96" s="378" t="s">
        <v>1313</v>
      </c>
      <c r="N96" s="379" t="s">
        <v>1597</v>
      </c>
      <c r="O96" s="380"/>
      <c r="P96" s="456"/>
      <c r="Q96" s="456"/>
      <c r="R96" s="456"/>
      <c r="S96" s="456"/>
      <c r="T96" s="456"/>
    </row>
    <row r="97" spans="1:20" s="494" customFormat="1" x14ac:dyDescent="0.25">
      <c r="A97" s="468" t="s">
        <v>35</v>
      </c>
      <c r="B97" s="468" t="s">
        <v>1490</v>
      </c>
      <c r="C97" s="468" t="s">
        <v>1491</v>
      </c>
      <c r="D97" s="397">
        <v>7000000</v>
      </c>
      <c r="E97" s="395">
        <v>2917</v>
      </c>
      <c r="F97" s="286" t="s">
        <v>1614</v>
      </c>
      <c r="G97" s="174">
        <v>513265</v>
      </c>
      <c r="H97" s="468" t="s">
        <v>1493</v>
      </c>
      <c r="I97" s="450">
        <v>2014</v>
      </c>
      <c r="J97" s="468" t="s">
        <v>29</v>
      </c>
      <c r="K97" s="283" t="s">
        <v>1610</v>
      </c>
      <c r="L97" s="468"/>
      <c r="M97" s="378" t="s">
        <v>1313</v>
      </c>
      <c r="N97" s="379" t="s">
        <v>1597</v>
      </c>
      <c r="O97" s="380"/>
      <c r="P97" s="493"/>
      <c r="Q97" s="493"/>
      <c r="R97" s="493"/>
      <c r="S97" s="493"/>
      <c r="T97" s="493"/>
    </row>
    <row r="98" spans="1:20" s="457" customFormat="1" ht="30" x14ac:dyDescent="0.25">
      <c r="A98" s="283" t="s">
        <v>89</v>
      </c>
      <c r="B98" s="283" t="s">
        <v>72</v>
      </c>
      <c r="C98" s="283" t="s">
        <v>73</v>
      </c>
      <c r="D98" s="461">
        <v>740000</v>
      </c>
      <c r="E98" s="459"/>
      <c r="F98" s="460" t="s">
        <v>1614</v>
      </c>
      <c r="G98" s="174">
        <v>8643.19</v>
      </c>
      <c r="H98" s="283" t="s">
        <v>1494</v>
      </c>
      <c r="I98" s="450">
        <v>2014</v>
      </c>
      <c r="J98" s="283" t="s">
        <v>29</v>
      </c>
      <c r="K98" s="283" t="s">
        <v>1640</v>
      </c>
      <c r="L98" s="283" t="s">
        <v>70</v>
      </c>
      <c r="M98" s="378" t="s">
        <v>1313</v>
      </c>
      <c r="N98" s="379" t="s">
        <v>1597</v>
      </c>
      <c r="O98" s="380"/>
      <c r="P98" s="456"/>
      <c r="Q98" s="456"/>
      <c r="R98" s="456"/>
      <c r="S98" s="456"/>
      <c r="T98" s="456"/>
    </row>
    <row r="99" spans="1:20" s="457" customFormat="1" ht="30" x14ac:dyDescent="0.25">
      <c r="A99" s="283" t="s">
        <v>40</v>
      </c>
      <c r="B99" s="283" t="s">
        <v>343</v>
      </c>
      <c r="C99" s="283" t="s">
        <v>344</v>
      </c>
      <c r="D99" s="397">
        <v>25000000</v>
      </c>
      <c r="E99" s="459"/>
      <c r="F99" s="460" t="s">
        <v>17</v>
      </c>
      <c r="G99" s="495">
        <v>23895</v>
      </c>
      <c r="H99" s="283" t="s">
        <v>1629</v>
      </c>
      <c r="I99" s="450">
        <v>2014</v>
      </c>
      <c r="J99" s="283" t="s">
        <v>28</v>
      </c>
      <c r="K99" s="283" t="s">
        <v>1625</v>
      </c>
      <c r="L99" s="283" t="s">
        <v>329</v>
      </c>
      <c r="M99" s="378" t="s">
        <v>1313</v>
      </c>
      <c r="N99" s="379" t="s">
        <v>1597</v>
      </c>
      <c r="O99" s="380"/>
      <c r="P99" s="456"/>
      <c r="Q99" s="456"/>
      <c r="R99" s="456"/>
      <c r="S99" s="456"/>
      <c r="T99" s="456"/>
    </row>
    <row r="100" spans="1:20" s="457" customFormat="1" ht="30" x14ac:dyDescent="0.25">
      <c r="A100" s="283" t="s">
        <v>40</v>
      </c>
      <c r="B100" s="283" t="s">
        <v>343</v>
      </c>
      <c r="C100" s="283" t="s">
        <v>344</v>
      </c>
      <c r="D100" s="397">
        <v>25000000</v>
      </c>
      <c r="E100" s="459"/>
      <c r="F100" s="460" t="s">
        <v>17</v>
      </c>
      <c r="G100" s="495">
        <v>23895</v>
      </c>
      <c r="H100" s="283" t="s">
        <v>1628</v>
      </c>
      <c r="I100" s="450">
        <v>2014</v>
      </c>
      <c r="J100" s="283" t="s">
        <v>29</v>
      </c>
      <c r="K100" s="283" t="s">
        <v>1625</v>
      </c>
      <c r="L100" s="283" t="s">
        <v>329</v>
      </c>
      <c r="M100" s="378" t="s">
        <v>1313</v>
      </c>
      <c r="N100" s="379" t="s">
        <v>1597</v>
      </c>
      <c r="O100" s="380"/>
      <c r="P100" s="456"/>
      <c r="Q100" s="456"/>
      <c r="R100" s="456"/>
      <c r="S100" s="456"/>
      <c r="T100" s="456"/>
    </row>
    <row r="101" spans="1:20" s="457" customFormat="1" ht="30" x14ac:dyDescent="0.25">
      <c r="A101" s="283" t="s">
        <v>40</v>
      </c>
      <c r="B101" s="283" t="s">
        <v>343</v>
      </c>
      <c r="C101" s="283" t="s">
        <v>344</v>
      </c>
      <c r="D101" s="397">
        <v>25000000</v>
      </c>
      <c r="E101" s="459"/>
      <c r="F101" s="460" t="s">
        <v>17</v>
      </c>
      <c r="G101" s="495">
        <v>23895</v>
      </c>
      <c r="H101" s="283" t="s">
        <v>1627</v>
      </c>
      <c r="I101" s="450">
        <v>2014</v>
      </c>
      <c r="J101" s="283" t="s">
        <v>29</v>
      </c>
      <c r="K101" s="283" t="s">
        <v>1625</v>
      </c>
      <c r="L101" s="283" t="s">
        <v>329</v>
      </c>
      <c r="M101" s="378" t="s">
        <v>1313</v>
      </c>
      <c r="N101" s="379" t="s">
        <v>1597</v>
      </c>
      <c r="O101" s="380"/>
      <c r="P101" s="456"/>
      <c r="Q101" s="456"/>
      <c r="R101" s="456"/>
      <c r="S101" s="456"/>
      <c r="T101" s="456"/>
    </row>
    <row r="102" spans="1:20" s="457" customFormat="1" x14ac:dyDescent="0.25">
      <c r="A102" s="283" t="s">
        <v>40</v>
      </c>
      <c r="B102" s="283" t="s">
        <v>436</v>
      </c>
      <c r="C102" s="283" t="s">
        <v>344</v>
      </c>
      <c r="D102" s="496">
        <v>16000000</v>
      </c>
      <c r="E102" s="497"/>
      <c r="F102" s="460" t="s">
        <v>17</v>
      </c>
      <c r="G102" s="498">
        <v>213000</v>
      </c>
      <c r="H102" s="283" t="s">
        <v>1626</v>
      </c>
      <c r="I102" s="450">
        <v>2014</v>
      </c>
      <c r="J102" s="283" t="s">
        <v>30</v>
      </c>
      <c r="K102" s="283" t="s">
        <v>1625</v>
      </c>
      <c r="L102" s="283" t="s">
        <v>329</v>
      </c>
      <c r="M102" s="378" t="s">
        <v>1313</v>
      </c>
      <c r="N102" s="379" t="s">
        <v>1597</v>
      </c>
      <c r="O102" s="380"/>
      <c r="P102" s="456"/>
      <c r="Q102" s="456"/>
      <c r="R102" s="456"/>
      <c r="S102" s="456"/>
      <c r="T102" s="456"/>
    </row>
    <row r="103" spans="1:20" s="457" customFormat="1" x14ac:dyDescent="0.25">
      <c r="A103" s="283" t="s">
        <v>35</v>
      </c>
      <c r="B103" s="283" t="s">
        <v>696</v>
      </c>
      <c r="C103" s="283" t="s">
        <v>695</v>
      </c>
      <c r="D103" s="397">
        <v>2000000</v>
      </c>
      <c r="E103" s="288">
        <v>789</v>
      </c>
      <c r="F103" s="460" t="s">
        <v>1614</v>
      </c>
      <c r="G103" s="498">
        <v>253569.5</v>
      </c>
      <c r="H103" s="283" t="s">
        <v>1591</v>
      </c>
      <c r="I103" s="450">
        <v>2014</v>
      </c>
      <c r="J103" s="283" t="s">
        <v>30</v>
      </c>
      <c r="K103" s="283" t="s">
        <v>1625</v>
      </c>
      <c r="L103" s="283" t="s">
        <v>61</v>
      </c>
      <c r="M103" s="378" t="s">
        <v>1313</v>
      </c>
      <c r="N103" s="379" t="s">
        <v>1597</v>
      </c>
      <c r="O103" s="380"/>
      <c r="P103" s="456"/>
      <c r="Q103" s="456"/>
      <c r="R103" s="456"/>
      <c r="S103" s="456"/>
      <c r="T103" s="456"/>
    </row>
    <row r="104" spans="1:20" s="457" customFormat="1" x14ac:dyDescent="0.25">
      <c r="A104" s="283" t="s">
        <v>35</v>
      </c>
      <c r="B104" s="283" t="s">
        <v>1590</v>
      </c>
      <c r="C104" s="283" t="s">
        <v>695</v>
      </c>
      <c r="D104" s="397">
        <v>2000000</v>
      </c>
      <c r="E104" s="499">
        <v>805783</v>
      </c>
      <c r="F104" s="286" t="s">
        <v>1614</v>
      </c>
      <c r="G104" s="498">
        <v>10435.950000000001</v>
      </c>
      <c r="H104" s="283" t="s">
        <v>1493</v>
      </c>
      <c r="I104" s="450">
        <v>2014</v>
      </c>
      <c r="J104" s="283" t="s">
        <v>30</v>
      </c>
      <c r="K104" s="283" t="s">
        <v>1625</v>
      </c>
      <c r="L104" s="283" t="s">
        <v>61</v>
      </c>
      <c r="M104" s="378" t="s">
        <v>1313</v>
      </c>
      <c r="N104" s="379" t="s">
        <v>1597</v>
      </c>
      <c r="O104" s="380"/>
      <c r="P104" s="456"/>
      <c r="Q104" s="456"/>
      <c r="R104" s="456"/>
      <c r="S104" s="456"/>
      <c r="T104" s="456"/>
    </row>
    <row r="105" spans="1:20" s="457" customFormat="1" ht="66" customHeight="1" x14ac:dyDescent="0.25">
      <c r="A105" s="283" t="s">
        <v>40</v>
      </c>
      <c r="B105" s="283" t="s">
        <v>1648</v>
      </c>
      <c r="C105" s="283" t="s">
        <v>344</v>
      </c>
      <c r="D105" s="284">
        <v>52030225.909999996</v>
      </c>
      <c r="E105" s="285">
        <v>723</v>
      </c>
      <c r="F105" s="283" t="s">
        <v>1614</v>
      </c>
      <c r="G105" s="312">
        <v>1118909</v>
      </c>
      <c r="H105" s="286" t="s">
        <v>1671</v>
      </c>
      <c r="I105" s="283">
        <v>2014</v>
      </c>
      <c r="J105" s="283" t="s">
        <v>30</v>
      </c>
      <c r="K105" s="283" t="s">
        <v>1649</v>
      </c>
      <c r="L105" s="283" t="s">
        <v>188</v>
      </c>
      <c r="M105" s="378" t="s">
        <v>1313</v>
      </c>
      <c r="N105" s="379" t="s">
        <v>1597</v>
      </c>
      <c r="O105" s="380"/>
      <c r="P105" s="456"/>
      <c r="Q105" s="456"/>
      <c r="R105" s="456"/>
      <c r="S105" s="456"/>
      <c r="T105" s="456"/>
    </row>
    <row r="106" spans="1:20" s="457" customFormat="1" ht="60" x14ac:dyDescent="0.25">
      <c r="A106" s="283" t="s">
        <v>36</v>
      </c>
      <c r="B106" s="283" t="s">
        <v>1650</v>
      </c>
      <c r="C106" s="283" t="s">
        <v>90</v>
      </c>
      <c r="D106" s="287">
        <v>23760</v>
      </c>
      <c r="E106" s="288" t="s">
        <v>1651</v>
      </c>
      <c r="F106" s="460" t="s">
        <v>17</v>
      </c>
      <c r="G106" s="312">
        <v>1980</v>
      </c>
      <c r="H106" s="283" t="s">
        <v>1705</v>
      </c>
      <c r="I106" s="283">
        <v>2014</v>
      </c>
      <c r="J106" s="283" t="s">
        <v>30</v>
      </c>
      <c r="K106" s="283" t="s">
        <v>1649</v>
      </c>
      <c r="L106" s="283" t="s">
        <v>188</v>
      </c>
      <c r="M106" s="381" t="s">
        <v>1598</v>
      </c>
      <c r="N106" s="379" t="s">
        <v>1597</v>
      </c>
      <c r="O106" s="380"/>
      <c r="P106" s="456"/>
      <c r="Q106" s="456"/>
      <c r="R106" s="456"/>
      <c r="S106" s="456"/>
      <c r="T106" s="456"/>
    </row>
    <row r="107" spans="1:20" s="457" customFormat="1" x14ac:dyDescent="0.25">
      <c r="A107" s="283" t="s">
        <v>1652</v>
      </c>
      <c r="B107" s="283" t="s">
        <v>1653</v>
      </c>
      <c r="C107" s="283" t="s">
        <v>1654</v>
      </c>
      <c r="D107" s="289">
        <v>6281228</v>
      </c>
      <c r="E107" s="285">
        <v>807182</v>
      </c>
      <c r="F107" s="460" t="s">
        <v>1614</v>
      </c>
      <c r="G107" s="312">
        <v>251249</v>
      </c>
      <c r="H107" s="283" t="s">
        <v>1655</v>
      </c>
      <c r="I107" s="283">
        <v>2014</v>
      </c>
      <c r="J107" s="283" t="s">
        <v>30</v>
      </c>
      <c r="K107" s="283" t="s">
        <v>1649</v>
      </c>
      <c r="L107" s="283" t="s">
        <v>188</v>
      </c>
      <c r="M107" s="381" t="s">
        <v>1598</v>
      </c>
      <c r="N107" s="379" t="s">
        <v>1597</v>
      </c>
      <c r="O107" s="380"/>
      <c r="P107" s="456"/>
      <c r="Q107" s="456"/>
      <c r="R107" s="456"/>
      <c r="S107" s="456"/>
      <c r="T107" s="456"/>
    </row>
    <row r="108" spans="1:20" s="457" customFormat="1" ht="30" x14ac:dyDescent="0.25">
      <c r="A108" s="283" t="s">
        <v>1656</v>
      </c>
      <c r="B108" s="283" t="s">
        <v>1657</v>
      </c>
      <c r="C108" s="283" t="s">
        <v>1658</v>
      </c>
      <c r="D108" s="391">
        <v>15248554</v>
      </c>
      <c r="E108" s="392" t="s">
        <v>1659</v>
      </c>
      <c r="F108" s="283" t="s">
        <v>17</v>
      </c>
      <c r="G108" s="393">
        <v>482293.58</v>
      </c>
      <c r="H108" s="283" t="s">
        <v>1755</v>
      </c>
      <c r="I108" s="283">
        <v>2014</v>
      </c>
      <c r="J108" s="283" t="s">
        <v>30</v>
      </c>
      <c r="K108" s="283" t="s">
        <v>1760</v>
      </c>
      <c r="L108" s="283" t="s">
        <v>188</v>
      </c>
      <c r="M108" s="381" t="s">
        <v>1598</v>
      </c>
      <c r="N108" s="379" t="s">
        <v>1597</v>
      </c>
      <c r="O108" s="380"/>
      <c r="P108" s="456"/>
      <c r="Q108" s="456"/>
      <c r="R108" s="456"/>
      <c r="S108" s="456"/>
      <c r="T108" s="456"/>
    </row>
    <row r="109" spans="1:20" s="457" customFormat="1" ht="60" x14ac:dyDescent="0.25">
      <c r="A109" s="283" t="s">
        <v>34</v>
      </c>
      <c r="B109" s="283" t="s">
        <v>1660</v>
      </c>
      <c r="C109" s="283" t="s">
        <v>429</v>
      </c>
      <c r="D109" s="394">
        <v>600000</v>
      </c>
      <c r="E109" s="395">
        <v>818156</v>
      </c>
      <c r="F109" s="283" t="s">
        <v>17</v>
      </c>
      <c r="G109" s="396">
        <v>0</v>
      </c>
      <c r="H109" s="283" t="s">
        <v>1757</v>
      </c>
      <c r="I109" s="283">
        <v>2014</v>
      </c>
      <c r="J109" s="283" t="s">
        <v>30</v>
      </c>
      <c r="K109" s="283" t="s">
        <v>1756</v>
      </c>
      <c r="L109" s="283" t="s">
        <v>188</v>
      </c>
      <c r="M109" s="378" t="s">
        <v>1313</v>
      </c>
      <c r="N109" s="379" t="s">
        <v>1597</v>
      </c>
      <c r="O109" s="380"/>
      <c r="P109" s="456"/>
      <c r="Q109" s="456"/>
      <c r="R109" s="456"/>
      <c r="S109" s="456"/>
      <c r="T109" s="456"/>
    </row>
    <row r="110" spans="1:20" s="222" customFormat="1" x14ac:dyDescent="0.25">
      <c r="A110" s="283" t="s">
        <v>1652</v>
      </c>
      <c r="B110" s="283" t="s">
        <v>327</v>
      </c>
      <c r="C110" s="283" t="s">
        <v>1654</v>
      </c>
      <c r="D110" s="397">
        <v>15958140.609999999</v>
      </c>
      <c r="E110" s="501">
        <v>806989</v>
      </c>
      <c r="F110" s="283" t="s">
        <v>1614</v>
      </c>
      <c r="G110" s="393">
        <v>424017.68</v>
      </c>
      <c r="H110" s="283" t="s">
        <v>1762</v>
      </c>
      <c r="I110" s="283">
        <v>2014</v>
      </c>
      <c r="J110" s="283" t="s">
        <v>30</v>
      </c>
      <c r="K110" s="283" t="s">
        <v>1759</v>
      </c>
      <c r="L110" s="283" t="s">
        <v>188</v>
      </c>
      <c r="M110" s="390" t="s">
        <v>1598</v>
      </c>
      <c r="N110" s="220" t="s">
        <v>1597</v>
      </c>
      <c r="O110" s="221"/>
      <c r="P110" s="223"/>
      <c r="Q110" s="223"/>
      <c r="R110" s="223"/>
      <c r="S110" s="223"/>
      <c r="T110" s="223"/>
    </row>
    <row r="111" spans="1:20" s="222" customFormat="1" ht="45" x14ac:dyDescent="0.25">
      <c r="A111" s="283" t="s">
        <v>1939</v>
      </c>
      <c r="B111" s="283" t="s">
        <v>578</v>
      </c>
      <c r="C111" s="283" t="s">
        <v>1940</v>
      </c>
      <c r="D111" s="397">
        <v>187237.5</v>
      </c>
      <c r="E111" s="397"/>
      <c r="F111" s="283" t="s">
        <v>17</v>
      </c>
      <c r="G111" s="393">
        <v>166000</v>
      </c>
      <c r="H111" s="283" t="s">
        <v>1941</v>
      </c>
      <c r="I111" s="283">
        <v>2014</v>
      </c>
      <c r="J111" s="283" t="s">
        <v>30</v>
      </c>
      <c r="K111" s="283" t="s">
        <v>1759</v>
      </c>
      <c r="L111" s="283" t="s">
        <v>188</v>
      </c>
      <c r="M111" s="390" t="s">
        <v>1598</v>
      </c>
      <c r="N111" s="220" t="s">
        <v>1597</v>
      </c>
      <c r="O111" s="221"/>
      <c r="P111" s="223"/>
      <c r="Q111" s="223"/>
      <c r="R111" s="223"/>
      <c r="S111" s="223"/>
      <c r="T111" s="223"/>
    </row>
    <row r="112" spans="1:20" s="222" customFormat="1" ht="75" x14ac:dyDescent="0.25">
      <c r="A112" s="219" t="s">
        <v>35</v>
      </c>
      <c r="B112" s="219" t="s">
        <v>370</v>
      </c>
      <c r="C112" s="219" t="s">
        <v>371</v>
      </c>
      <c r="D112" s="267">
        <v>5442052</v>
      </c>
      <c r="E112" s="267"/>
      <c r="F112" s="219" t="s">
        <v>16</v>
      </c>
      <c r="G112" s="500">
        <v>5442052</v>
      </c>
      <c r="H112" s="219" t="s">
        <v>1938</v>
      </c>
      <c r="I112" s="219">
        <v>2014</v>
      </c>
      <c r="J112" s="219" t="s">
        <v>30</v>
      </c>
      <c r="K112" s="219" t="s">
        <v>1759</v>
      </c>
      <c r="L112" s="219" t="s">
        <v>61</v>
      </c>
      <c r="M112" s="517" t="s">
        <v>1313</v>
      </c>
      <c r="N112" s="220" t="s">
        <v>1597</v>
      </c>
      <c r="O112" s="221"/>
      <c r="P112" s="223"/>
      <c r="Q112" s="223"/>
      <c r="R112" s="223"/>
      <c r="S112" s="223"/>
      <c r="T112" s="223"/>
    </row>
    <row r="113" spans="1:20" s="222" customFormat="1" ht="45" x14ac:dyDescent="0.25">
      <c r="A113" s="283" t="s">
        <v>323</v>
      </c>
      <c r="B113" s="283" t="s">
        <v>1933</v>
      </c>
      <c r="C113" s="283" t="s">
        <v>1934</v>
      </c>
      <c r="D113" s="536">
        <v>3900000</v>
      </c>
      <c r="E113" s="457">
        <v>811465</v>
      </c>
      <c r="F113" s="283" t="s">
        <v>17</v>
      </c>
      <c r="G113" s="537">
        <v>1188570.94</v>
      </c>
      <c r="H113" s="283" t="s">
        <v>1952</v>
      </c>
      <c r="I113" s="283">
        <v>2014</v>
      </c>
      <c r="J113" s="283" t="s">
        <v>26</v>
      </c>
      <c r="K113" s="283" t="s">
        <v>1759</v>
      </c>
      <c r="L113" s="283" t="s">
        <v>188</v>
      </c>
      <c r="M113" s="390" t="s">
        <v>1598</v>
      </c>
      <c r="N113" s="220" t="s">
        <v>1597</v>
      </c>
      <c r="O113" s="221"/>
      <c r="P113" s="223"/>
      <c r="Q113" s="223"/>
      <c r="R113" s="223"/>
      <c r="S113" s="223"/>
      <c r="T113" s="223"/>
    </row>
    <row r="114" spans="1:20" s="457" customFormat="1" ht="30" x14ac:dyDescent="0.25">
      <c r="A114" s="283" t="s">
        <v>145</v>
      </c>
      <c r="B114" s="283" t="s">
        <v>72</v>
      </c>
      <c r="C114" s="283" t="s">
        <v>1729</v>
      </c>
      <c r="D114" s="397">
        <v>740000</v>
      </c>
      <c r="E114" s="397"/>
      <c r="F114" s="283" t="s">
        <v>1730</v>
      </c>
      <c r="G114" s="393">
        <v>4218.3</v>
      </c>
      <c r="H114" s="283" t="s">
        <v>1731</v>
      </c>
      <c r="I114" s="283">
        <v>2014</v>
      </c>
      <c r="J114" s="283" t="s">
        <v>30</v>
      </c>
      <c r="K114" s="283" t="s">
        <v>1992</v>
      </c>
      <c r="L114" s="283" t="s">
        <v>70</v>
      </c>
      <c r="M114" s="378" t="s">
        <v>1313</v>
      </c>
      <c r="N114" s="379" t="s">
        <v>1597</v>
      </c>
      <c r="O114" s="380"/>
      <c r="P114" s="456"/>
      <c r="Q114" s="456"/>
      <c r="R114" s="456"/>
      <c r="S114" s="456"/>
      <c r="T114" s="456"/>
    </row>
    <row r="115" spans="1:20" s="457" customFormat="1" ht="45" x14ac:dyDescent="0.25">
      <c r="A115" s="283" t="s">
        <v>40</v>
      </c>
      <c r="B115" s="283" t="s">
        <v>1246</v>
      </c>
      <c r="C115" s="283" t="s">
        <v>344</v>
      </c>
      <c r="D115" s="397">
        <v>5500000</v>
      </c>
      <c r="E115" s="395">
        <v>3028</v>
      </c>
      <c r="F115" s="283" t="s">
        <v>17</v>
      </c>
      <c r="G115" s="393">
        <v>12000</v>
      </c>
      <c r="H115" s="283" t="s">
        <v>1942</v>
      </c>
      <c r="I115" s="283">
        <v>2014</v>
      </c>
      <c r="J115" s="283" t="s">
        <v>30</v>
      </c>
      <c r="K115" s="283" t="s">
        <v>1992</v>
      </c>
      <c r="L115" s="283" t="s">
        <v>329</v>
      </c>
      <c r="M115" s="378" t="s">
        <v>1313</v>
      </c>
      <c r="N115" s="379" t="s">
        <v>1597</v>
      </c>
      <c r="O115" s="380"/>
      <c r="P115" s="456"/>
      <c r="Q115" s="456"/>
      <c r="R115" s="456"/>
      <c r="S115" s="456"/>
      <c r="T115" s="456"/>
    </row>
    <row r="116" spans="1:20" s="222" customFormat="1" ht="30" x14ac:dyDescent="0.25">
      <c r="A116" s="283" t="s">
        <v>85</v>
      </c>
      <c r="B116" s="283" t="s">
        <v>1943</v>
      </c>
      <c r="C116" s="283" t="s">
        <v>84</v>
      </c>
      <c r="D116" s="397">
        <v>80000000</v>
      </c>
      <c r="E116" s="397"/>
      <c r="F116" s="283" t="s">
        <v>17</v>
      </c>
      <c r="G116" s="393"/>
      <c r="H116" s="283" t="s">
        <v>1998</v>
      </c>
      <c r="I116" s="283">
        <v>2014</v>
      </c>
      <c r="J116" s="283" t="s">
        <v>26</v>
      </c>
      <c r="K116" s="283" t="s">
        <v>1944</v>
      </c>
      <c r="L116" s="283" t="s">
        <v>61</v>
      </c>
      <c r="M116" s="513" t="s">
        <v>1956</v>
      </c>
      <c r="N116" s="220"/>
      <c r="O116" s="221"/>
      <c r="P116" s="223"/>
      <c r="Q116" s="223"/>
      <c r="R116" s="223"/>
      <c r="S116" s="223"/>
      <c r="T116" s="223"/>
    </row>
    <row r="117" spans="1:20" s="222" customFormat="1" ht="30" x14ac:dyDescent="0.25">
      <c r="A117" s="283" t="s">
        <v>37</v>
      </c>
      <c r="B117" s="516" t="s">
        <v>414</v>
      </c>
      <c r="C117" s="516" t="s">
        <v>358</v>
      </c>
      <c r="D117" s="538">
        <v>400000</v>
      </c>
      <c r="E117" s="539"/>
      <c r="F117" s="540" t="s">
        <v>17</v>
      </c>
      <c r="G117" s="541">
        <v>20000</v>
      </c>
      <c r="H117" s="516" t="s">
        <v>1993</v>
      </c>
      <c r="I117" s="540">
        <v>2014</v>
      </c>
      <c r="J117" s="540" t="s">
        <v>30</v>
      </c>
      <c r="K117" s="283" t="s">
        <v>1992</v>
      </c>
      <c r="L117" s="516" t="s">
        <v>360</v>
      </c>
      <c r="M117" s="517" t="s">
        <v>1313</v>
      </c>
      <c r="N117" s="220" t="s">
        <v>1597</v>
      </c>
      <c r="O117" s="221"/>
      <c r="P117" s="223"/>
      <c r="Q117" s="223"/>
      <c r="R117" s="223"/>
      <c r="S117" s="223"/>
      <c r="T117" s="223"/>
    </row>
    <row r="118" spans="1:20" s="222" customFormat="1" ht="75" x14ac:dyDescent="0.25">
      <c r="A118" s="283" t="s">
        <v>37</v>
      </c>
      <c r="B118" s="533" t="s">
        <v>113</v>
      </c>
      <c r="C118" s="534" t="s">
        <v>1957</v>
      </c>
      <c r="D118" s="542">
        <v>25000000</v>
      </c>
      <c r="E118" s="397"/>
      <c r="F118" s="283" t="s">
        <v>17</v>
      </c>
      <c r="G118" s="543">
        <v>898001.1118333335</v>
      </c>
      <c r="H118" s="534" t="s">
        <v>1994</v>
      </c>
      <c r="I118" s="283">
        <v>2014</v>
      </c>
      <c r="J118" s="283" t="s">
        <v>30</v>
      </c>
      <c r="K118" s="283" t="s">
        <v>1992</v>
      </c>
      <c r="L118" s="535" t="s">
        <v>112</v>
      </c>
      <c r="M118" s="517" t="s">
        <v>1313</v>
      </c>
      <c r="N118" s="220" t="s">
        <v>1597</v>
      </c>
      <c r="O118" s="221"/>
      <c r="P118" s="223"/>
      <c r="Q118" s="223"/>
      <c r="R118" s="223"/>
      <c r="S118" s="223"/>
      <c r="T118" s="223"/>
    </row>
    <row r="119" spans="1:20" s="222" customFormat="1" ht="30" x14ac:dyDescent="0.25">
      <c r="A119" s="283" t="s">
        <v>37</v>
      </c>
      <c r="B119" s="516" t="s">
        <v>1745</v>
      </c>
      <c r="C119" s="516" t="s">
        <v>246</v>
      </c>
      <c r="D119" s="538">
        <v>70000</v>
      </c>
      <c r="E119" s="451"/>
      <c r="F119" s="450" t="s">
        <v>17</v>
      </c>
      <c r="G119" s="544">
        <v>12800</v>
      </c>
      <c r="H119" s="516" t="s">
        <v>1995</v>
      </c>
      <c r="I119" s="450">
        <v>2014</v>
      </c>
      <c r="J119" s="450" t="s">
        <v>30</v>
      </c>
      <c r="K119" s="283" t="s">
        <v>1992</v>
      </c>
      <c r="L119" s="532" t="s">
        <v>112</v>
      </c>
      <c r="M119" s="517" t="s">
        <v>1313</v>
      </c>
      <c r="N119" s="220" t="s">
        <v>1597</v>
      </c>
      <c r="O119" s="221"/>
      <c r="P119" s="223"/>
      <c r="Q119" s="223"/>
      <c r="R119" s="223"/>
      <c r="S119" s="223"/>
      <c r="T119" s="223"/>
    </row>
    <row r="120" spans="1:20" s="222" customFormat="1" ht="30" x14ac:dyDescent="0.25">
      <c r="A120" s="283" t="s">
        <v>35</v>
      </c>
      <c r="B120" s="283" t="s">
        <v>1965</v>
      </c>
      <c r="C120" s="283" t="s">
        <v>1966</v>
      </c>
      <c r="D120" s="397">
        <v>17000000</v>
      </c>
      <c r="E120" s="545">
        <v>337</v>
      </c>
      <c r="F120" s="283" t="s">
        <v>18</v>
      </c>
      <c r="G120" s="393">
        <v>642399.64</v>
      </c>
      <c r="H120" s="283" t="s">
        <v>1967</v>
      </c>
      <c r="I120" s="283" t="s">
        <v>1307</v>
      </c>
      <c r="J120" s="283"/>
      <c r="K120" s="283" t="s">
        <v>1992</v>
      </c>
      <c r="L120" s="283"/>
      <c r="M120" s="517" t="s">
        <v>1313</v>
      </c>
      <c r="N120" s="220" t="s">
        <v>1597</v>
      </c>
      <c r="O120" s="221"/>
      <c r="P120" s="223"/>
      <c r="Q120" s="223"/>
      <c r="R120" s="223"/>
      <c r="S120" s="223"/>
      <c r="T120" s="223"/>
    </row>
    <row r="121" spans="1:20" s="233" customFormat="1" ht="45" x14ac:dyDescent="0.25">
      <c r="A121" s="525" t="s">
        <v>1763</v>
      </c>
      <c r="B121" s="525" t="s">
        <v>1774</v>
      </c>
      <c r="C121" s="525" t="s">
        <v>1976</v>
      </c>
      <c r="D121" s="526">
        <v>606960</v>
      </c>
      <c r="E121" s="527" t="s">
        <v>1977</v>
      </c>
      <c r="F121" s="525" t="s">
        <v>17</v>
      </c>
      <c r="G121" s="528">
        <v>7000</v>
      </c>
      <c r="H121" s="525" t="s">
        <v>1996</v>
      </c>
      <c r="I121" s="525">
        <v>2014</v>
      </c>
      <c r="J121" s="525" t="s">
        <v>31</v>
      </c>
      <c r="K121" s="525" t="s">
        <v>2008</v>
      </c>
      <c r="L121" s="525" t="s">
        <v>1978</v>
      </c>
      <c r="M121" s="390" t="s">
        <v>1598</v>
      </c>
      <c r="N121" s="220" t="s">
        <v>1597</v>
      </c>
      <c r="O121" s="530"/>
      <c r="P121" s="234"/>
      <c r="Q121" s="234"/>
      <c r="R121" s="234"/>
      <c r="S121" s="234"/>
      <c r="T121" s="234"/>
    </row>
    <row r="122" spans="1:20" s="233" customFormat="1" ht="107.25" customHeight="1" x14ac:dyDescent="0.25">
      <c r="A122" s="525" t="s">
        <v>1763</v>
      </c>
      <c r="B122" s="525" t="s">
        <v>1764</v>
      </c>
      <c r="C122" s="525" t="s">
        <v>1980</v>
      </c>
      <c r="D122" s="526">
        <v>2000000</v>
      </c>
      <c r="E122" s="527" t="s">
        <v>1979</v>
      </c>
      <c r="F122" s="525" t="s">
        <v>17</v>
      </c>
      <c r="G122" s="528"/>
      <c r="H122" s="525" t="s">
        <v>1999</v>
      </c>
      <c r="I122" s="525">
        <v>2014</v>
      </c>
      <c r="J122" s="525" t="s">
        <v>28</v>
      </c>
      <c r="K122" s="525" t="s">
        <v>2008</v>
      </c>
      <c r="L122" s="525" t="s">
        <v>1981</v>
      </c>
      <c r="M122" s="529"/>
      <c r="N122" s="529"/>
      <c r="O122" s="530"/>
      <c r="P122" s="234"/>
      <c r="Q122" s="234"/>
      <c r="R122" s="234"/>
      <c r="S122" s="234"/>
      <c r="T122" s="234"/>
    </row>
    <row r="123" spans="1:20" s="222" customFormat="1" ht="30" x14ac:dyDescent="0.25">
      <c r="A123" s="219" t="s">
        <v>323</v>
      </c>
      <c r="B123" s="219" t="s">
        <v>608</v>
      </c>
      <c r="C123" s="219" t="s">
        <v>1934</v>
      </c>
      <c r="D123" s="267">
        <v>1200000</v>
      </c>
      <c r="E123" s="531" t="s">
        <v>1991</v>
      </c>
      <c r="F123" s="219" t="s">
        <v>17</v>
      </c>
      <c r="G123" s="261">
        <v>490231.5</v>
      </c>
      <c r="H123" s="263" t="s">
        <v>1997</v>
      </c>
      <c r="I123" s="219">
        <v>2014</v>
      </c>
      <c r="J123" s="219" t="s">
        <v>31</v>
      </c>
      <c r="K123" s="525" t="s">
        <v>2008</v>
      </c>
      <c r="L123" s="219" t="s">
        <v>1978</v>
      </c>
      <c r="M123" s="390" t="s">
        <v>1598</v>
      </c>
      <c r="N123" s="390" t="s">
        <v>1597</v>
      </c>
      <c r="O123" s="221"/>
      <c r="P123" s="223"/>
      <c r="Q123" s="223"/>
      <c r="R123" s="223"/>
      <c r="S123" s="223"/>
      <c r="T123" s="223"/>
    </row>
    <row r="124" spans="1:20" s="222" customFormat="1" x14ac:dyDescent="0.25">
      <c r="A124" s="219" t="s">
        <v>195</v>
      </c>
      <c r="B124" s="219" t="s">
        <v>196</v>
      </c>
      <c r="C124" s="219" t="s">
        <v>2012</v>
      </c>
      <c r="D124" s="267">
        <v>19000000</v>
      </c>
      <c r="E124" s="267"/>
      <c r="F124" s="219" t="s">
        <v>2013</v>
      </c>
      <c r="G124" s="261">
        <v>12960</v>
      </c>
      <c r="H124" s="219" t="s">
        <v>2014</v>
      </c>
      <c r="I124" s="219">
        <v>2014</v>
      </c>
      <c r="J124" s="219" t="s">
        <v>31</v>
      </c>
      <c r="K124" s="219"/>
      <c r="L124" s="219" t="s">
        <v>329</v>
      </c>
      <c r="M124" s="390" t="s">
        <v>1598</v>
      </c>
      <c r="N124" s="390" t="s">
        <v>1597</v>
      </c>
      <c r="O124" s="221"/>
      <c r="P124" s="223"/>
      <c r="Q124" s="223"/>
      <c r="R124" s="223"/>
      <c r="S124" s="223"/>
      <c r="T124" s="223"/>
    </row>
    <row r="125" spans="1:20" s="222" customFormat="1" ht="90" x14ac:dyDescent="0.25">
      <c r="A125" s="219" t="s">
        <v>36</v>
      </c>
      <c r="B125" s="219" t="s">
        <v>2043</v>
      </c>
      <c r="C125" s="219" t="s">
        <v>2068</v>
      </c>
      <c r="D125" s="267">
        <v>2000000</v>
      </c>
      <c r="E125" s="562">
        <v>812766</v>
      </c>
      <c r="F125" s="219" t="s">
        <v>16</v>
      </c>
      <c r="G125" s="261">
        <v>45065</v>
      </c>
      <c r="H125" s="219" t="s">
        <v>2069</v>
      </c>
      <c r="I125" s="219">
        <v>2014</v>
      </c>
      <c r="J125" s="219" t="s">
        <v>31</v>
      </c>
      <c r="K125" s="219">
        <v>42</v>
      </c>
      <c r="L125" s="219" t="s">
        <v>188</v>
      </c>
      <c r="M125" s="390" t="s">
        <v>1598</v>
      </c>
      <c r="N125" s="390" t="s">
        <v>1597</v>
      </c>
      <c r="O125" s="221"/>
      <c r="P125" s="223"/>
      <c r="Q125" s="223"/>
      <c r="R125" s="223"/>
      <c r="S125" s="223"/>
      <c r="T125" s="223"/>
    </row>
    <row r="126" spans="1:20" s="222" customFormat="1" ht="45" x14ac:dyDescent="0.25">
      <c r="A126" s="219" t="s">
        <v>35</v>
      </c>
      <c r="B126" s="219" t="s">
        <v>2005</v>
      </c>
      <c r="C126" s="219" t="s">
        <v>2004</v>
      </c>
      <c r="D126" s="557" t="s">
        <v>1307</v>
      </c>
      <c r="E126" s="267"/>
      <c r="F126" s="219" t="s">
        <v>16</v>
      </c>
      <c r="G126" s="261">
        <v>1232175</v>
      </c>
      <c r="H126" s="219" t="s">
        <v>2006</v>
      </c>
      <c r="I126" s="219">
        <v>2014</v>
      </c>
      <c r="J126" s="219" t="s">
        <v>31</v>
      </c>
      <c r="K126" s="525" t="s">
        <v>2077</v>
      </c>
      <c r="L126" s="219" t="s">
        <v>329</v>
      </c>
      <c r="M126" s="517"/>
      <c r="N126" s="220"/>
      <c r="O126" s="221"/>
      <c r="P126" s="223"/>
      <c r="Q126" s="223"/>
      <c r="R126" s="223"/>
      <c r="S126" s="223"/>
      <c r="T126" s="223"/>
    </row>
    <row r="127" spans="1:20" s="222" customFormat="1" x14ac:dyDescent="0.25">
      <c r="A127" s="219" t="s">
        <v>35</v>
      </c>
      <c r="B127" s="219" t="s">
        <v>2070</v>
      </c>
      <c r="C127" s="219" t="s">
        <v>259</v>
      </c>
      <c r="D127" s="267">
        <v>3000000</v>
      </c>
      <c r="E127" s="267"/>
      <c r="F127" s="219" t="s">
        <v>18</v>
      </c>
      <c r="G127" s="261">
        <v>50000</v>
      </c>
      <c r="H127" s="219" t="s">
        <v>2073</v>
      </c>
      <c r="I127" s="219">
        <v>2014</v>
      </c>
      <c r="J127" s="219" t="s">
        <v>31</v>
      </c>
      <c r="K127" s="219" t="s">
        <v>2078</v>
      </c>
      <c r="L127" s="219" t="s">
        <v>329</v>
      </c>
      <c r="M127" s="517"/>
      <c r="N127" s="220"/>
      <c r="O127" s="221"/>
      <c r="P127" s="223"/>
      <c r="Q127" s="223"/>
      <c r="R127" s="223"/>
      <c r="S127" s="223"/>
      <c r="T127" s="223"/>
    </row>
    <row r="128" spans="1:20" s="222" customFormat="1" x14ac:dyDescent="0.25">
      <c r="A128" s="219" t="s">
        <v>35</v>
      </c>
      <c r="B128" s="219" t="s">
        <v>2071</v>
      </c>
      <c r="C128" s="219" t="s">
        <v>695</v>
      </c>
      <c r="D128" s="267">
        <v>5000000</v>
      </c>
      <c r="E128" s="267"/>
      <c r="F128" s="219" t="s">
        <v>18</v>
      </c>
      <c r="G128" s="261">
        <v>52690</v>
      </c>
      <c r="H128" s="219" t="s">
        <v>2072</v>
      </c>
      <c r="I128" s="219">
        <v>2014</v>
      </c>
      <c r="J128" s="219" t="s">
        <v>31</v>
      </c>
      <c r="K128" s="219" t="s">
        <v>2078</v>
      </c>
      <c r="L128" s="219" t="s">
        <v>329</v>
      </c>
      <c r="M128" s="517"/>
      <c r="N128" s="220"/>
      <c r="O128" s="221"/>
      <c r="P128" s="223"/>
      <c r="Q128" s="223"/>
      <c r="R128" s="223"/>
      <c r="S128" s="223"/>
      <c r="T128" s="223"/>
    </row>
    <row r="129" spans="1:20" s="222" customFormat="1" ht="38.25" x14ac:dyDescent="0.25">
      <c r="A129" s="219" t="s">
        <v>195</v>
      </c>
      <c r="B129" s="219" t="s">
        <v>196</v>
      </c>
      <c r="C129" s="219" t="s">
        <v>2012</v>
      </c>
      <c r="D129" s="267">
        <v>19000000</v>
      </c>
      <c r="E129" s="267"/>
      <c r="F129" s="219" t="s">
        <v>2013</v>
      </c>
      <c r="G129" s="668">
        <v>134000</v>
      </c>
      <c r="H129" s="572" t="s">
        <v>2075</v>
      </c>
      <c r="I129" s="219">
        <v>2014</v>
      </c>
      <c r="J129" s="219" t="s">
        <v>31</v>
      </c>
      <c r="K129" s="219"/>
      <c r="L129" s="219" t="s">
        <v>329</v>
      </c>
      <c r="M129" s="220"/>
      <c r="N129" s="220"/>
      <c r="O129" s="221"/>
      <c r="P129" s="223"/>
      <c r="Q129" s="223"/>
      <c r="R129" s="223"/>
      <c r="S129" s="223"/>
      <c r="T129" s="223"/>
    </row>
    <row r="130" spans="1:20" s="222" customFormat="1" x14ac:dyDescent="0.25">
      <c r="A130" s="219" t="s">
        <v>195</v>
      </c>
      <c r="B130" s="219" t="s">
        <v>196</v>
      </c>
      <c r="C130" s="219" t="s">
        <v>2012</v>
      </c>
      <c r="D130" s="267">
        <v>19000000</v>
      </c>
      <c r="E130" s="267"/>
      <c r="F130" s="219" t="s">
        <v>2013</v>
      </c>
      <c r="G130" s="667"/>
      <c r="H130" s="561" t="s">
        <v>2076</v>
      </c>
      <c r="I130" s="219">
        <v>2014</v>
      </c>
      <c r="J130" s="219" t="s">
        <v>31</v>
      </c>
      <c r="K130" s="219"/>
      <c r="L130" s="219" t="s">
        <v>250</v>
      </c>
      <c r="M130" s="220"/>
      <c r="N130" s="220"/>
      <c r="O130" s="221"/>
      <c r="P130" s="223"/>
      <c r="Q130" s="223"/>
      <c r="R130" s="223"/>
      <c r="S130" s="223"/>
      <c r="T130" s="223"/>
    </row>
    <row r="131" spans="1:20" s="222" customFormat="1" ht="183" customHeight="1" x14ac:dyDescent="0.25">
      <c r="A131" s="219" t="s">
        <v>99</v>
      </c>
      <c r="B131" s="219" t="s">
        <v>568</v>
      </c>
      <c r="C131" s="219" t="s">
        <v>2019</v>
      </c>
      <c r="D131" s="267">
        <v>24000000</v>
      </c>
      <c r="E131" s="562">
        <v>402699</v>
      </c>
      <c r="F131" s="219" t="s">
        <v>16</v>
      </c>
      <c r="G131" s="667">
        <v>3143359.0300000003</v>
      </c>
      <c r="H131" s="219" t="s">
        <v>2020</v>
      </c>
      <c r="I131" s="219">
        <v>2014</v>
      </c>
      <c r="J131" s="219" t="s">
        <v>31</v>
      </c>
      <c r="K131" s="219" t="s">
        <v>2022</v>
      </c>
      <c r="L131" s="219" t="s">
        <v>329</v>
      </c>
      <c r="M131" s="220"/>
      <c r="N131" s="220"/>
      <c r="O131" s="221"/>
      <c r="P131" s="223"/>
      <c r="Q131" s="223"/>
      <c r="R131" s="223"/>
      <c r="S131" s="223"/>
      <c r="T131" s="223"/>
    </row>
    <row r="132" spans="1:20" s="222" customFormat="1" ht="165" x14ac:dyDescent="0.25">
      <c r="A132" s="219" t="s">
        <v>99</v>
      </c>
      <c r="B132" s="219" t="s">
        <v>568</v>
      </c>
      <c r="C132" s="219" t="s">
        <v>2019</v>
      </c>
      <c r="D132" s="267">
        <v>24000000</v>
      </c>
      <c r="E132" s="562">
        <v>402699</v>
      </c>
      <c r="F132" s="219" t="s">
        <v>16</v>
      </c>
      <c r="G132" s="667">
        <v>8276146.96</v>
      </c>
      <c r="H132" s="219" t="s">
        <v>2021</v>
      </c>
      <c r="I132" s="219">
        <v>2014</v>
      </c>
      <c r="J132" s="219" t="s">
        <v>31</v>
      </c>
      <c r="K132" s="219" t="s">
        <v>2023</v>
      </c>
      <c r="L132" s="219" t="s">
        <v>250</v>
      </c>
      <c r="M132" s="220"/>
      <c r="N132" s="220"/>
      <c r="O132" s="221"/>
      <c r="P132" s="223"/>
      <c r="Q132" s="223"/>
      <c r="R132" s="223"/>
      <c r="S132" s="223"/>
      <c r="T132" s="223"/>
    </row>
    <row r="133" spans="1:20" s="222" customFormat="1" ht="30" x14ac:dyDescent="0.25">
      <c r="A133" s="219" t="s">
        <v>99</v>
      </c>
      <c r="B133" s="219" t="s">
        <v>2047</v>
      </c>
      <c r="C133" s="219" t="s">
        <v>2048</v>
      </c>
      <c r="D133" s="267">
        <v>52000000</v>
      </c>
      <c r="E133" s="267"/>
      <c r="F133" s="219" t="s">
        <v>16</v>
      </c>
      <c r="G133" s="667">
        <v>76144</v>
      </c>
      <c r="H133" s="219" t="s">
        <v>2049</v>
      </c>
      <c r="I133" s="219"/>
      <c r="J133" s="219"/>
      <c r="K133" s="219"/>
      <c r="L133" s="219"/>
      <c r="M133" s="220"/>
      <c r="N133" s="220"/>
      <c r="O133" s="221"/>
      <c r="P133" s="223"/>
      <c r="Q133" s="223"/>
      <c r="R133" s="223"/>
      <c r="S133" s="223"/>
      <c r="T133" s="223"/>
    </row>
    <row r="134" spans="1:20" s="222" customFormat="1" x14ac:dyDescent="0.25">
      <c r="A134" s="219" t="s">
        <v>99</v>
      </c>
      <c r="B134" s="219" t="s">
        <v>2051</v>
      </c>
      <c r="C134" s="219" t="s">
        <v>118</v>
      </c>
      <c r="D134" s="267">
        <v>56000000</v>
      </c>
      <c r="E134" s="267"/>
      <c r="F134" s="219" t="s">
        <v>16</v>
      </c>
      <c r="G134" s="667">
        <v>181833</v>
      </c>
      <c r="H134" s="219" t="s">
        <v>2050</v>
      </c>
      <c r="I134" s="219">
        <v>2014</v>
      </c>
      <c r="J134" s="219" t="s">
        <v>31</v>
      </c>
      <c r="K134" s="219">
        <v>42</v>
      </c>
      <c r="L134" s="219" t="s">
        <v>188</v>
      </c>
      <c r="M134" s="220"/>
      <c r="N134" s="220"/>
      <c r="O134" s="221"/>
      <c r="P134" s="223"/>
      <c r="Q134" s="223"/>
      <c r="R134" s="223"/>
      <c r="S134" s="223"/>
      <c r="T134" s="223"/>
    </row>
    <row r="135" spans="1:20" s="222" customFormat="1" ht="30" x14ac:dyDescent="0.25">
      <c r="A135" s="219" t="s">
        <v>99</v>
      </c>
      <c r="B135" s="219" t="s">
        <v>204</v>
      </c>
      <c r="C135" s="219" t="s">
        <v>118</v>
      </c>
      <c r="D135" s="267">
        <v>56000000</v>
      </c>
      <c r="E135" s="267"/>
      <c r="F135" s="219" t="s">
        <v>16</v>
      </c>
      <c r="G135" s="667">
        <v>47633</v>
      </c>
      <c r="H135" s="219" t="s">
        <v>2052</v>
      </c>
      <c r="I135" s="219">
        <v>2014</v>
      </c>
      <c r="J135" s="219" t="s">
        <v>31</v>
      </c>
      <c r="K135" s="219">
        <v>42</v>
      </c>
      <c r="L135" s="219" t="s">
        <v>188</v>
      </c>
      <c r="M135" s="220"/>
      <c r="N135" s="220"/>
      <c r="O135" s="221"/>
      <c r="P135" s="223"/>
      <c r="Q135" s="223"/>
      <c r="R135" s="223"/>
      <c r="S135" s="223"/>
      <c r="T135" s="223"/>
    </row>
    <row r="136" spans="1:20" s="222" customFormat="1" ht="30" x14ac:dyDescent="0.25">
      <c r="A136" s="219" t="s">
        <v>99</v>
      </c>
      <c r="B136" s="219" t="s">
        <v>117</v>
      </c>
      <c r="C136" s="219" t="s">
        <v>118</v>
      </c>
      <c r="D136" s="267">
        <v>42000000</v>
      </c>
      <c r="E136" s="267"/>
      <c r="F136" s="219" t="s">
        <v>16</v>
      </c>
      <c r="G136" s="667">
        <v>223528</v>
      </c>
      <c r="H136" s="219" t="s">
        <v>2054</v>
      </c>
      <c r="I136" s="219">
        <v>2014</v>
      </c>
      <c r="J136" s="219" t="s">
        <v>31</v>
      </c>
      <c r="K136" s="219">
        <v>42</v>
      </c>
      <c r="L136" s="219" t="s">
        <v>188</v>
      </c>
      <c r="M136" s="220"/>
      <c r="N136" s="220"/>
      <c r="O136" s="221"/>
      <c r="P136" s="223"/>
      <c r="Q136" s="223"/>
      <c r="R136" s="223"/>
      <c r="S136" s="223"/>
      <c r="T136" s="223"/>
    </row>
    <row r="137" spans="1:20" s="222" customFormat="1" ht="30" x14ac:dyDescent="0.25">
      <c r="A137" s="219" t="s">
        <v>99</v>
      </c>
      <c r="B137" s="219" t="s">
        <v>117</v>
      </c>
      <c r="C137" s="219" t="s">
        <v>118</v>
      </c>
      <c r="D137" s="267">
        <v>42000000</v>
      </c>
      <c r="E137" s="267"/>
      <c r="F137" s="219" t="s">
        <v>16</v>
      </c>
      <c r="G137" s="667">
        <v>492832</v>
      </c>
      <c r="H137" s="219" t="s">
        <v>2053</v>
      </c>
      <c r="I137" s="219">
        <v>2014</v>
      </c>
      <c r="J137" s="219" t="s">
        <v>31</v>
      </c>
      <c r="K137" s="219">
        <v>42</v>
      </c>
      <c r="L137" s="219" t="s">
        <v>188</v>
      </c>
      <c r="M137" s="220"/>
      <c r="N137" s="220"/>
      <c r="O137" s="221"/>
      <c r="P137" s="223"/>
      <c r="Q137" s="223"/>
      <c r="R137" s="223"/>
      <c r="S137" s="223"/>
      <c r="T137" s="223"/>
    </row>
    <row r="138" spans="1:20" s="222" customFormat="1" ht="30" x14ac:dyDescent="0.25">
      <c r="A138" s="219" t="s">
        <v>99</v>
      </c>
      <c r="B138" s="219" t="s">
        <v>578</v>
      </c>
      <c r="C138" s="219" t="s">
        <v>2056</v>
      </c>
      <c r="D138" s="267">
        <v>22000000</v>
      </c>
      <c r="E138" s="267"/>
      <c r="F138" s="219" t="s">
        <v>16</v>
      </c>
      <c r="G138" s="667">
        <v>2445750</v>
      </c>
      <c r="H138" s="219" t="s">
        <v>2055</v>
      </c>
      <c r="I138" s="219">
        <v>2014</v>
      </c>
      <c r="J138" s="219" t="s">
        <v>31</v>
      </c>
      <c r="K138" s="219">
        <v>42</v>
      </c>
      <c r="L138" s="219" t="s">
        <v>188</v>
      </c>
      <c r="M138" s="220"/>
      <c r="N138" s="220"/>
      <c r="O138" s="221"/>
      <c r="P138" s="223"/>
      <c r="Q138" s="223"/>
      <c r="R138" s="223"/>
      <c r="S138" s="223"/>
      <c r="T138" s="223"/>
    </row>
    <row r="139" spans="1:20" s="222" customFormat="1" ht="30" x14ac:dyDescent="0.25">
      <c r="A139" s="219" t="s">
        <v>99</v>
      </c>
      <c r="B139" s="219" t="s">
        <v>479</v>
      </c>
      <c r="C139" s="219" t="s">
        <v>2057</v>
      </c>
      <c r="D139" s="267">
        <v>250000000</v>
      </c>
      <c r="E139" s="562">
        <v>402699</v>
      </c>
      <c r="F139" s="219" t="s">
        <v>16</v>
      </c>
      <c r="G139" s="667">
        <v>12632</v>
      </c>
      <c r="H139" s="219" t="s">
        <v>2058</v>
      </c>
      <c r="I139" s="219">
        <v>2014</v>
      </c>
      <c r="J139" s="219" t="s">
        <v>31</v>
      </c>
      <c r="K139" s="219">
        <v>42</v>
      </c>
      <c r="L139" s="219" t="s">
        <v>188</v>
      </c>
      <c r="M139" s="220"/>
      <c r="N139" s="220"/>
      <c r="O139" s="221"/>
      <c r="P139" s="223"/>
      <c r="Q139" s="223"/>
      <c r="R139" s="223"/>
      <c r="S139" s="223"/>
      <c r="T139" s="223"/>
    </row>
    <row r="140" spans="1:20" s="222" customFormat="1" ht="30" x14ac:dyDescent="0.25">
      <c r="A140" s="219" t="s">
        <v>99</v>
      </c>
      <c r="B140" s="219" t="s">
        <v>568</v>
      </c>
      <c r="C140" s="219" t="s">
        <v>2059</v>
      </c>
      <c r="D140" s="267">
        <v>24000000</v>
      </c>
      <c r="E140" s="267"/>
      <c r="F140" s="219" t="s">
        <v>16</v>
      </c>
      <c r="G140" s="667">
        <v>4012</v>
      </c>
      <c r="H140" s="219" t="s">
        <v>2060</v>
      </c>
      <c r="I140" s="219">
        <v>2014</v>
      </c>
      <c r="J140" s="219" t="s">
        <v>31</v>
      </c>
      <c r="K140" s="219">
        <v>42</v>
      </c>
      <c r="L140" s="219" t="s">
        <v>188</v>
      </c>
      <c r="M140" s="220"/>
      <c r="N140" s="220"/>
      <c r="O140" s="221"/>
      <c r="P140" s="223"/>
      <c r="Q140" s="223"/>
      <c r="R140" s="223"/>
      <c r="S140" s="223"/>
      <c r="T140" s="223"/>
    </row>
    <row r="141" spans="1:20" s="222" customFormat="1" x14ac:dyDescent="0.25">
      <c r="A141" s="219" t="s">
        <v>195</v>
      </c>
      <c r="B141" s="219" t="s">
        <v>196</v>
      </c>
      <c r="C141" s="219" t="s">
        <v>2065</v>
      </c>
      <c r="D141" s="267">
        <v>19000000</v>
      </c>
      <c r="E141" s="267"/>
      <c r="F141" s="525" t="s">
        <v>17</v>
      </c>
      <c r="G141" s="666">
        <v>3593.63</v>
      </c>
      <c r="H141" s="219" t="s">
        <v>2067</v>
      </c>
      <c r="I141" s="219">
        <v>2014</v>
      </c>
      <c r="J141" s="219" t="s">
        <v>2066</v>
      </c>
      <c r="K141" s="219"/>
      <c r="L141" s="219" t="s">
        <v>329</v>
      </c>
      <c r="M141" s="220"/>
      <c r="N141" s="220"/>
      <c r="O141" s="221"/>
      <c r="P141" s="223"/>
      <c r="Q141" s="223"/>
      <c r="R141" s="223"/>
      <c r="S141" s="223"/>
      <c r="T141" s="223"/>
    </row>
    <row r="142" spans="1:20" s="222" customFormat="1" x14ac:dyDescent="0.25">
      <c r="A142" s="219" t="s">
        <v>35</v>
      </c>
      <c r="B142" s="219" t="s">
        <v>258</v>
      </c>
      <c r="C142" s="219" t="s">
        <v>259</v>
      </c>
      <c r="D142" s="267">
        <v>5000000</v>
      </c>
      <c r="E142" s="267"/>
      <c r="F142" s="219" t="s">
        <v>17</v>
      </c>
      <c r="G142" s="667">
        <v>291650</v>
      </c>
      <c r="H142" s="219" t="s">
        <v>2233</v>
      </c>
      <c r="I142" s="219"/>
      <c r="J142" s="219"/>
      <c r="K142" s="219"/>
      <c r="L142" s="219"/>
      <c r="M142" s="220"/>
      <c r="N142" s="220"/>
      <c r="O142" s="221"/>
      <c r="P142" s="223"/>
      <c r="Q142" s="223"/>
      <c r="R142" s="223"/>
      <c r="S142" s="223"/>
      <c r="T142" s="223"/>
    </row>
    <row r="143" spans="1:20" s="274" customFormat="1" ht="30" x14ac:dyDescent="0.25">
      <c r="A143" s="219" t="s">
        <v>35</v>
      </c>
      <c r="B143" s="219" t="s">
        <v>258</v>
      </c>
      <c r="C143" s="219" t="s">
        <v>259</v>
      </c>
      <c r="D143" s="267">
        <v>5000000</v>
      </c>
      <c r="E143" s="267"/>
      <c r="F143" s="219" t="s">
        <v>17</v>
      </c>
      <c r="G143" s="667">
        <v>34099.74</v>
      </c>
      <c r="H143" s="219" t="s">
        <v>2234</v>
      </c>
      <c r="I143" s="219"/>
      <c r="J143" s="219"/>
      <c r="K143" s="219"/>
      <c r="L143" s="219"/>
      <c r="M143" s="220"/>
      <c r="N143" s="220"/>
      <c r="O143" s="221"/>
      <c r="P143" s="223"/>
      <c r="Q143" s="223"/>
      <c r="R143" s="223"/>
      <c r="S143" s="223"/>
      <c r="T143" s="223"/>
    </row>
    <row r="144" spans="1:20" s="274" customFormat="1" x14ac:dyDescent="0.25">
      <c r="A144" s="219" t="s">
        <v>35</v>
      </c>
      <c r="B144" s="219" t="s">
        <v>2246</v>
      </c>
      <c r="C144" s="219" t="s">
        <v>1491</v>
      </c>
      <c r="D144" s="267">
        <v>5000000</v>
      </c>
      <c r="E144" s="267"/>
      <c r="F144" s="219" t="s">
        <v>18</v>
      </c>
      <c r="G144" s="667">
        <v>431146</v>
      </c>
      <c r="H144" s="219" t="s">
        <v>2247</v>
      </c>
      <c r="I144" s="219">
        <v>2014</v>
      </c>
      <c r="J144" s="219" t="s">
        <v>31</v>
      </c>
      <c r="K144" s="219" t="s">
        <v>2078</v>
      </c>
      <c r="L144" s="219" t="s">
        <v>329</v>
      </c>
      <c r="M144" s="517"/>
      <c r="N144" s="220"/>
      <c r="O144" s="221"/>
      <c r="P144" s="223"/>
      <c r="Q144" s="223"/>
      <c r="R144" s="223"/>
      <c r="S144" s="223"/>
      <c r="T144" s="223"/>
    </row>
    <row r="145" spans="1:20" s="274" customFormat="1" x14ac:dyDescent="0.25">
      <c r="A145" s="219" t="s">
        <v>35</v>
      </c>
      <c r="B145" s="219" t="s">
        <v>700</v>
      </c>
      <c r="C145" s="219" t="s">
        <v>695</v>
      </c>
      <c r="D145" s="267">
        <v>5000000</v>
      </c>
      <c r="E145" s="267"/>
      <c r="F145" s="219" t="s">
        <v>18</v>
      </c>
      <c r="G145" s="667">
        <v>296130.93</v>
      </c>
      <c r="H145" s="219" t="s">
        <v>2248</v>
      </c>
      <c r="I145" s="219">
        <v>2014</v>
      </c>
      <c r="J145" s="219" t="s">
        <v>31</v>
      </c>
      <c r="K145" s="219" t="s">
        <v>2078</v>
      </c>
      <c r="L145" s="219" t="s">
        <v>329</v>
      </c>
      <c r="M145" s="517"/>
      <c r="N145" s="220"/>
      <c r="O145" s="221"/>
      <c r="P145" s="223"/>
      <c r="Q145" s="223"/>
      <c r="R145" s="223"/>
      <c r="S145" s="223"/>
      <c r="T145" s="223"/>
    </row>
    <row r="146" spans="1:20" s="222" customFormat="1" ht="30" x14ac:dyDescent="0.25">
      <c r="A146" s="219" t="s">
        <v>39</v>
      </c>
      <c r="B146" s="219" t="s">
        <v>72</v>
      </c>
      <c r="C146" s="219" t="s">
        <v>1729</v>
      </c>
      <c r="D146" s="267">
        <v>740000</v>
      </c>
      <c r="E146" s="267"/>
      <c r="F146" s="219" t="s">
        <v>1614</v>
      </c>
      <c r="G146" s="667">
        <v>3721.6</v>
      </c>
      <c r="H146" s="219" t="s">
        <v>2250</v>
      </c>
      <c r="I146" s="219">
        <v>2014</v>
      </c>
      <c r="J146" s="219" t="s">
        <v>31</v>
      </c>
      <c r="K146" s="219"/>
      <c r="L146" s="219" t="s">
        <v>70</v>
      </c>
      <c r="M146" s="220"/>
      <c r="N146" s="220"/>
      <c r="O146" s="221"/>
      <c r="P146" s="223"/>
      <c r="Q146" s="223"/>
      <c r="R146" s="223"/>
      <c r="S146" s="223"/>
      <c r="T146" s="223"/>
    </row>
    <row r="147" spans="1:20" s="222" customFormat="1" ht="30" x14ac:dyDescent="0.25">
      <c r="A147" s="219" t="s">
        <v>39</v>
      </c>
      <c r="B147" s="219" t="s">
        <v>72</v>
      </c>
      <c r="C147" s="219" t="s">
        <v>1729</v>
      </c>
      <c r="D147" s="267">
        <v>740000</v>
      </c>
      <c r="E147" s="267"/>
      <c r="F147" s="219" t="s">
        <v>1614</v>
      </c>
      <c r="G147" s="667">
        <v>4241.78</v>
      </c>
      <c r="H147" s="219" t="s">
        <v>2252</v>
      </c>
      <c r="I147" s="219">
        <v>2014</v>
      </c>
      <c r="J147" s="219" t="s">
        <v>2251</v>
      </c>
      <c r="K147" s="219"/>
      <c r="L147" s="219" t="s">
        <v>70</v>
      </c>
      <c r="M147" s="220"/>
      <c r="N147" s="220"/>
      <c r="O147" s="221"/>
      <c r="P147" s="223"/>
      <c r="Q147" s="223"/>
      <c r="R147" s="223"/>
      <c r="S147" s="223"/>
      <c r="T147" s="223"/>
    </row>
    <row r="148" spans="1:20" s="222" customFormat="1" ht="30" x14ac:dyDescent="0.25">
      <c r="A148" s="219" t="s">
        <v>105</v>
      </c>
      <c r="B148" s="219" t="s">
        <v>824</v>
      </c>
      <c r="C148" s="219" t="s">
        <v>2257</v>
      </c>
      <c r="D148" s="267">
        <v>33161856</v>
      </c>
      <c r="E148" s="557" t="s">
        <v>833</v>
      </c>
      <c r="F148" s="219" t="s">
        <v>17</v>
      </c>
      <c r="G148" s="667">
        <v>6894750</v>
      </c>
      <c r="H148" s="219" t="s">
        <v>2258</v>
      </c>
      <c r="I148" s="219">
        <v>2014</v>
      </c>
      <c r="J148" s="219" t="s">
        <v>2251</v>
      </c>
      <c r="K148" s="219"/>
      <c r="L148" s="219" t="s">
        <v>188</v>
      </c>
      <c r="M148" s="390" t="s">
        <v>1598</v>
      </c>
      <c r="N148" s="390" t="s">
        <v>1597</v>
      </c>
      <c r="O148" s="221"/>
      <c r="P148" s="223"/>
      <c r="Q148" s="223"/>
      <c r="R148" s="223"/>
      <c r="S148" s="223"/>
      <c r="T148" s="223"/>
    </row>
    <row r="149" spans="1:20" s="222" customFormat="1" ht="30" x14ac:dyDescent="0.25">
      <c r="A149" s="219" t="s">
        <v>1652</v>
      </c>
      <c r="B149" s="219" t="s">
        <v>2271</v>
      </c>
      <c r="C149" s="219" t="s">
        <v>2272</v>
      </c>
      <c r="D149" s="267">
        <v>468816</v>
      </c>
      <c r="E149" s="557" t="s">
        <v>2273</v>
      </c>
      <c r="F149" s="219" t="s">
        <v>17</v>
      </c>
      <c r="G149" s="667">
        <v>234162</v>
      </c>
      <c r="H149" s="219" t="s">
        <v>2274</v>
      </c>
      <c r="I149" s="219">
        <v>2014</v>
      </c>
      <c r="J149" s="219" t="s">
        <v>33</v>
      </c>
      <c r="K149" s="219"/>
      <c r="L149" s="219" t="s">
        <v>2275</v>
      </c>
      <c r="M149" s="390" t="s">
        <v>1598</v>
      </c>
      <c r="N149" s="390" t="s">
        <v>1597</v>
      </c>
      <c r="O149" s="221"/>
      <c r="P149" s="223"/>
      <c r="Q149" s="223"/>
      <c r="R149" s="223"/>
      <c r="S149" s="223"/>
      <c r="T149" s="223"/>
    </row>
    <row r="150" spans="1:20" s="222" customFormat="1" ht="45" x14ac:dyDescent="0.25">
      <c r="A150" s="219" t="s">
        <v>145</v>
      </c>
      <c r="B150" s="219" t="s">
        <v>2351</v>
      </c>
      <c r="C150" s="219" t="s">
        <v>2354</v>
      </c>
      <c r="D150" s="267">
        <f>(1200000*0.99)+(700000*0.765)</f>
        <v>1723500</v>
      </c>
      <c r="E150" s="267">
        <v>812608</v>
      </c>
      <c r="F150" s="219" t="s">
        <v>17</v>
      </c>
      <c r="G150" s="667">
        <f>(1200000*(0.99-0.88))+(700000*(0.765-0.69))</f>
        <v>184500</v>
      </c>
      <c r="H150" s="219" t="s">
        <v>2352</v>
      </c>
      <c r="I150" s="219">
        <v>2014</v>
      </c>
      <c r="J150" s="219" t="s">
        <v>33</v>
      </c>
      <c r="K150" s="219"/>
      <c r="L150" s="219" t="s">
        <v>2353</v>
      </c>
      <c r="M150" s="390" t="s">
        <v>1598</v>
      </c>
      <c r="N150" s="390" t="s">
        <v>1597</v>
      </c>
      <c r="O150" s="221"/>
      <c r="P150" s="223"/>
      <c r="Q150" s="223"/>
      <c r="R150" s="223"/>
      <c r="S150" s="223"/>
      <c r="T150" s="223"/>
    </row>
    <row r="151" spans="1:20" s="222" customFormat="1" ht="44.25" customHeight="1" x14ac:dyDescent="0.25">
      <c r="A151" s="219" t="s">
        <v>105</v>
      </c>
      <c r="B151" s="219" t="s">
        <v>74</v>
      </c>
      <c r="C151" s="219" t="s">
        <v>1934</v>
      </c>
      <c r="D151" s="267">
        <v>5829234</v>
      </c>
      <c r="E151" s="267"/>
      <c r="F151" s="219" t="s">
        <v>17</v>
      </c>
      <c r="G151" s="667">
        <v>1020855</v>
      </c>
      <c r="H151" s="219" t="s">
        <v>2358</v>
      </c>
      <c r="I151" s="219">
        <v>2014</v>
      </c>
      <c r="J151" s="219" t="s">
        <v>33</v>
      </c>
      <c r="K151" s="219"/>
      <c r="L151" s="219" t="s">
        <v>188</v>
      </c>
      <c r="M151" s="390" t="s">
        <v>1598</v>
      </c>
      <c r="N151" s="390" t="s">
        <v>1597</v>
      </c>
      <c r="O151" s="221"/>
      <c r="P151" s="223"/>
      <c r="Q151" s="223"/>
      <c r="R151" s="223"/>
      <c r="S151" s="223"/>
      <c r="T151" s="223"/>
    </row>
    <row r="152" spans="1:20" s="222" customFormat="1" x14ac:dyDescent="0.25">
      <c r="A152" s="219" t="s">
        <v>85</v>
      </c>
      <c r="B152" s="219" t="s">
        <v>507</v>
      </c>
      <c r="C152" s="219" t="s">
        <v>2359</v>
      </c>
      <c r="D152" s="267">
        <f>16000000*6</f>
        <v>96000000</v>
      </c>
      <c r="E152" s="267"/>
      <c r="F152" s="219" t="s">
        <v>17</v>
      </c>
      <c r="G152" s="667">
        <v>9907309.0497111455</v>
      </c>
      <c r="H152" s="219" t="s">
        <v>2360</v>
      </c>
      <c r="I152" s="219">
        <v>2014</v>
      </c>
      <c r="J152" s="219" t="s">
        <v>2251</v>
      </c>
      <c r="K152" s="219">
        <v>48</v>
      </c>
      <c r="L152" s="219" t="s">
        <v>2361</v>
      </c>
      <c r="M152" s="220"/>
      <c r="N152" s="220"/>
      <c r="O152" s="221"/>
      <c r="P152" s="223"/>
      <c r="Q152" s="223"/>
      <c r="R152" s="223"/>
      <c r="S152" s="223"/>
      <c r="T152" s="223"/>
    </row>
    <row r="153" spans="1:20" s="222" customFormat="1" x14ac:dyDescent="0.25">
      <c r="A153" s="219" t="s">
        <v>85</v>
      </c>
      <c r="B153" s="219" t="s">
        <v>575</v>
      </c>
      <c r="C153" s="219" t="s">
        <v>2362</v>
      </c>
      <c r="D153" s="267">
        <v>120000000</v>
      </c>
      <c r="E153" s="267"/>
      <c r="F153" s="219" t="s">
        <v>17</v>
      </c>
      <c r="G153" s="261">
        <v>45000000</v>
      </c>
      <c r="H153" s="219" t="s">
        <v>2363</v>
      </c>
      <c r="I153" s="219">
        <v>2014</v>
      </c>
      <c r="J153" s="219" t="s">
        <v>2251</v>
      </c>
      <c r="K153" s="219">
        <v>46</v>
      </c>
      <c r="L153" s="219" t="s">
        <v>546</v>
      </c>
      <c r="M153" s="220"/>
      <c r="N153" s="220"/>
      <c r="O153" s="221"/>
      <c r="P153" s="223"/>
      <c r="Q153" s="223"/>
      <c r="R153" s="223"/>
      <c r="S153" s="223"/>
      <c r="T153" s="223"/>
    </row>
    <row r="154" spans="1:20" s="222" customFormat="1" x14ac:dyDescent="0.25">
      <c r="A154" s="219" t="s">
        <v>85</v>
      </c>
      <c r="B154" s="219" t="s">
        <v>575</v>
      </c>
      <c r="C154" s="219" t="s">
        <v>2362</v>
      </c>
      <c r="D154" s="267">
        <v>120000000</v>
      </c>
      <c r="E154" s="267"/>
      <c r="F154" s="219" t="s">
        <v>17</v>
      </c>
      <c r="G154" s="261">
        <v>2000000</v>
      </c>
      <c r="H154" s="219" t="s">
        <v>2364</v>
      </c>
      <c r="I154" s="219">
        <v>2014</v>
      </c>
      <c r="J154" s="219" t="s">
        <v>2251</v>
      </c>
      <c r="K154" s="219">
        <v>46</v>
      </c>
      <c r="L154" s="219" t="s">
        <v>546</v>
      </c>
      <c r="M154" s="220"/>
      <c r="N154" s="220"/>
      <c r="O154" s="221"/>
      <c r="P154" s="223"/>
      <c r="Q154" s="223"/>
      <c r="R154" s="223"/>
      <c r="S154" s="223"/>
      <c r="T154" s="223"/>
    </row>
    <row r="155" spans="1:20" s="222" customFormat="1" ht="45" x14ac:dyDescent="0.25">
      <c r="A155" s="219" t="s">
        <v>36</v>
      </c>
      <c r="B155" s="219" t="s">
        <v>2386</v>
      </c>
      <c r="C155" s="219" t="s">
        <v>2387</v>
      </c>
      <c r="D155" s="267">
        <v>727320</v>
      </c>
      <c r="E155" s="557" t="s">
        <v>2388</v>
      </c>
      <c r="F155" s="219" t="s">
        <v>17</v>
      </c>
      <c r="G155" s="261">
        <v>157586</v>
      </c>
      <c r="H155" s="219" t="s">
        <v>2389</v>
      </c>
      <c r="I155" s="219"/>
      <c r="J155" s="219"/>
      <c r="K155" s="219"/>
      <c r="L155" s="219"/>
      <c r="M155" s="390" t="s">
        <v>1598</v>
      </c>
      <c r="N155" s="390" t="s">
        <v>1597</v>
      </c>
      <c r="O155" s="221"/>
      <c r="P155" s="223"/>
      <c r="Q155" s="223"/>
      <c r="R155" s="223"/>
      <c r="S155" s="223"/>
      <c r="T155" s="223"/>
    </row>
    <row r="156" spans="1:20" s="222" customFormat="1" ht="45" x14ac:dyDescent="0.25">
      <c r="A156" s="219" t="s">
        <v>36</v>
      </c>
      <c r="B156" s="219" t="s">
        <v>2386</v>
      </c>
      <c r="C156" s="219" t="s">
        <v>2387</v>
      </c>
      <c r="D156" s="267">
        <v>727320</v>
      </c>
      <c r="E156" s="557" t="s">
        <v>2388</v>
      </c>
      <c r="F156" s="219" t="s">
        <v>17</v>
      </c>
      <c r="G156" s="261">
        <v>3898</v>
      </c>
      <c r="H156" s="219" t="s">
        <v>2390</v>
      </c>
      <c r="I156" s="219"/>
      <c r="J156" s="219"/>
      <c r="K156" s="219"/>
      <c r="L156" s="219"/>
      <c r="M156" s="390" t="s">
        <v>1598</v>
      </c>
      <c r="N156" s="390" t="s">
        <v>1597</v>
      </c>
      <c r="O156" s="221"/>
      <c r="P156" s="223"/>
      <c r="Q156" s="223"/>
      <c r="R156" s="223"/>
      <c r="S156" s="223"/>
      <c r="T156" s="223"/>
    </row>
    <row r="157" spans="1:20" s="688" customFormat="1" ht="30" x14ac:dyDescent="0.25">
      <c r="A157" s="680" t="s">
        <v>2398</v>
      </c>
      <c r="B157" s="680" t="s">
        <v>196</v>
      </c>
      <c r="C157" s="680" t="s">
        <v>2399</v>
      </c>
      <c r="D157" s="681">
        <v>120000000</v>
      </c>
      <c r="E157" s="682"/>
      <c r="F157" s="683" t="s">
        <v>16</v>
      </c>
      <c r="G157" s="261">
        <v>3593.63</v>
      </c>
      <c r="H157" s="683" t="s">
        <v>2401</v>
      </c>
      <c r="I157" s="684">
        <v>2014</v>
      </c>
      <c r="J157" s="680" t="s">
        <v>2400</v>
      </c>
      <c r="K157" s="685"/>
      <c r="L157" s="680"/>
      <c r="M157" s="390" t="s">
        <v>1598</v>
      </c>
      <c r="N157" s="390" t="s">
        <v>1597</v>
      </c>
      <c r="O157" s="686"/>
      <c r="P157" s="687"/>
      <c r="Q157" s="687"/>
      <c r="R157" s="687"/>
      <c r="S157" s="687"/>
      <c r="T157" s="687"/>
    </row>
    <row r="158" spans="1:20" s="274" customFormat="1" ht="30" x14ac:dyDescent="0.25">
      <c r="A158" s="219" t="s">
        <v>39</v>
      </c>
      <c r="B158" s="219" t="s">
        <v>72</v>
      </c>
      <c r="C158" s="219" t="s">
        <v>1729</v>
      </c>
      <c r="D158" s="267">
        <v>740000</v>
      </c>
      <c r="E158" s="557" t="s">
        <v>2411</v>
      </c>
      <c r="F158" s="219" t="s">
        <v>1614</v>
      </c>
      <c r="G158" s="667">
        <v>4307.63</v>
      </c>
      <c r="H158" s="219" t="s">
        <v>2410</v>
      </c>
      <c r="I158" s="219">
        <v>2015</v>
      </c>
      <c r="J158" s="219" t="s">
        <v>22</v>
      </c>
      <c r="K158" s="219"/>
      <c r="L158" s="219" t="s">
        <v>676</v>
      </c>
      <c r="M158" s="390" t="s">
        <v>1598</v>
      </c>
      <c r="N158" s="390" t="s">
        <v>1597</v>
      </c>
      <c r="O158" s="221"/>
      <c r="P158" s="223"/>
      <c r="Q158" s="223"/>
      <c r="R158" s="223"/>
      <c r="S158" s="223"/>
      <c r="T158" s="223"/>
    </row>
    <row r="159" spans="1:20" s="274" customFormat="1" ht="45" x14ac:dyDescent="0.25">
      <c r="A159" s="219" t="s">
        <v>145</v>
      </c>
      <c r="B159" s="219" t="s">
        <v>2351</v>
      </c>
      <c r="C159" s="219" t="s">
        <v>2354</v>
      </c>
      <c r="D159" s="267">
        <f>(1200000*0.99)+(700000*0.765)</f>
        <v>1723500</v>
      </c>
      <c r="E159" s="562">
        <v>812608</v>
      </c>
      <c r="F159" s="219" t="s">
        <v>17</v>
      </c>
      <c r="G159" s="667">
        <f>(1200000*(0.99-0.845))+(700000*(0.765-0.69))</f>
        <v>226500.00000000006</v>
      </c>
      <c r="H159" s="219" t="s">
        <v>2412</v>
      </c>
      <c r="I159" s="219">
        <v>2015</v>
      </c>
      <c r="J159" s="219" t="s">
        <v>22</v>
      </c>
      <c r="K159" s="219"/>
      <c r="L159" s="219" t="s">
        <v>2353</v>
      </c>
      <c r="M159" s="390" t="s">
        <v>1598</v>
      </c>
      <c r="N159" s="390" t="s">
        <v>1597</v>
      </c>
      <c r="O159" s="221"/>
      <c r="P159" s="223"/>
      <c r="Q159" s="223"/>
      <c r="R159" s="223"/>
      <c r="S159" s="223"/>
      <c r="T159" s="223"/>
    </row>
    <row r="160" spans="1:20" s="704" customFormat="1" ht="45.75" customHeight="1" x14ac:dyDescent="0.25">
      <c r="A160" s="701" t="s">
        <v>38</v>
      </c>
      <c r="B160" s="701" t="s">
        <v>270</v>
      </c>
      <c r="C160" s="701" t="s">
        <v>2372</v>
      </c>
      <c r="D160" s="702">
        <v>2100000</v>
      </c>
      <c r="E160" s="702"/>
      <c r="F160" s="701" t="s">
        <v>16</v>
      </c>
      <c r="G160" s="702">
        <v>2100000</v>
      </c>
      <c r="H160" s="701" t="s">
        <v>2373</v>
      </c>
      <c r="I160" s="701">
        <v>2015</v>
      </c>
      <c r="J160" s="701" t="s">
        <v>22</v>
      </c>
      <c r="K160" s="701"/>
      <c r="L160" s="701" t="s">
        <v>270</v>
      </c>
      <c r="M160" s="220"/>
      <c r="N160" s="220"/>
      <c r="O160" s="703"/>
      <c r="P160" s="703"/>
      <c r="Q160" s="703"/>
      <c r="R160" s="703"/>
      <c r="S160" s="703"/>
      <c r="T160" s="703"/>
    </row>
    <row r="161" spans="1:20" s="704" customFormat="1" x14ac:dyDescent="0.25">
      <c r="A161" s="701" t="s">
        <v>37</v>
      </c>
      <c r="B161" s="701" t="s">
        <v>2413</v>
      </c>
      <c r="C161" s="701" t="s">
        <v>2414</v>
      </c>
      <c r="D161" s="702">
        <v>156000</v>
      </c>
      <c r="E161" s="705">
        <v>813041</v>
      </c>
      <c r="F161" s="701" t="s">
        <v>17</v>
      </c>
      <c r="G161" s="706">
        <v>3000</v>
      </c>
      <c r="H161" s="701" t="s">
        <v>2417</v>
      </c>
      <c r="I161" s="701">
        <v>2015</v>
      </c>
      <c r="J161" s="701" t="s">
        <v>22</v>
      </c>
      <c r="K161" s="701"/>
      <c r="L161" s="701" t="s">
        <v>642</v>
      </c>
      <c r="M161" s="220"/>
      <c r="N161" s="220"/>
      <c r="O161" s="703"/>
      <c r="P161" s="703"/>
      <c r="Q161" s="703"/>
      <c r="R161" s="703"/>
      <c r="S161" s="703"/>
      <c r="T161" s="703"/>
    </row>
    <row r="162" spans="1:20" s="704" customFormat="1" x14ac:dyDescent="0.25">
      <c r="A162" s="701" t="s">
        <v>37</v>
      </c>
      <c r="B162" s="701" t="s">
        <v>2415</v>
      </c>
      <c r="C162" s="701" t="s">
        <v>2416</v>
      </c>
      <c r="D162" s="702">
        <v>3120</v>
      </c>
      <c r="E162" s="702"/>
      <c r="F162" s="701" t="s">
        <v>17</v>
      </c>
      <c r="G162" s="706">
        <v>995</v>
      </c>
      <c r="H162" s="701" t="s">
        <v>2418</v>
      </c>
      <c r="I162" s="701">
        <v>2015</v>
      </c>
      <c r="J162" s="701" t="s">
        <v>22</v>
      </c>
      <c r="K162" s="701"/>
      <c r="L162" s="701" t="s">
        <v>2422</v>
      </c>
      <c r="M162" s="220"/>
      <c r="N162" s="220"/>
      <c r="O162" s="703"/>
      <c r="P162" s="703"/>
      <c r="Q162" s="703"/>
      <c r="R162" s="703"/>
      <c r="S162" s="703"/>
      <c r="T162" s="703"/>
    </row>
    <row r="163" spans="1:20" s="704" customFormat="1" ht="30" x14ac:dyDescent="0.25">
      <c r="A163" s="701" t="s">
        <v>37</v>
      </c>
      <c r="B163" s="701" t="s">
        <v>2424</v>
      </c>
      <c r="C163" s="701" t="s">
        <v>2419</v>
      </c>
      <c r="D163" s="707">
        <v>1500000</v>
      </c>
      <c r="E163" s="702"/>
      <c r="F163" s="701" t="s">
        <v>16</v>
      </c>
      <c r="G163" s="706">
        <v>200000</v>
      </c>
      <c r="H163" s="701" t="s">
        <v>2420</v>
      </c>
      <c r="I163" s="701">
        <v>2015</v>
      </c>
      <c r="J163" s="701" t="s">
        <v>22</v>
      </c>
      <c r="K163" s="701"/>
      <c r="L163" s="701" t="s">
        <v>2423</v>
      </c>
      <c r="M163" s="220"/>
      <c r="N163" s="220"/>
      <c r="O163" s="703"/>
      <c r="P163" s="703"/>
      <c r="Q163" s="703"/>
      <c r="R163" s="703"/>
      <c r="S163" s="703"/>
      <c r="T163" s="703"/>
    </row>
    <row r="164" spans="1:20" s="222" customFormat="1" x14ac:dyDescent="0.25">
      <c r="A164" s="219"/>
      <c r="B164" s="219"/>
      <c r="C164" s="219"/>
      <c r="D164" s="267"/>
      <c r="E164" s="267"/>
      <c r="F164" s="219"/>
      <c r="G164" s="261"/>
      <c r="H164" s="219"/>
      <c r="I164" s="219"/>
      <c r="J164" s="219"/>
      <c r="K164" s="219"/>
      <c r="L164" s="219"/>
      <c r="M164" s="220"/>
      <c r="N164" s="220"/>
      <c r="O164" s="224"/>
      <c r="P164" s="223"/>
      <c r="Q164" s="223"/>
      <c r="R164" s="223"/>
      <c r="S164" s="223"/>
      <c r="T164" s="223"/>
    </row>
    <row r="165" spans="1:20" s="222" customFormat="1" x14ac:dyDescent="0.25">
      <c r="A165" s="219"/>
      <c r="B165" s="219"/>
      <c r="C165" s="219"/>
      <c r="D165" s="267"/>
      <c r="E165" s="267"/>
      <c r="F165" s="219"/>
      <c r="G165" s="261"/>
      <c r="H165" s="219"/>
      <c r="I165" s="219"/>
      <c r="J165" s="219"/>
      <c r="K165" s="219"/>
      <c r="L165" s="219"/>
      <c r="M165" s="220"/>
      <c r="N165" s="220"/>
      <c r="O165" s="224"/>
      <c r="P165" s="223"/>
      <c r="Q165" s="223"/>
      <c r="R165" s="223"/>
      <c r="S165" s="223"/>
      <c r="T165" s="223"/>
    </row>
    <row r="166" spans="1:20" s="222" customFormat="1" x14ac:dyDescent="0.25">
      <c r="A166" s="219"/>
      <c r="B166" s="219"/>
      <c r="C166" s="219"/>
      <c r="D166" s="267"/>
      <c r="E166" s="267"/>
      <c r="F166" s="219"/>
      <c r="G166" s="261"/>
      <c r="H166" s="219"/>
      <c r="I166" s="219"/>
      <c r="J166" s="219"/>
      <c r="K166" s="219"/>
      <c r="L166" s="219"/>
      <c r="M166" s="220"/>
      <c r="N166" s="220"/>
      <c r="O166" s="224"/>
      <c r="P166" s="223"/>
      <c r="Q166" s="223"/>
      <c r="R166" s="223"/>
      <c r="S166" s="223"/>
      <c r="T166" s="223"/>
    </row>
    <row r="167" spans="1:20" s="274" customFormat="1" ht="68.25" customHeight="1" x14ac:dyDescent="0.25">
      <c r="A167" s="219"/>
      <c r="B167" s="219"/>
      <c r="C167" s="219"/>
      <c r="D167" s="267"/>
      <c r="E167" s="267"/>
      <c r="F167" s="219"/>
      <c r="G167" s="267"/>
      <c r="H167" s="219"/>
      <c r="I167" s="219"/>
      <c r="J167" s="219"/>
      <c r="K167" s="219"/>
      <c r="L167" s="219"/>
      <c r="M167" s="220"/>
      <c r="N167" s="220"/>
      <c r="O167" s="224"/>
      <c r="P167" s="223"/>
      <c r="Q167" s="223"/>
      <c r="R167" s="223"/>
      <c r="S167" s="223"/>
      <c r="T167" s="223"/>
    </row>
    <row r="168" spans="1:20" s="222" customFormat="1" x14ac:dyDescent="0.25">
      <c r="A168" s="219"/>
      <c r="B168" s="219"/>
      <c r="C168" s="219"/>
      <c r="D168" s="267"/>
      <c r="E168" s="557"/>
      <c r="F168" s="219"/>
      <c r="G168" s="667"/>
      <c r="H168" s="219"/>
      <c r="I168" s="219"/>
      <c r="J168" s="219"/>
      <c r="K168" s="219"/>
      <c r="L168" s="219"/>
      <c r="M168" s="220"/>
      <c r="N168" s="220"/>
      <c r="O168" s="221"/>
      <c r="P168" s="223"/>
      <c r="Q168" s="223"/>
      <c r="R168" s="223"/>
      <c r="S168" s="223"/>
      <c r="T168" s="223"/>
    </row>
    <row r="169" spans="1:20" s="222" customFormat="1" x14ac:dyDescent="0.25">
      <c r="A169" s="219"/>
      <c r="B169" s="219"/>
      <c r="C169" s="219"/>
      <c r="D169" s="267"/>
      <c r="E169" s="562"/>
      <c r="F169" s="219"/>
      <c r="G169" s="667"/>
      <c r="H169" s="219"/>
      <c r="I169" s="219"/>
      <c r="J169" s="219"/>
      <c r="K169" s="219"/>
      <c r="L169" s="219"/>
      <c r="M169" s="390"/>
      <c r="N169" s="390"/>
      <c r="O169" s="221"/>
      <c r="P169" s="223"/>
      <c r="Q169" s="223"/>
      <c r="R169" s="223"/>
      <c r="S169" s="223"/>
      <c r="T169" s="223"/>
    </row>
    <row r="170" spans="1:20" s="222" customFormat="1" x14ac:dyDescent="0.25">
      <c r="A170" s="219"/>
      <c r="B170" s="219"/>
      <c r="C170" s="219"/>
      <c r="D170" s="267"/>
      <c r="E170" s="562"/>
      <c r="F170" s="219"/>
      <c r="G170" s="261"/>
      <c r="H170" s="219"/>
      <c r="I170" s="219"/>
      <c r="J170" s="219"/>
      <c r="K170" s="219"/>
      <c r="L170" s="219"/>
      <c r="M170" s="390"/>
      <c r="N170" s="390"/>
      <c r="O170" s="224"/>
      <c r="P170" s="223"/>
      <c r="Q170" s="223"/>
      <c r="R170" s="223"/>
      <c r="S170" s="223"/>
      <c r="T170" s="223"/>
    </row>
    <row r="171" spans="1:20" s="222" customFormat="1" x14ac:dyDescent="0.25">
      <c r="A171" s="219"/>
      <c r="B171" s="219"/>
      <c r="C171" s="219"/>
      <c r="D171" s="267"/>
      <c r="E171" s="267"/>
      <c r="F171" s="219"/>
      <c r="G171" s="261"/>
      <c r="H171" s="219"/>
      <c r="I171" s="219"/>
      <c r="J171" s="219"/>
      <c r="K171" s="219"/>
      <c r="L171" s="219"/>
      <c r="M171" s="390"/>
      <c r="N171" s="390"/>
      <c r="O171" s="224"/>
      <c r="P171" s="223"/>
      <c r="Q171" s="223"/>
      <c r="R171" s="223"/>
      <c r="S171" s="223"/>
      <c r="T171" s="223"/>
    </row>
    <row r="172" spans="1:20" s="222" customFormat="1" x14ac:dyDescent="0.25">
      <c r="A172" s="219"/>
      <c r="B172" s="219"/>
      <c r="C172" s="219"/>
      <c r="D172" s="692"/>
      <c r="E172" s="267"/>
      <c r="F172" s="219"/>
      <c r="G172" s="261"/>
      <c r="H172" s="219"/>
      <c r="I172" s="219"/>
      <c r="J172" s="219"/>
      <c r="K172" s="219"/>
      <c r="L172" s="219"/>
      <c r="M172" s="390"/>
      <c r="N172" s="390"/>
      <c r="O172" s="224"/>
      <c r="P172" s="223"/>
      <c r="Q172" s="223"/>
      <c r="R172" s="223"/>
      <c r="S172" s="223"/>
      <c r="T172" s="223"/>
    </row>
    <row r="173" spans="1:20" s="222" customFormat="1" x14ac:dyDescent="0.25">
      <c r="A173" s="219"/>
      <c r="B173" s="219"/>
      <c r="C173" s="219"/>
      <c r="D173" s="267"/>
      <c r="E173" s="267"/>
      <c r="F173" s="219"/>
      <c r="G173" s="261"/>
      <c r="H173" s="219"/>
      <c r="I173" s="219"/>
      <c r="J173" s="219"/>
      <c r="K173" s="219"/>
      <c r="L173" s="219"/>
      <c r="M173" s="390"/>
      <c r="N173" s="390"/>
      <c r="O173" s="224"/>
      <c r="P173" s="223"/>
      <c r="Q173" s="223"/>
      <c r="R173" s="223"/>
      <c r="S173" s="223"/>
      <c r="T173" s="223"/>
    </row>
    <row r="174" spans="1:20" s="222" customFormat="1" x14ac:dyDescent="0.25">
      <c r="A174" s="219"/>
      <c r="B174" s="219"/>
      <c r="C174" s="219"/>
      <c r="D174" s="267"/>
      <c r="E174" s="267"/>
      <c r="F174" s="219"/>
      <c r="G174" s="261"/>
      <c r="H174" s="219"/>
      <c r="I174" s="219"/>
      <c r="J174" s="219"/>
      <c r="K174" s="219"/>
      <c r="L174" s="219"/>
      <c r="M174" s="390"/>
      <c r="N174" s="390"/>
      <c r="O174" s="224"/>
      <c r="P174" s="223"/>
      <c r="Q174" s="223"/>
      <c r="R174" s="223"/>
      <c r="S174" s="223"/>
      <c r="T174" s="223"/>
    </row>
    <row r="175" spans="1:20" s="222" customFormat="1" x14ac:dyDescent="0.25">
      <c r="A175" s="219"/>
      <c r="B175" s="219"/>
      <c r="C175" s="219"/>
      <c r="D175" s="267"/>
      <c r="E175" s="267"/>
      <c r="F175" s="219"/>
      <c r="G175" s="261"/>
      <c r="H175" s="219"/>
      <c r="I175" s="219"/>
      <c r="J175" s="219"/>
      <c r="K175" s="219"/>
      <c r="L175" s="219"/>
      <c r="M175" s="390"/>
      <c r="N175" s="390"/>
      <c r="O175" s="224"/>
      <c r="P175" s="223"/>
      <c r="Q175" s="223"/>
      <c r="R175" s="223"/>
      <c r="S175" s="223"/>
      <c r="T175" s="223"/>
    </row>
    <row r="176" spans="1:20" s="222" customFormat="1" x14ac:dyDescent="0.25">
      <c r="A176" s="219"/>
      <c r="B176" s="219"/>
      <c r="C176" s="219"/>
      <c r="D176" s="267"/>
      <c r="E176" s="267"/>
      <c r="F176" s="219"/>
      <c r="G176" s="261"/>
      <c r="H176" s="219"/>
      <c r="I176" s="219"/>
      <c r="J176" s="219"/>
      <c r="K176" s="219"/>
      <c r="L176" s="219"/>
      <c r="M176" s="390"/>
      <c r="N176" s="390"/>
      <c r="O176" s="224"/>
      <c r="P176" s="223"/>
      <c r="Q176" s="223"/>
      <c r="R176" s="223"/>
      <c r="S176" s="223"/>
      <c r="T176" s="223"/>
    </row>
    <row r="177" spans="1:20" s="222" customFormat="1" x14ac:dyDescent="0.25">
      <c r="A177" s="219"/>
      <c r="B177" s="219"/>
      <c r="C177" s="219"/>
      <c r="D177" s="267"/>
      <c r="E177" s="267"/>
      <c r="F177" s="219"/>
      <c r="G177" s="261"/>
      <c r="H177" s="219"/>
      <c r="I177" s="219"/>
      <c r="J177" s="219"/>
      <c r="K177" s="219"/>
      <c r="L177" s="219"/>
      <c r="M177" s="390"/>
      <c r="N177" s="390"/>
      <c r="O177" s="224"/>
      <c r="P177" s="223"/>
      <c r="Q177" s="223"/>
      <c r="R177" s="223"/>
      <c r="S177" s="223"/>
      <c r="T177" s="223"/>
    </row>
    <row r="178" spans="1:20" s="222" customFormat="1" x14ac:dyDescent="0.25">
      <c r="A178" s="219"/>
      <c r="B178" s="219"/>
      <c r="C178" s="219"/>
      <c r="D178" s="267"/>
      <c r="E178" s="267"/>
      <c r="F178" s="219"/>
      <c r="G178" s="261"/>
      <c r="H178" s="219"/>
      <c r="I178" s="219"/>
      <c r="J178" s="219"/>
      <c r="K178" s="219"/>
      <c r="L178" s="219"/>
      <c r="M178" s="390"/>
      <c r="N178" s="390"/>
      <c r="O178" s="224"/>
      <c r="P178" s="223"/>
      <c r="Q178" s="223"/>
      <c r="R178" s="223"/>
      <c r="S178" s="223"/>
      <c r="T178" s="223"/>
    </row>
    <row r="179" spans="1:20" s="222" customFormat="1" x14ac:dyDescent="0.25">
      <c r="A179" s="219"/>
      <c r="B179" s="219"/>
      <c r="C179" s="219"/>
      <c r="D179" s="267"/>
      <c r="E179" s="267"/>
      <c r="F179" s="219"/>
      <c r="G179" s="261"/>
      <c r="H179" s="219"/>
      <c r="I179" s="219"/>
      <c r="J179" s="219"/>
      <c r="K179" s="219"/>
      <c r="L179" s="219"/>
      <c r="M179" s="390"/>
      <c r="N179" s="390"/>
      <c r="O179" s="224"/>
      <c r="P179" s="223"/>
      <c r="Q179" s="223"/>
      <c r="R179" s="223"/>
      <c r="S179" s="223"/>
      <c r="T179" s="223"/>
    </row>
    <row r="180" spans="1:20" s="222" customFormat="1" x14ac:dyDescent="0.25">
      <c r="A180" s="219"/>
      <c r="B180" s="219"/>
      <c r="C180" s="219"/>
      <c r="D180" s="267"/>
      <c r="E180" s="267"/>
      <c r="F180" s="219"/>
      <c r="G180" s="261"/>
      <c r="H180" s="219"/>
      <c r="I180" s="219"/>
      <c r="J180" s="219"/>
      <c r="K180" s="219"/>
      <c r="L180" s="219"/>
      <c r="M180" s="390"/>
      <c r="N180" s="390"/>
      <c r="O180" s="224"/>
      <c r="P180" s="223"/>
      <c r="Q180" s="223"/>
      <c r="R180" s="223"/>
      <c r="S180" s="223"/>
      <c r="T180" s="223"/>
    </row>
    <row r="181" spans="1:20" s="222" customFormat="1" x14ac:dyDescent="0.25">
      <c r="A181" s="219"/>
      <c r="B181" s="219"/>
      <c r="C181" s="219"/>
      <c r="D181" s="267"/>
      <c r="E181" s="267"/>
      <c r="F181" s="219"/>
      <c r="G181" s="261"/>
      <c r="H181" s="219"/>
      <c r="I181" s="219"/>
      <c r="J181" s="219"/>
      <c r="K181" s="219"/>
      <c r="L181" s="219"/>
      <c r="M181" s="390"/>
      <c r="N181" s="390"/>
      <c r="O181" s="224"/>
      <c r="P181" s="223"/>
      <c r="Q181" s="223"/>
      <c r="R181" s="223"/>
      <c r="S181" s="223"/>
      <c r="T181" s="223"/>
    </row>
    <row r="182" spans="1:20" s="222" customFormat="1" x14ac:dyDescent="0.25">
      <c r="A182" s="219"/>
      <c r="B182" s="219"/>
      <c r="C182" s="219"/>
      <c r="D182" s="267"/>
      <c r="E182" s="267"/>
      <c r="F182" s="219"/>
      <c r="G182" s="261"/>
      <c r="H182" s="219"/>
      <c r="I182" s="219"/>
      <c r="J182" s="219"/>
      <c r="K182" s="219"/>
      <c r="L182" s="219"/>
      <c r="M182" s="390"/>
      <c r="N182" s="390"/>
      <c r="O182" s="224"/>
      <c r="P182" s="223"/>
      <c r="Q182" s="223"/>
      <c r="R182" s="223"/>
      <c r="S182" s="223"/>
      <c r="T182" s="223"/>
    </row>
    <row r="183" spans="1:20" s="222" customFormat="1" x14ac:dyDescent="0.25">
      <c r="A183" s="219"/>
      <c r="B183" s="219"/>
      <c r="C183" s="219"/>
      <c r="D183" s="267"/>
      <c r="E183" s="267"/>
      <c r="F183" s="219"/>
      <c r="G183" s="261"/>
      <c r="H183" s="219"/>
      <c r="I183" s="219"/>
      <c r="J183" s="219"/>
      <c r="K183" s="219"/>
      <c r="L183" s="219"/>
      <c r="M183" s="390"/>
      <c r="N183" s="390"/>
      <c r="O183" s="224"/>
      <c r="P183" s="223"/>
      <c r="Q183" s="223"/>
      <c r="R183" s="223"/>
      <c r="S183" s="223"/>
      <c r="T183" s="223"/>
    </row>
    <row r="184" spans="1:20" s="222" customFormat="1" x14ac:dyDescent="0.25">
      <c r="A184" s="219"/>
      <c r="B184" s="219"/>
      <c r="C184" s="219"/>
      <c r="D184" s="267"/>
      <c r="E184" s="267"/>
      <c r="F184" s="219"/>
      <c r="G184" s="261"/>
      <c r="H184" s="219"/>
      <c r="I184" s="219"/>
      <c r="J184" s="219"/>
      <c r="K184" s="219"/>
      <c r="L184" s="219"/>
      <c r="M184" s="390"/>
      <c r="N184" s="390"/>
      <c r="O184" s="224"/>
      <c r="P184" s="223"/>
      <c r="Q184" s="223"/>
      <c r="R184" s="223"/>
      <c r="S184" s="223"/>
      <c r="T184" s="223"/>
    </row>
    <row r="185" spans="1:20" s="222" customFormat="1" x14ac:dyDescent="0.25">
      <c r="A185" s="219"/>
      <c r="B185" s="219"/>
      <c r="C185" s="219"/>
      <c r="D185" s="267"/>
      <c r="E185" s="267"/>
      <c r="F185" s="219"/>
      <c r="G185" s="261"/>
      <c r="H185" s="219"/>
      <c r="I185" s="219"/>
      <c r="J185" s="219"/>
      <c r="K185" s="219"/>
      <c r="L185" s="219"/>
      <c r="M185" s="390"/>
      <c r="N185" s="390"/>
      <c r="O185" s="224"/>
      <c r="P185" s="223"/>
      <c r="Q185" s="223"/>
      <c r="R185" s="223"/>
      <c r="S185" s="223"/>
      <c r="T185" s="223"/>
    </row>
    <row r="186" spans="1:20" s="222" customFormat="1" x14ac:dyDescent="0.25">
      <c r="A186" s="219"/>
      <c r="B186" s="219"/>
      <c r="C186" s="219"/>
      <c r="D186" s="267"/>
      <c r="E186" s="267"/>
      <c r="F186" s="219"/>
      <c r="G186" s="261"/>
      <c r="H186" s="219"/>
      <c r="I186" s="219"/>
      <c r="J186" s="219"/>
      <c r="K186" s="219"/>
      <c r="L186" s="219"/>
      <c r="M186" s="390"/>
      <c r="N186" s="390"/>
      <c r="O186" s="224"/>
      <c r="P186" s="223"/>
      <c r="Q186" s="223"/>
      <c r="R186" s="223"/>
      <c r="S186" s="223"/>
      <c r="T186" s="223"/>
    </row>
    <row r="187" spans="1:20" s="222" customFormat="1" x14ac:dyDescent="0.25">
      <c r="A187" s="219"/>
      <c r="B187" s="219"/>
      <c r="C187" s="219"/>
      <c r="D187" s="267"/>
      <c r="E187" s="267"/>
      <c r="F187" s="219"/>
      <c r="G187" s="261"/>
      <c r="H187" s="219"/>
      <c r="I187" s="219"/>
      <c r="J187" s="219"/>
      <c r="K187" s="219"/>
      <c r="L187" s="219"/>
      <c r="M187" s="390"/>
      <c r="N187" s="390"/>
      <c r="O187" s="224"/>
      <c r="P187" s="223"/>
      <c r="Q187" s="223"/>
      <c r="R187" s="223"/>
      <c r="S187" s="223"/>
      <c r="T187" s="223"/>
    </row>
    <row r="188" spans="1:20" s="222" customFormat="1" x14ac:dyDescent="0.25">
      <c r="A188" s="219"/>
      <c r="B188" s="219"/>
      <c r="C188" s="219"/>
      <c r="D188" s="267"/>
      <c r="E188" s="267"/>
      <c r="F188" s="219"/>
      <c r="G188" s="261"/>
      <c r="H188" s="219"/>
      <c r="I188" s="219"/>
      <c r="J188" s="219"/>
      <c r="K188" s="219"/>
      <c r="L188" s="219"/>
      <c r="M188" s="390"/>
      <c r="N188" s="390"/>
      <c r="O188" s="224"/>
      <c r="P188" s="223"/>
      <c r="Q188" s="223"/>
      <c r="R188" s="223"/>
      <c r="S188" s="223"/>
      <c r="T188" s="223"/>
    </row>
    <row r="189" spans="1:20" s="222" customFormat="1" x14ac:dyDescent="0.25">
      <c r="A189" s="219"/>
      <c r="B189" s="219"/>
      <c r="C189" s="219"/>
      <c r="D189" s="267"/>
      <c r="E189" s="267"/>
      <c r="F189" s="219"/>
      <c r="G189" s="261"/>
      <c r="H189" s="219"/>
      <c r="I189" s="219"/>
      <c r="J189" s="219"/>
      <c r="K189" s="219"/>
      <c r="L189" s="219"/>
      <c r="M189" s="390"/>
      <c r="N189" s="390"/>
      <c r="O189" s="224"/>
      <c r="P189" s="223"/>
      <c r="Q189" s="223"/>
      <c r="R189" s="223"/>
      <c r="S189" s="223"/>
      <c r="T189" s="223"/>
    </row>
    <row r="190" spans="1:20" s="222" customFormat="1" x14ac:dyDescent="0.25">
      <c r="A190" s="219"/>
      <c r="B190" s="219"/>
      <c r="C190" s="219"/>
      <c r="D190" s="267"/>
      <c r="E190" s="267"/>
      <c r="F190" s="219"/>
      <c r="G190" s="261"/>
      <c r="H190" s="219"/>
      <c r="I190" s="219"/>
      <c r="J190" s="219"/>
      <c r="K190" s="219"/>
      <c r="L190" s="219"/>
      <c r="M190" s="390"/>
      <c r="N190" s="390"/>
      <c r="O190" s="224"/>
      <c r="P190" s="223"/>
      <c r="Q190" s="223"/>
      <c r="R190" s="223"/>
      <c r="S190" s="223"/>
      <c r="T190" s="223"/>
    </row>
    <row r="191" spans="1:20" s="222" customFormat="1" x14ac:dyDescent="0.25">
      <c r="A191" s="219"/>
      <c r="B191" s="219"/>
      <c r="C191" s="219"/>
      <c r="D191" s="267"/>
      <c r="E191" s="267"/>
      <c r="F191" s="219"/>
      <c r="G191" s="261"/>
      <c r="H191" s="219"/>
      <c r="I191" s="219"/>
      <c r="J191" s="219"/>
      <c r="K191" s="219"/>
      <c r="L191" s="219"/>
      <c r="M191" s="390"/>
      <c r="N191" s="390"/>
      <c r="O191" s="224"/>
      <c r="P191" s="223"/>
      <c r="Q191" s="223"/>
      <c r="R191" s="223"/>
      <c r="S191" s="223"/>
      <c r="T191" s="223"/>
    </row>
    <row r="192" spans="1:20" s="222" customFormat="1" x14ac:dyDescent="0.25">
      <c r="A192" s="219"/>
      <c r="B192" s="219"/>
      <c r="C192" s="219"/>
      <c r="D192" s="267"/>
      <c r="E192" s="267"/>
      <c r="F192" s="219"/>
      <c r="G192" s="261"/>
      <c r="H192" s="219"/>
      <c r="I192" s="219"/>
      <c r="J192" s="219"/>
      <c r="K192" s="219"/>
      <c r="L192" s="219"/>
      <c r="M192" s="390"/>
      <c r="N192" s="390"/>
      <c r="O192" s="224"/>
      <c r="P192" s="223"/>
      <c r="Q192" s="223"/>
      <c r="R192" s="223"/>
      <c r="S192" s="223"/>
      <c r="T192" s="223"/>
    </row>
    <row r="193" spans="1:20" s="222" customFormat="1" x14ac:dyDescent="0.25">
      <c r="A193" s="219"/>
      <c r="B193" s="219"/>
      <c r="C193" s="219"/>
      <c r="D193" s="267"/>
      <c r="E193" s="267"/>
      <c r="F193" s="219"/>
      <c r="G193" s="261"/>
      <c r="H193" s="219"/>
      <c r="I193" s="219"/>
      <c r="J193" s="219"/>
      <c r="K193" s="219"/>
      <c r="L193" s="219"/>
      <c r="M193" s="390"/>
      <c r="N193" s="390"/>
      <c r="O193" s="224"/>
      <c r="P193" s="223"/>
      <c r="Q193" s="223"/>
      <c r="R193" s="223"/>
      <c r="S193" s="223"/>
      <c r="T193" s="223"/>
    </row>
    <row r="194" spans="1:20" s="222" customFormat="1" x14ac:dyDescent="0.25">
      <c r="A194" s="219"/>
      <c r="B194" s="219"/>
      <c r="C194" s="219"/>
      <c r="D194" s="267"/>
      <c r="E194" s="267"/>
      <c r="F194" s="219"/>
      <c r="G194" s="261"/>
      <c r="H194" s="219"/>
      <c r="I194" s="219"/>
      <c r="J194" s="219"/>
      <c r="K194" s="219"/>
      <c r="L194" s="219"/>
      <c r="M194" s="390"/>
      <c r="N194" s="390"/>
      <c r="O194" s="224"/>
      <c r="P194" s="223"/>
      <c r="Q194" s="223"/>
      <c r="R194" s="223"/>
      <c r="S194" s="223"/>
      <c r="T194" s="223"/>
    </row>
    <row r="195" spans="1:20" s="222" customFormat="1" x14ac:dyDescent="0.25">
      <c r="A195" s="219"/>
      <c r="B195" s="219"/>
      <c r="C195" s="219"/>
      <c r="D195" s="267"/>
      <c r="E195" s="267"/>
      <c r="F195" s="219"/>
      <c r="G195" s="261"/>
      <c r="H195" s="219"/>
      <c r="I195" s="219"/>
      <c r="J195" s="219"/>
      <c r="K195" s="219"/>
      <c r="L195" s="219"/>
      <c r="M195" s="390"/>
      <c r="N195" s="390"/>
      <c r="O195" s="224"/>
      <c r="P195" s="223"/>
      <c r="Q195" s="223"/>
      <c r="R195" s="223"/>
      <c r="S195" s="223"/>
      <c r="T195" s="223"/>
    </row>
    <row r="196" spans="1:20" s="222" customFormat="1" x14ac:dyDescent="0.25">
      <c r="A196" s="219"/>
      <c r="B196" s="219"/>
      <c r="C196" s="219"/>
      <c r="D196" s="267"/>
      <c r="E196" s="267"/>
      <c r="F196" s="219"/>
      <c r="G196" s="261"/>
      <c r="H196" s="219"/>
      <c r="I196" s="219"/>
      <c r="J196" s="219"/>
      <c r="K196" s="219"/>
      <c r="L196" s="219"/>
      <c r="M196" s="390"/>
      <c r="N196" s="390"/>
      <c r="O196" s="224"/>
      <c r="P196" s="223"/>
      <c r="Q196" s="223"/>
      <c r="R196" s="223"/>
      <c r="S196" s="223"/>
      <c r="T196" s="223"/>
    </row>
    <row r="197" spans="1:20" s="222" customFormat="1" x14ac:dyDescent="0.25">
      <c r="A197" s="219"/>
      <c r="B197" s="219"/>
      <c r="C197" s="219"/>
      <c r="D197" s="267"/>
      <c r="E197" s="267"/>
      <c r="F197" s="219"/>
      <c r="G197" s="261"/>
      <c r="H197" s="219"/>
      <c r="I197" s="219"/>
      <c r="J197" s="219"/>
      <c r="K197" s="219"/>
      <c r="L197" s="219"/>
      <c r="M197" s="390"/>
      <c r="N197" s="390"/>
      <c r="O197" s="224"/>
      <c r="P197" s="223"/>
      <c r="Q197" s="223"/>
      <c r="R197" s="223"/>
      <c r="S197" s="223"/>
      <c r="T197" s="223"/>
    </row>
    <row r="198" spans="1:20" s="222" customFormat="1" x14ac:dyDescent="0.25">
      <c r="A198" s="219"/>
      <c r="B198" s="219"/>
      <c r="C198" s="219"/>
      <c r="D198" s="267"/>
      <c r="E198" s="267"/>
      <c r="F198" s="219"/>
      <c r="G198" s="261"/>
      <c r="H198" s="219"/>
      <c r="I198" s="219"/>
      <c r="J198" s="219"/>
      <c r="K198" s="219"/>
      <c r="L198" s="219"/>
      <c r="M198" s="390"/>
      <c r="N198" s="390"/>
      <c r="O198" s="224"/>
      <c r="P198" s="223"/>
      <c r="Q198" s="223"/>
      <c r="R198" s="223"/>
      <c r="S198" s="223"/>
      <c r="T198" s="223"/>
    </row>
    <row r="199" spans="1:20" s="222" customFormat="1" x14ac:dyDescent="0.25">
      <c r="A199" s="219"/>
      <c r="B199" s="219"/>
      <c r="C199" s="219"/>
      <c r="D199" s="267"/>
      <c r="E199" s="267"/>
      <c r="F199" s="219"/>
      <c r="G199" s="261"/>
      <c r="H199" s="219"/>
      <c r="I199" s="219"/>
      <c r="J199" s="219"/>
      <c r="K199" s="219"/>
      <c r="L199" s="219"/>
      <c r="M199" s="390"/>
      <c r="N199" s="390"/>
      <c r="O199" s="224"/>
      <c r="P199" s="223"/>
      <c r="Q199" s="223"/>
      <c r="R199" s="223"/>
      <c r="S199" s="223"/>
      <c r="T199" s="223"/>
    </row>
    <row r="200" spans="1:20" s="222" customFormat="1" x14ac:dyDescent="0.25">
      <c r="A200" s="219"/>
      <c r="B200" s="219"/>
      <c r="C200" s="219"/>
      <c r="D200" s="267"/>
      <c r="E200" s="267"/>
      <c r="F200" s="219"/>
      <c r="G200" s="261"/>
      <c r="H200" s="219"/>
      <c r="I200" s="219"/>
      <c r="J200" s="219"/>
      <c r="K200" s="219"/>
      <c r="L200" s="219"/>
      <c r="M200" s="390"/>
      <c r="N200" s="390"/>
      <c r="O200" s="224"/>
      <c r="P200" s="223"/>
      <c r="Q200" s="223"/>
      <c r="R200" s="223"/>
      <c r="S200" s="223"/>
      <c r="T200" s="223"/>
    </row>
    <row r="201" spans="1:20" s="222" customFormat="1" x14ac:dyDescent="0.25">
      <c r="A201" s="219"/>
      <c r="B201" s="219"/>
      <c r="C201" s="219"/>
      <c r="D201" s="267"/>
      <c r="E201" s="267"/>
      <c r="F201" s="219"/>
      <c r="G201" s="261"/>
      <c r="H201" s="219"/>
      <c r="I201" s="219"/>
      <c r="J201" s="219"/>
      <c r="K201" s="219"/>
      <c r="L201" s="219"/>
      <c r="M201" s="390"/>
      <c r="N201" s="390"/>
      <c r="O201" s="224"/>
      <c r="P201" s="223"/>
      <c r="Q201" s="223"/>
      <c r="R201" s="223"/>
      <c r="S201" s="223"/>
      <c r="T201" s="223"/>
    </row>
    <row r="202" spans="1:20" s="222" customFormat="1" x14ac:dyDescent="0.25">
      <c r="A202" s="219"/>
      <c r="B202" s="219"/>
      <c r="C202" s="219"/>
      <c r="D202" s="267"/>
      <c r="E202" s="267"/>
      <c r="F202" s="219"/>
      <c r="G202" s="261"/>
      <c r="H202" s="219"/>
      <c r="I202" s="219"/>
      <c r="J202" s="219"/>
      <c r="K202" s="219"/>
      <c r="L202" s="219"/>
      <c r="M202" s="390"/>
      <c r="N202" s="390"/>
      <c r="O202" s="224"/>
      <c r="P202" s="223"/>
      <c r="Q202" s="223"/>
      <c r="R202" s="223"/>
      <c r="S202" s="223"/>
      <c r="T202" s="223"/>
    </row>
    <row r="203" spans="1:20" s="222" customFormat="1" x14ac:dyDescent="0.25">
      <c r="A203" s="219"/>
      <c r="B203" s="219"/>
      <c r="C203" s="219"/>
      <c r="D203" s="267"/>
      <c r="E203" s="267"/>
      <c r="F203" s="219"/>
      <c r="G203" s="261"/>
      <c r="H203" s="219"/>
      <c r="I203" s="219"/>
      <c r="J203" s="219"/>
      <c r="K203" s="219"/>
      <c r="L203" s="219"/>
      <c r="M203" s="390"/>
      <c r="N203" s="390"/>
      <c r="O203" s="224"/>
      <c r="P203" s="223"/>
      <c r="Q203" s="223"/>
      <c r="R203" s="223"/>
      <c r="S203" s="223"/>
      <c r="T203" s="223"/>
    </row>
    <row r="204" spans="1:20" s="222" customFormat="1" x14ac:dyDescent="0.25">
      <c r="A204" s="219"/>
      <c r="B204" s="219"/>
      <c r="C204" s="219"/>
      <c r="D204" s="267"/>
      <c r="E204" s="267"/>
      <c r="F204" s="219"/>
      <c r="G204" s="261"/>
      <c r="H204" s="219"/>
      <c r="I204" s="219"/>
      <c r="J204" s="219"/>
      <c r="K204" s="219"/>
      <c r="L204" s="219"/>
      <c r="M204" s="390"/>
      <c r="N204" s="390"/>
      <c r="O204" s="224"/>
      <c r="P204" s="223"/>
      <c r="Q204" s="223"/>
      <c r="R204" s="223"/>
      <c r="S204" s="223"/>
      <c r="T204" s="223"/>
    </row>
    <row r="205" spans="1:20" s="222" customFormat="1" x14ac:dyDescent="0.25">
      <c r="A205" s="219"/>
      <c r="B205" s="219"/>
      <c r="C205" s="219"/>
      <c r="D205" s="267"/>
      <c r="E205" s="267"/>
      <c r="F205" s="219"/>
      <c r="G205" s="261"/>
      <c r="H205" s="219"/>
      <c r="I205" s="219"/>
      <c r="J205" s="219"/>
      <c r="K205" s="219"/>
      <c r="L205" s="219"/>
      <c r="M205" s="390"/>
      <c r="N205" s="390"/>
      <c r="O205" s="224"/>
      <c r="P205" s="223"/>
      <c r="Q205" s="223"/>
      <c r="R205" s="223"/>
      <c r="S205" s="223"/>
      <c r="T205" s="223"/>
    </row>
    <row r="206" spans="1:20" s="222" customFormat="1" x14ac:dyDescent="0.25">
      <c r="A206" s="219"/>
      <c r="B206" s="219"/>
      <c r="C206" s="219"/>
      <c r="D206" s="267"/>
      <c r="E206" s="267"/>
      <c r="F206" s="219"/>
      <c r="G206" s="261"/>
      <c r="H206" s="219"/>
      <c r="I206" s="219"/>
      <c r="J206" s="219"/>
      <c r="K206" s="219"/>
      <c r="L206" s="219"/>
      <c r="M206" s="390"/>
      <c r="N206" s="390"/>
      <c r="O206" s="224"/>
      <c r="P206" s="223"/>
      <c r="Q206" s="223"/>
      <c r="R206" s="223"/>
      <c r="S206" s="223"/>
      <c r="T206" s="223"/>
    </row>
    <row r="207" spans="1:20" s="222" customFormat="1" x14ac:dyDescent="0.25">
      <c r="A207" s="219"/>
      <c r="B207" s="219"/>
      <c r="C207" s="219"/>
      <c r="D207" s="267"/>
      <c r="E207" s="267"/>
      <c r="F207" s="219"/>
      <c r="G207" s="261"/>
      <c r="H207" s="219"/>
      <c r="I207" s="219"/>
      <c r="J207" s="219"/>
      <c r="K207" s="219"/>
      <c r="L207" s="219"/>
      <c r="M207" s="390"/>
      <c r="N207" s="390"/>
      <c r="O207" s="224"/>
      <c r="P207" s="223"/>
      <c r="Q207" s="223"/>
      <c r="R207" s="223"/>
      <c r="S207" s="223"/>
      <c r="T207" s="223"/>
    </row>
    <row r="208" spans="1:20" s="222" customFormat="1" x14ac:dyDescent="0.25">
      <c r="A208" s="219"/>
      <c r="B208" s="219"/>
      <c r="C208" s="219"/>
      <c r="D208" s="267"/>
      <c r="E208" s="267"/>
      <c r="F208" s="219"/>
      <c r="G208" s="261"/>
      <c r="H208" s="219"/>
      <c r="I208" s="219"/>
      <c r="J208" s="219"/>
      <c r="K208" s="219"/>
      <c r="L208" s="219"/>
      <c r="M208" s="390"/>
      <c r="N208" s="390"/>
      <c r="O208" s="224"/>
      <c r="P208" s="223"/>
      <c r="Q208" s="223"/>
      <c r="R208" s="223"/>
      <c r="S208" s="223"/>
      <c r="T208" s="223"/>
    </row>
    <row r="209" spans="1:20" s="222" customFormat="1" x14ac:dyDescent="0.25">
      <c r="A209" s="219"/>
      <c r="B209" s="219"/>
      <c r="C209" s="219"/>
      <c r="D209" s="267"/>
      <c r="E209" s="267"/>
      <c r="F209" s="219"/>
      <c r="G209" s="261"/>
      <c r="H209" s="219"/>
      <c r="I209" s="219"/>
      <c r="J209" s="219"/>
      <c r="K209" s="219"/>
      <c r="L209" s="219"/>
      <c r="M209" s="390"/>
      <c r="N209" s="390"/>
      <c r="O209" s="224"/>
      <c r="P209" s="223"/>
      <c r="Q209" s="223"/>
      <c r="R209" s="223"/>
      <c r="S209" s="223"/>
      <c r="T209" s="223"/>
    </row>
    <row r="210" spans="1:20" s="222" customFormat="1" x14ac:dyDescent="0.25">
      <c r="A210" s="219"/>
      <c r="B210" s="219"/>
      <c r="C210" s="219"/>
      <c r="D210" s="267"/>
      <c r="E210" s="267"/>
      <c r="F210" s="219"/>
      <c r="G210" s="261"/>
      <c r="H210" s="219"/>
      <c r="I210" s="219"/>
      <c r="J210" s="219"/>
      <c r="K210" s="219"/>
      <c r="L210" s="219"/>
      <c r="M210" s="390"/>
      <c r="N210" s="390"/>
      <c r="O210" s="224"/>
      <c r="P210" s="223"/>
      <c r="Q210" s="223"/>
      <c r="R210" s="223"/>
      <c r="S210" s="223"/>
      <c r="T210" s="223"/>
    </row>
    <row r="211" spans="1:20" s="222" customFormat="1" x14ac:dyDescent="0.25">
      <c r="A211" s="219"/>
      <c r="B211" s="219"/>
      <c r="C211" s="219"/>
      <c r="D211" s="267"/>
      <c r="E211" s="267"/>
      <c r="F211" s="219"/>
      <c r="G211" s="261"/>
      <c r="H211" s="219"/>
      <c r="I211" s="219"/>
      <c r="J211" s="219"/>
      <c r="K211" s="219"/>
      <c r="L211" s="219"/>
      <c r="M211" s="390"/>
      <c r="N211" s="390"/>
      <c r="O211" s="224"/>
      <c r="P211" s="223"/>
      <c r="Q211" s="223"/>
      <c r="R211" s="223"/>
      <c r="S211" s="223"/>
      <c r="T211" s="223"/>
    </row>
    <row r="212" spans="1:20" s="222" customFormat="1" x14ac:dyDescent="0.25">
      <c r="A212" s="219"/>
      <c r="B212" s="219"/>
      <c r="C212" s="219"/>
      <c r="D212" s="267"/>
      <c r="E212" s="267"/>
      <c r="F212" s="219"/>
      <c r="G212" s="261"/>
      <c r="H212" s="219"/>
      <c r="I212" s="219"/>
      <c r="J212" s="219"/>
      <c r="K212" s="219"/>
      <c r="L212" s="219"/>
      <c r="M212" s="390"/>
      <c r="N212" s="390"/>
      <c r="O212" s="224"/>
      <c r="P212" s="223"/>
      <c r="Q212" s="223"/>
      <c r="R212" s="223"/>
      <c r="S212" s="223"/>
      <c r="T212" s="223"/>
    </row>
    <row r="213" spans="1:20" s="222" customFormat="1" x14ac:dyDescent="0.25">
      <c r="A213" s="219"/>
      <c r="B213" s="219"/>
      <c r="C213" s="219"/>
      <c r="D213" s="267"/>
      <c r="E213" s="267"/>
      <c r="F213" s="219"/>
      <c r="G213" s="261"/>
      <c r="H213" s="219"/>
      <c r="I213" s="219"/>
      <c r="J213" s="219"/>
      <c r="K213" s="219"/>
      <c r="L213" s="219"/>
      <c r="M213" s="390"/>
      <c r="N213" s="390"/>
      <c r="O213" s="224"/>
      <c r="P213" s="223"/>
      <c r="Q213" s="223"/>
      <c r="R213" s="223"/>
      <c r="S213" s="223"/>
      <c r="T213" s="223"/>
    </row>
    <row r="214" spans="1:20" s="222" customFormat="1" x14ac:dyDescent="0.25">
      <c r="A214" s="219"/>
      <c r="B214" s="219"/>
      <c r="C214" s="219"/>
      <c r="D214" s="267"/>
      <c r="E214" s="267"/>
      <c r="F214" s="219"/>
      <c r="G214" s="261"/>
      <c r="H214" s="219"/>
      <c r="I214" s="219"/>
      <c r="J214" s="219"/>
      <c r="K214" s="219"/>
      <c r="L214" s="219"/>
      <c r="M214" s="390"/>
      <c r="N214" s="390"/>
      <c r="O214" s="224"/>
      <c r="P214" s="223"/>
      <c r="Q214" s="223"/>
      <c r="R214" s="223"/>
      <c r="S214" s="223"/>
      <c r="T214" s="223"/>
    </row>
    <row r="215" spans="1:20" s="222" customFormat="1" x14ac:dyDescent="0.25">
      <c r="A215" s="219"/>
      <c r="B215" s="219"/>
      <c r="C215" s="219"/>
      <c r="D215" s="267"/>
      <c r="E215" s="267"/>
      <c r="F215" s="219"/>
      <c r="G215" s="261"/>
      <c r="H215" s="219"/>
      <c r="I215" s="219"/>
      <c r="J215" s="219"/>
      <c r="K215" s="219"/>
      <c r="L215" s="219"/>
      <c r="M215" s="390"/>
      <c r="N215" s="390"/>
      <c r="O215" s="224"/>
      <c r="P215" s="223"/>
      <c r="Q215" s="223"/>
      <c r="R215" s="223"/>
      <c r="S215" s="223"/>
      <c r="T215" s="223"/>
    </row>
    <row r="216" spans="1:20" s="222" customFormat="1" x14ac:dyDescent="0.25">
      <c r="A216" s="219"/>
      <c r="B216" s="219"/>
      <c r="C216" s="219"/>
      <c r="D216" s="267"/>
      <c r="E216" s="267"/>
      <c r="F216" s="219"/>
      <c r="G216" s="261"/>
      <c r="H216" s="219"/>
      <c r="I216" s="219"/>
      <c r="J216" s="219"/>
      <c r="K216" s="219"/>
      <c r="L216" s="219"/>
      <c r="M216" s="390"/>
      <c r="N216" s="390"/>
      <c r="O216" s="224"/>
      <c r="P216" s="223"/>
      <c r="Q216" s="223"/>
      <c r="R216" s="223"/>
      <c r="S216" s="223"/>
      <c r="T216" s="223"/>
    </row>
    <row r="217" spans="1:20" s="222" customFormat="1" x14ac:dyDescent="0.25">
      <c r="A217" s="219"/>
      <c r="B217" s="219"/>
      <c r="C217" s="219"/>
      <c r="D217" s="267"/>
      <c r="E217" s="267"/>
      <c r="F217" s="219"/>
      <c r="G217" s="261"/>
      <c r="H217" s="219"/>
      <c r="I217" s="219"/>
      <c r="J217" s="219"/>
      <c r="K217" s="219"/>
      <c r="L217" s="219"/>
      <c r="M217" s="390"/>
      <c r="N217" s="390"/>
      <c r="O217" s="224"/>
      <c r="P217" s="223"/>
      <c r="Q217" s="223"/>
      <c r="R217" s="223"/>
      <c r="S217" s="223"/>
      <c r="T217" s="223"/>
    </row>
    <row r="218" spans="1:20" s="222" customFormat="1" x14ac:dyDescent="0.25">
      <c r="A218" s="219"/>
      <c r="B218" s="219"/>
      <c r="C218" s="219"/>
      <c r="D218" s="267"/>
      <c r="E218" s="267"/>
      <c r="F218" s="219"/>
      <c r="G218" s="261"/>
      <c r="H218" s="219"/>
      <c r="I218" s="219"/>
      <c r="J218" s="219"/>
      <c r="K218" s="219"/>
      <c r="L218" s="219"/>
      <c r="M218" s="390"/>
      <c r="N218" s="390"/>
      <c r="O218" s="224"/>
      <c r="P218" s="223"/>
      <c r="Q218" s="223"/>
      <c r="R218" s="223"/>
      <c r="S218" s="223"/>
      <c r="T218" s="223"/>
    </row>
    <row r="219" spans="1:20" s="222" customFormat="1" x14ac:dyDescent="0.25">
      <c r="A219" s="219"/>
      <c r="B219" s="219"/>
      <c r="C219" s="219"/>
      <c r="D219" s="267"/>
      <c r="E219" s="267"/>
      <c r="F219" s="219"/>
      <c r="G219" s="261"/>
      <c r="H219" s="219"/>
      <c r="I219" s="219"/>
      <c r="J219" s="219"/>
      <c r="K219" s="219"/>
      <c r="L219" s="219"/>
      <c r="M219" s="390"/>
      <c r="N219" s="390"/>
      <c r="O219" s="224"/>
      <c r="P219" s="223"/>
      <c r="Q219" s="223"/>
      <c r="R219" s="223"/>
      <c r="S219" s="223"/>
      <c r="T219" s="223"/>
    </row>
    <row r="220" spans="1:20" s="222" customFormat="1" x14ac:dyDescent="0.25">
      <c r="A220" s="219"/>
      <c r="B220" s="219"/>
      <c r="C220" s="219"/>
      <c r="D220" s="267"/>
      <c r="E220" s="267"/>
      <c r="F220" s="219"/>
      <c r="G220" s="261"/>
      <c r="H220" s="219"/>
      <c r="I220" s="219"/>
      <c r="J220" s="219"/>
      <c r="K220" s="219"/>
      <c r="L220" s="219"/>
      <c r="M220" s="390"/>
      <c r="N220" s="390"/>
      <c r="O220" s="224"/>
      <c r="P220" s="223"/>
      <c r="Q220" s="223"/>
      <c r="R220" s="223"/>
      <c r="S220" s="223"/>
      <c r="T220" s="223"/>
    </row>
    <row r="221" spans="1:20" s="222" customFormat="1" x14ac:dyDescent="0.25">
      <c r="A221" s="219"/>
      <c r="B221" s="219"/>
      <c r="C221" s="219"/>
      <c r="D221" s="267"/>
      <c r="E221" s="267"/>
      <c r="F221" s="219"/>
      <c r="G221" s="261"/>
      <c r="H221" s="219"/>
      <c r="I221" s="219"/>
      <c r="J221" s="219"/>
      <c r="K221" s="219"/>
      <c r="L221" s="219"/>
      <c r="M221" s="390"/>
      <c r="N221" s="390"/>
      <c r="O221" s="224"/>
      <c r="P221" s="223"/>
      <c r="Q221" s="223"/>
      <c r="R221" s="223"/>
      <c r="S221" s="223"/>
      <c r="T221" s="223"/>
    </row>
    <row r="222" spans="1:20" s="222" customFormat="1" x14ac:dyDescent="0.25">
      <c r="A222" s="219"/>
      <c r="B222" s="219"/>
      <c r="C222" s="219"/>
      <c r="D222" s="267"/>
      <c r="E222" s="267"/>
      <c r="F222" s="219"/>
      <c r="G222" s="261"/>
      <c r="H222" s="219"/>
      <c r="I222" s="219"/>
      <c r="J222" s="219"/>
      <c r="K222" s="219"/>
      <c r="L222" s="219"/>
      <c r="M222" s="390"/>
      <c r="N222" s="390"/>
      <c r="O222" s="224"/>
      <c r="P222" s="223"/>
      <c r="Q222" s="223"/>
      <c r="R222" s="223"/>
      <c r="S222" s="223"/>
      <c r="T222" s="223"/>
    </row>
    <row r="223" spans="1:20" s="222" customFormat="1" x14ac:dyDescent="0.25">
      <c r="A223" s="219"/>
      <c r="B223" s="219"/>
      <c r="C223" s="219"/>
      <c r="D223" s="267"/>
      <c r="E223" s="267"/>
      <c r="F223" s="219"/>
      <c r="G223" s="261"/>
      <c r="H223" s="219"/>
      <c r="I223" s="219"/>
      <c r="J223" s="219"/>
      <c r="K223" s="219"/>
      <c r="L223" s="219"/>
      <c r="M223" s="390"/>
      <c r="N223" s="390"/>
      <c r="O223" s="224"/>
      <c r="P223" s="223"/>
      <c r="Q223" s="223"/>
      <c r="R223" s="223"/>
      <c r="S223" s="223"/>
      <c r="T223" s="223"/>
    </row>
    <row r="224" spans="1:20" s="222" customFormat="1" x14ac:dyDescent="0.25">
      <c r="A224" s="219"/>
      <c r="B224" s="219"/>
      <c r="C224" s="219"/>
      <c r="D224" s="267"/>
      <c r="E224" s="267"/>
      <c r="F224" s="219"/>
      <c r="G224" s="261"/>
      <c r="H224" s="219"/>
      <c r="I224" s="219"/>
      <c r="J224" s="219"/>
      <c r="K224" s="219"/>
      <c r="L224" s="219"/>
      <c r="M224" s="390"/>
      <c r="N224" s="390"/>
      <c r="O224" s="224"/>
      <c r="P224" s="223"/>
      <c r="Q224" s="223"/>
      <c r="R224" s="223"/>
      <c r="S224" s="223"/>
      <c r="T224" s="223"/>
    </row>
    <row r="225" spans="1:20" s="222" customFormat="1" x14ac:dyDescent="0.25">
      <c r="A225" s="219"/>
      <c r="B225" s="219"/>
      <c r="C225" s="219"/>
      <c r="D225" s="267"/>
      <c r="E225" s="267"/>
      <c r="F225" s="219"/>
      <c r="G225" s="261"/>
      <c r="H225" s="219"/>
      <c r="I225" s="219"/>
      <c r="J225" s="219"/>
      <c r="K225" s="219"/>
      <c r="L225" s="219"/>
      <c r="M225" s="390"/>
      <c r="N225" s="390"/>
      <c r="O225" s="224"/>
      <c r="P225" s="223"/>
      <c r="Q225" s="223"/>
      <c r="R225" s="223"/>
      <c r="S225" s="223"/>
      <c r="T225" s="223"/>
    </row>
    <row r="226" spans="1:20" s="222" customFormat="1" x14ac:dyDescent="0.25">
      <c r="D226" s="270"/>
      <c r="E226" s="270"/>
      <c r="G226" s="262"/>
      <c r="P226" s="223"/>
      <c r="Q226" s="223"/>
      <c r="R226" s="223"/>
      <c r="S226" s="223"/>
      <c r="T226" s="223"/>
    </row>
    <row r="227" spans="1:20" s="222" customFormat="1" x14ac:dyDescent="0.25">
      <c r="D227" s="270"/>
      <c r="E227" s="270"/>
      <c r="G227" s="262"/>
      <c r="P227" s="223"/>
      <c r="Q227" s="223"/>
      <c r="R227" s="223"/>
      <c r="S227" s="223"/>
      <c r="T227" s="223"/>
    </row>
    <row r="228" spans="1:20" s="222" customFormat="1" x14ac:dyDescent="0.25">
      <c r="D228" s="270"/>
      <c r="E228" s="270"/>
      <c r="G228" s="262"/>
      <c r="P228" s="223"/>
      <c r="Q228" s="223"/>
      <c r="R228" s="223"/>
      <c r="S228" s="223"/>
      <c r="T228" s="223"/>
    </row>
    <row r="229" spans="1:20" s="222" customFormat="1" x14ac:dyDescent="0.25">
      <c r="D229" s="270"/>
      <c r="E229" s="270"/>
      <c r="G229" s="262"/>
      <c r="P229" s="223"/>
      <c r="Q229" s="223"/>
      <c r="R229" s="223"/>
      <c r="S229" s="223"/>
      <c r="T229" s="223"/>
    </row>
    <row r="230" spans="1:20" s="222" customFormat="1" x14ac:dyDescent="0.25">
      <c r="D230" s="270"/>
      <c r="E230" s="270"/>
      <c r="G230" s="262"/>
      <c r="P230" s="223"/>
      <c r="Q230" s="223"/>
      <c r="R230" s="223"/>
      <c r="S230" s="223"/>
      <c r="T230" s="223"/>
    </row>
    <row r="231" spans="1:20" s="222" customFormat="1" x14ac:dyDescent="0.25">
      <c r="D231" s="270"/>
      <c r="E231" s="270"/>
      <c r="G231" s="262"/>
      <c r="P231" s="223"/>
      <c r="Q231" s="223"/>
      <c r="R231" s="223"/>
      <c r="S231" s="223"/>
      <c r="T231" s="223"/>
    </row>
    <row r="232" spans="1:20" s="222" customFormat="1" x14ac:dyDescent="0.25">
      <c r="D232" s="270"/>
      <c r="E232" s="270"/>
      <c r="G232" s="262"/>
      <c r="P232" s="223"/>
      <c r="Q232" s="223"/>
      <c r="R232" s="223"/>
      <c r="S232" s="223"/>
      <c r="T232" s="223"/>
    </row>
    <row r="233" spans="1:20" s="222" customFormat="1" x14ac:dyDescent="0.25">
      <c r="D233" s="270"/>
      <c r="E233" s="270"/>
      <c r="G233" s="262"/>
      <c r="P233" s="223"/>
      <c r="Q233" s="223"/>
      <c r="R233" s="223"/>
      <c r="S233" s="223"/>
      <c r="T233" s="223"/>
    </row>
    <row r="234" spans="1:20" s="222" customFormat="1" x14ac:dyDescent="0.25">
      <c r="D234" s="270"/>
      <c r="E234" s="270"/>
      <c r="G234" s="262"/>
      <c r="P234" s="223"/>
      <c r="Q234" s="223"/>
      <c r="R234" s="223"/>
      <c r="S234" s="223"/>
      <c r="T234" s="223"/>
    </row>
    <row r="235" spans="1:20" s="222" customFormat="1" x14ac:dyDescent="0.25">
      <c r="D235" s="270"/>
      <c r="E235" s="270"/>
      <c r="G235" s="262"/>
      <c r="P235" s="223"/>
      <c r="Q235" s="223"/>
      <c r="R235" s="223"/>
      <c r="S235" s="223"/>
      <c r="T235" s="223"/>
    </row>
    <row r="236" spans="1:20" s="222" customFormat="1" x14ac:dyDescent="0.25">
      <c r="D236" s="270"/>
      <c r="E236" s="270"/>
      <c r="G236" s="262"/>
      <c r="P236" s="223"/>
      <c r="Q236" s="223"/>
      <c r="R236" s="223"/>
      <c r="S236" s="223"/>
      <c r="T236" s="223"/>
    </row>
    <row r="237" spans="1:20" s="222" customFormat="1" x14ac:dyDescent="0.25">
      <c r="D237" s="270"/>
      <c r="E237" s="270"/>
      <c r="G237" s="262"/>
      <c r="P237" s="223"/>
      <c r="Q237" s="223"/>
      <c r="R237" s="223"/>
      <c r="S237" s="223"/>
      <c r="T237" s="223"/>
    </row>
    <row r="238" spans="1:20" s="222" customFormat="1" x14ac:dyDescent="0.25">
      <c r="D238" s="270"/>
      <c r="E238" s="270"/>
      <c r="G238" s="262"/>
      <c r="P238" s="223"/>
      <c r="Q238" s="223"/>
      <c r="R238" s="223"/>
      <c r="S238" s="223"/>
      <c r="T238" s="223"/>
    </row>
    <row r="239" spans="1:20" s="222" customFormat="1" x14ac:dyDescent="0.25">
      <c r="D239" s="270"/>
      <c r="E239" s="270"/>
      <c r="G239" s="262"/>
      <c r="P239" s="223"/>
      <c r="Q239" s="223"/>
      <c r="R239" s="223"/>
      <c r="S239" s="223"/>
      <c r="T239" s="223"/>
    </row>
    <row r="240" spans="1:20" s="222" customFormat="1" x14ac:dyDescent="0.25">
      <c r="D240" s="270"/>
      <c r="E240" s="270"/>
      <c r="G240" s="262"/>
      <c r="P240" s="223"/>
      <c r="Q240" s="223"/>
      <c r="R240" s="223"/>
      <c r="S240" s="223"/>
      <c r="T240" s="223"/>
    </row>
    <row r="241" spans="4:20" s="222" customFormat="1" x14ac:dyDescent="0.25">
      <c r="D241" s="270"/>
      <c r="E241" s="270"/>
      <c r="G241" s="262"/>
      <c r="P241" s="223"/>
      <c r="Q241" s="223"/>
      <c r="R241" s="223"/>
      <c r="S241" s="223"/>
      <c r="T241" s="223"/>
    </row>
    <row r="242" spans="4:20" s="222" customFormat="1" x14ac:dyDescent="0.25">
      <c r="D242" s="270"/>
      <c r="E242" s="270"/>
      <c r="G242" s="262"/>
      <c r="P242" s="223"/>
      <c r="Q242" s="223"/>
      <c r="R242" s="223"/>
      <c r="S242" s="223"/>
      <c r="T242" s="223"/>
    </row>
    <row r="243" spans="4:20" s="222" customFormat="1" x14ac:dyDescent="0.25">
      <c r="D243" s="270"/>
      <c r="E243" s="270"/>
      <c r="G243" s="262"/>
      <c r="P243" s="223"/>
      <c r="Q243" s="223"/>
      <c r="R243" s="223"/>
      <c r="S243" s="223"/>
      <c r="T243" s="223"/>
    </row>
    <row r="244" spans="4:20" s="222" customFormat="1" x14ac:dyDescent="0.25">
      <c r="D244" s="270"/>
      <c r="E244" s="270"/>
      <c r="G244" s="262"/>
      <c r="P244" s="223"/>
      <c r="Q244" s="223"/>
      <c r="R244" s="223"/>
      <c r="S244" s="223"/>
      <c r="T244" s="223"/>
    </row>
    <row r="245" spans="4:20" s="222" customFormat="1" x14ac:dyDescent="0.25">
      <c r="D245" s="270"/>
      <c r="E245" s="270"/>
      <c r="G245" s="262"/>
      <c r="P245" s="223"/>
      <c r="Q245" s="223"/>
      <c r="R245" s="223"/>
      <c r="S245" s="223"/>
      <c r="T245" s="223"/>
    </row>
    <row r="246" spans="4:20" s="222" customFormat="1" x14ac:dyDescent="0.25">
      <c r="D246" s="270"/>
      <c r="E246" s="270"/>
      <c r="G246" s="262"/>
      <c r="P246" s="223"/>
      <c r="Q246" s="223"/>
      <c r="R246" s="223"/>
      <c r="S246" s="223"/>
      <c r="T246" s="223"/>
    </row>
    <row r="247" spans="4:20" s="222" customFormat="1" x14ac:dyDescent="0.25">
      <c r="D247" s="270"/>
      <c r="E247" s="270"/>
      <c r="G247" s="262"/>
      <c r="P247" s="223"/>
      <c r="Q247" s="223"/>
      <c r="R247" s="223"/>
      <c r="S247" s="223"/>
      <c r="T247" s="223"/>
    </row>
    <row r="248" spans="4:20" s="222" customFormat="1" x14ac:dyDescent="0.25">
      <c r="D248" s="270"/>
      <c r="E248" s="270"/>
      <c r="G248" s="262"/>
      <c r="P248" s="223"/>
      <c r="Q248" s="223"/>
      <c r="R248" s="223"/>
      <c r="S248" s="223"/>
      <c r="T248" s="223"/>
    </row>
    <row r="249" spans="4:20" s="222" customFormat="1" x14ac:dyDescent="0.25">
      <c r="D249" s="270"/>
      <c r="E249" s="270"/>
      <c r="G249" s="262"/>
      <c r="P249" s="223"/>
      <c r="Q249" s="223"/>
      <c r="R249" s="223"/>
      <c r="S249" s="223"/>
      <c r="T249" s="223"/>
    </row>
    <row r="250" spans="4:20" s="222" customFormat="1" x14ac:dyDescent="0.25">
      <c r="D250" s="270"/>
      <c r="E250" s="270"/>
      <c r="G250" s="262"/>
      <c r="P250" s="223"/>
      <c r="Q250" s="223"/>
      <c r="R250" s="223"/>
      <c r="S250" s="223"/>
      <c r="T250" s="223"/>
    </row>
    <row r="251" spans="4:20" s="222" customFormat="1" x14ac:dyDescent="0.25">
      <c r="D251" s="270"/>
      <c r="E251" s="270"/>
      <c r="G251" s="262"/>
      <c r="P251" s="223"/>
      <c r="Q251" s="223"/>
      <c r="R251" s="223"/>
      <c r="S251" s="223"/>
      <c r="T251" s="223"/>
    </row>
    <row r="252" spans="4:20" s="222" customFormat="1" x14ac:dyDescent="0.25">
      <c r="D252" s="270"/>
      <c r="E252" s="270"/>
      <c r="G252" s="262"/>
      <c r="P252" s="223"/>
      <c r="Q252" s="223"/>
      <c r="R252" s="223"/>
      <c r="S252" s="223"/>
      <c r="T252" s="223"/>
    </row>
    <row r="253" spans="4:20" s="222" customFormat="1" x14ac:dyDescent="0.25">
      <c r="D253" s="270"/>
      <c r="E253" s="270"/>
      <c r="G253" s="262"/>
      <c r="P253" s="223"/>
      <c r="Q253" s="223"/>
      <c r="R253" s="223"/>
      <c r="S253" s="223"/>
      <c r="T253" s="223"/>
    </row>
    <row r="254" spans="4:20" s="222" customFormat="1" x14ac:dyDescent="0.25">
      <c r="D254" s="270"/>
      <c r="E254" s="270"/>
      <c r="G254" s="262"/>
      <c r="P254" s="223"/>
      <c r="Q254" s="223"/>
      <c r="R254" s="223"/>
      <c r="S254" s="223"/>
      <c r="T254" s="223"/>
    </row>
    <row r="255" spans="4:20" s="222" customFormat="1" x14ac:dyDescent="0.25">
      <c r="D255" s="270"/>
      <c r="E255" s="270"/>
      <c r="G255" s="262"/>
      <c r="P255" s="223"/>
      <c r="Q255" s="223"/>
      <c r="R255" s="223"/>
      <c r="S255" s="223"/>
      <c r="T255" s="223"/>
    </row>
    <row r="256" spans="4:20" s="222" customFormat="1" x14ac:dyDescent="0.25">
      <c r="D256" s="270"/>
      <c r="E256" s="270"/>
      <c r="G256" s="262"/>
      <c r="P256" s="223"/>
      <c r="Q256" s="223"/>
      <c r="R256" s="223"/>
      <c r="S256" s="223"/>
      <c r="T256" s="223"/>
    </row>
    <row r="257" spans="4:20" s="222" customFormat="1" x14ac:dyDescent="0.25">
      <c r="D257" s="270"/>
      <c r="E257" s="270"/>
      <c r="G257" s="262"/>
      <c r="P257" s="223"/>
      <c r="Q257" s="223"/>
      <c r="R257" s="223"/>
      <c r="S257" s="223"/>
      <c r="T257" s="223"/>
    </row>
    <row r="258" spans="4:20" s="222" customFormat="1" x14ac:dyDescent="0.25">
      <c r="D258" s="270"/>
      <c r="E258" s="270"/>
      <c r="G258" s="262"/>
      <c r="P258" s="223"/>
      <c r="Q258" s="223"/>
      <c r="R258" s="223"/>
      <c r="S258" s="223"/>
      <c r="T258" s="223"/>
    </row>
    <row r="259" spans="4:20" s="222" customFormat="1" x14ac:dyDescent="0.25">
      <c r="D259" s="270"/>
      <c r="E259" s="270"/>
      <c r="G259" s="262"/>
      <c r="P259" s="223"/>
      <c r="Q259" s="223"/>
      <c r="R259" s="223"/>
      <c r="S259" s="223"/>
      <c r="T259" s="223"/>
    </row>
    <row r="260" spans="4:20" s="222" customFormat="1" x14ac:dyDescent="0.25">
      <c r="D260" s="270"/>
      <c r="E260" s="270"/>
      <c r="G260" s="262"/>
      <c r="P260" s="223"/>
      <c r="Q260" s="223"/>
      <c r="R260" s="223"/>
      <c r="S260" s="223"/>
      <c r="T260" s="223"/>
    </row>
    <row r="261" spans="4:20" s="222" customFormat="1" x14ac:dyDescent="0.25">
      <c r="D261" s="270"/>
      <c r="E261" s="270"/>
      <c r="G261" s="262"/>
      <c r="P261" s="223"/>
      <c r="Q261" s="223"/>
      <c r="R261" s="223"/>
      <c r="S261" s="223"/>
      <c r="T261" s="223"/>
    </row>
    <row r="262" spans="4:20" s="222" customFormat="1" x14ac:dyDescent="0.25">
      <c r="D262" s="270"/>
      <c r="E262" s="270"/>
      <c r="G262" s="262"/>
      <c r="P262" s="223"/>
      <c r="Q262" s="223"/>
      <c r="R262" s="223"/>
      <c r="S262" s="223"/>
      <c r="T262" s="223"/>
    </row>
    <row r="263" spans="4:20" s="222" customFormat="1" x14ac:dyDescent="0.25">
      <c r="D263" s="270"/>
      <c r="E263" s="270"/>
      <c r="G263" s="262"/>
      <c r="P263" s="223"/>
      <c r="Q263" s="223"/>
      <c r="R263" s="223"/>
      <c r="S263" s="223"/>
      <c r="T263" s="223"/>
    </row>
    <row r="264" spans="4:20" s="222" customFormat="1" x14ac:dyDescent="0.25">
      <c r="D264" s="270"/>
      <c r="E264" s="270"/>
      <c r="G264" s="262"/>
      <c r="P264" s="223"/>
      <c r="Q264" s="223"/>
      <c r="R264" s="223"/>
      <c r="S264" s="223"/>
      <c r="T264" s="223"/>
    </row>
    <row r="265" spans="4:20" s="222" customFormat="1" x14ac:dyDescent="0.25">
      <c r="D265" s="270"/>
      <c r="E265" s="270"/>
      <c r="G265" s="262"/>
      <c r="P265" s="223"/>
      <c r="Q265" s="223"/>
      <c r="R265" s="223"/>
      <c r="S265" s="223"/>
      <c r="T265" s="223"/>
    </row>
    <row r="266" spans="4:20" s="222" customFormat="1" x14ac:dyDescent="0.25">
      <c r="D266" s="270"/>
      <c r="E266" s="270"/>
      <c r="G266" s="262"/>
      <c r="P266" s="223"/>
      <c r="Q266" s="223"/>
      <c r="R266" s="223"/>
      <c r="S266" s="223"/>
      <c r="T266" s="223"/>
    </row>
    <row r="267" spans="4:20" s="222" customFormat="1" x14ac:dyDescent="0.25">
      <c r="D267" s="270"/>
      <c r="E267" s="270"/>
      <c r="G267" s="262"/>
      <c r="P267" s="223"/>
      <c r="Q267" s="223"/>
      <c r="R267" s="223"/>
      <c r="S267" s="223"/>
      <c r="T267" s="223"/>
    </row>
    <row r="268" spans="4:20" s="222" customFormat="1" x14ac:dyDescent="0.25">
      <c r="D268" s="270"/>
      <c r="E268" s="270"/>
      <c r="G268" s="262"/>
      <c r="P268" s="223"/>
      <c r="Q268" s="223"/>
      <c r="R268" s="223"/>
      <c r="S268" s="223"/>
      <c r="T268" s="223"/>
    </row>
    <row r="269" spans="4:20" s="222" customFormat="1" x14ac:dyDescent="0.25">
      <c r="D269" s="270"/>
      <c r="E269" s="270"/>
      <c r="G269" s="262"/>
      <c r="P269" s="223"/>
      <c r="Q269" s="223"/>
      <c r="R269" s="223"/>
      <c r="S269" s="223"/>
      <c r="T269" s="223"/>
    </row>
    <row r="270" spans="4:20" s="222" customFormat="1" x14ac:dyDescent="0.25">
      <c r="D270" s="270"/>
      <c r="E270" s="270"/>
      <c r="G270" s="262"/>
      <c r="P270" s="223"/>
      <c r="Q270" s="223"/>
      <c r="R270" s="223"/>
      <c r="S270" s="223"/>
      <c r="T270" s="223"/>
    </row>
    <row r="271" spans="4:20" s="222" customFormat="1" x14ac:dyDescent="0.25">
      <c r="D271" s="270"/>
      <c r="E271" s="270"/>
      <c r="G271" s="262"/>
      <c r="P271" s="223"/>
      <c r="Q271" s="223"/>
      <c r="R271" s="223"/>
      <c r="S271" s="223"/>
      <c r="T271" s="223"/>
    </row>
    <row r="272" spans="4:20" s="222" customFormat="1" x14ac:dyDescent="0.25">
      <c r="D272" s="270"/>
      <c r="E272" s="270"/>
      <c r="G272" s="262"/>
      <c r="P272" s="223"/>
      <c r="Q272" s="223"/>
      <c r="R272" s="223"/>
      <c r="S272" s="223"/>
      <c r="T272" s="223"/>
    </row>
    <row r="273" spans="4:20" s="222" customFormat="1" x14ac:dyDescent="0.25">
      <c r="D273" s="270"/>
      <c r="E273" s="270"/>
      <c r="G273" s="262"/>
      <c r="P273" s="223"/>
      <c r="Q273" s="223"/>
      <c r="R273" s="223"/>
      <c r="S273" s="223"/>
      <c r="T273" s="223"/>
    </row>
    <row r="274" spans="4:20" s="222" customFormat="1" x14ac:dyDescent="0.25">
      <c r="D274" s="270"/>
      <c r="E274" s="270"/>
      <c r="G274" s="262"/>
      <c r="P274" s="223"/>
      <c r="Q274" s="223"/>
      <c r="R274" s="223"/>
      <c r="S274" s="223"/>
      <c r="T274" s="223"/>
    </row>
    <row r="275" spans="4:20" s="222" customFormat="1" x14ac:dyDescent="0.25">
      <c r="D275" s="270"/>
      <c r="E275" s="270"/>
      <c r="G275" s="262"/>
      <c r="P275" s="223"/>
      <c r="Q275" s="223"/>
      <c r="R275" s="223"/>
      <c r="S275" s="223"/>
      <c r="T275" s="223"/>
    </row>
    <row r="276" spans="4:20" s="222" customFormat="1" x14ac:dyDescent="0.25">
      <c r="D276" s="270"/>
      <c r="E276" s="270"/>
      <c r="G276" s="262"/>
      <c r="P276" s="223"/>
      <c r="Q276" s="223"/>
      <c r="R276" s="223"/>
      <c r="S276" s="223"/>
      <c r="T276" s="223"/>
    </row>
    <row r="277" spans="4:20" s="222" customFormat="1" x14ac:dyDescent="0.25">
      <c r="D277" s="270"/>
      <c r="E277" s="270"/>
      <c r="G277" s="262"/>
      <c r="P277" s="223"/>
      <c r="Q277" s="223"/>
      <c r="R277" s="223"/>
      <c r="S277" s="223"/>
      <c r="T277" s="223"/>
    </row>
    <row r="278" spans="4:20" s="222" customFormat="1" x14ac:dyDescent="0.25">
      <c r="D278" s="270"/>
      <c r="E278" s="270"/>
      <c r="G278" s="262"/>
      <c r="P278" s="223"/>
      <c r="Q278" s="223"/>
      <c r="R278" s="223"/>
      <c r="S278" s="223"/>
      <c r="T278" s="223"/>
    </row>
    <row r="279" spans="4:20" s="222" customFormat="1" x14ac:dyDescent="0.25">
      <c r="D279" s="270"/>
      <c r="E279" s="270"/>
      <c r="G279" s="262"/>
      <c r="P279" s="223"/>
      <c r="Q279" s="223"/>
      <c r="R279" s="223"/>
      <c r="S279" s="223"/>
      <c r="T279" s="223"/>
    </row>
    <row r="280" spans="4:20" s="222" customFormat="1" x14ac:dyDescent="0.25">
      <c r="D280" s="270"/>
      <c r="E280" s="270"/>
      <c r="G280" s="262"/>
      <c r="P280" s="223"/>
      <c r="Q280" s="223"/>
      <c r="R280" s="223"/>
      <c r="S280" s="223"/>
      <c r="T280" s="223"/>
    </row>
    <row r="281" spans="4:20" s="222" customFormat="1" x14ac:dyDescent="0.25">
      <c r="D281" s="270"/>
      <c r="E281" s="270"/>
      <c r="G281" s="262"/>
      <c r="P281" s="223"/>
      <c r="Q281" s="223"/>
      <c r="R281" s="223"/>
      <c r="S281" s="223"/>
      <c r="T281" s="223"/>
    </row>
    <row r="282" spans="4:20" s="222" customFormat="1" x14ac:dyDescent="0.25">
      <c r="D282" s="270"/>
      <c r="E282" s="270"/>
      <c r="G282" s="262"/>
      <c r="P282" s="223"/>
      <c r="Q282" s="223"/>
      <c r="R282" s="223"/>
      <c r="S282" s="223"/>
      <c r="T282" s="223"/>
    </row>
    <row r="283" spans="4:20" s="222" customFormat="1" x14ac:dyDescent="0.25">
      <c r="D283" s="270"/>
      <c r="E283" s="270"/>
      <c r="G283" s="262"/>
      <c r="P283" s="223"/>
      <c r="Q283" s="223"/>
      <c r="R283" s="223"/>
      <c r="S283" s="223"/>
      <c r="T283" s="223"/>
    </row>
    <row r="284" spans="4:20" s="222" customFormat="1" x14ac:dyDescent="0.25">
      <c r="D284" s="270"/>
      <c r="E284" s="270"/>
      <c r="G284" s="262"/>
      <c r="P284" s="223"/>
      <c r="Q284" s="223"/>
      <c r="R284" s="223"/>
      <c r="S284" s="223"/>
      <c r="T284" s="223"/>
    </row>
    <row r="285" spans="4:20" s="222" customFormat="1" x14ac:dyDescent="0.25">
      <c r="D285" s="270"/>
      <c r="E285" s="270"/>
      <c r="G285" s="262"/>
      <c r="P285" s="223"/>
      <c r="Q285" s="223"/>
      <c r="R285" s="223"/>
      <c r="S285" s="223"/>
      <c r="T285" s="223"/>
    </row>
    <row r="286" spans="4:20" s="222" customFormat="1" x14ac:dyDescent="0.25">
      <c r="D286" s="270"/>
      <c r="E286" s="270"/>
      <c r="G286" s="262"/>
      <c r="P286" s="223"/>
      <c r="Q286" s="223"/>
      <c r="R286" s="223"/>
      <c r="S286" s="223"/>
      <c r="T286" s="223"/>
    </row>
    <row r="287" spans="4:20" s="222" customFormat="1" x14ac:dyDescent="0.25">
      <c r="D287" s="270"/>
      <c r="E287" s="270"/>
      <c r="G287" s="262"/>
      <c r="P287" s="223"/>
      <c r="Q287" s="223"/>
      <c r="R287" s="223"/>
      <c r="S287" s="223"/>
      <c r="T287" s="223"/>
    </row>
    <row r="288" spans="4:20" s="222" customFormat="1" x14ac:dyDescent="0.25">
      <c r="D288" s="270"/>
      <c r="E288" s="270"/>
      <c r="G288" s="262"/>
      <c r="P288" s="223"/>
      <c r="Q288" s="223"/>
      <c r="R288" s="223"/>
      <c r="S288" s="223"/>
      <c r="T288" s="223"/>
    </row>
    <row r="289" spans="4:20" s="222" customFormat="1" x14ac:dyDescent="0.25">
      <c r="D289" s="270"/>
      <c r="E289" s="270"/>
      <c r="G289" s="262"/>
      <c r="P289" s="223"/>
      <c r="Q289" s="223"/>
      <c r="R289" s="223"/>
      <c r="S289" s="223"/>
      <c r="T289" s="223"/>
    </row>
    <row r="290" spans="4:20" s="222" customFormat="1" x14ac:dyDescent="0.25">
      <c r="D290" s="270"/>
      <c r="E290" s="270"/>
      <c r="G290" s="262"/>
      <c r="P290" s="223"/>
      <c r="Q290" s="223"/>
      <c r="R290" s="223"/>
      <c r="S290" s="223"/>
      <c r="T290" s="223"/>
    </row>
    <row r="291" spans="4:20" s="222" customFormat="1" x14ac:dyDescent="0.25">
      <c r="D291" s="270"/>
      <c r="E291" s="270"/>
      <c r="G291" s="262"/>
      <c r="P291" s="223"/>
      <c r="Q291" s="223"/>
      <c r="R291" s="223"/>
      <c r="S291" s="223"/>
      <c r="T291" s="223"/>
    </row>
    <row r="292" spans="4:20" s="222" customFormat="1" x14ac:dyDescent="0.25">
      <c r="D292" s="270"/>
      <c r="E292" s="270"/>
      <c r="G292" s="262"/>
      <c r="P292" s="223"/>
      <c r="Q292" s="223"/>
      <c r="R292" s="223"/>
      <c r="S292" s="223"/>
      <c r="T292" s="223"/>
    </row>
    <row r="293" spans="4:20" s="222" customFormat="1" x14ac:dyDescent="0.25">
      <c r="D293" s="270"/>
      <c r="E293" s="270"/>
      <c r="G293" s="262"/>
      <c r="P293" s="223"/>
      <c r="Q293" s="223"/>
      <c r="R293" s="223"/>
      <c r="S293" s="223"/>
      <c r="T293" s="223"/>
    </row>
    <row r="294" spans="4:20" s="222" customFormat="1" x14ac:dyDescent="0.25">
      <c r="D294" s="270"/>
      <c r="E294" s="270"/>
      <c r="G294" s="262"/>
      <c r="P294" s="223"/>
      <c r="Q294" s="223"/>
      <c r="R294" s="223"/>
      <c r="S294" s="223"/>
      <c r="T294" s="223"/>
    </row>
    <row r="295" spans="4:20" s="222" customFormat="1" x14ac:dyDescent="0.25">
      <c r="D295" s="270"/>
      <c r="E295" s="270"/>
      <c r="G295" s="262"/>
      <c r="P295" s="223"/>
      <c r="Q295" s="223"/>
      <c r="R295" s="223"/>
      <c r="S295" s="223"/>
      <c r="T295" s="223"/>
    </row>
    <row r="296" spans="4:20" s="222" customFormat="1" x14ac:dyDescent="0.25">
      <c r="D296" s="270"/>
      <c r="E296" s="270"/>
      <c r="G296" s="262"/>
      <c r="P296" s="223"/>
      <c r="Q296" s="223"/>
      <c r="R296" s="223"/>
      <c r="S296" s="223"/>
      <c r="T296" s="223"/>
    </row>
    <row r="297" spans="4:20" s="222" customFormat="1" x14ac:dyDescent="0.25">
      <c r="D297" s="270"/>
      <c r="E297" s="270"/>
      <c r="G297" s="262"/>
      <c r="P297" s="223"/>
      <c r="Q297" s="223"/>
      <c r="R297" s="223"/>
      <c r="S297" s="223"/>
      <c r="T297" s="223"/>
    </row>
    <row r="298" spans="4:20" s="222" customFormat="1" x14ac:dyDescent="0.25">
      <c r="D298" s="270"/>
      <c r="E298" s="270"/>
      <c r="G298" s="262"/>
      <c r="P298" s="223"/>
      <c r="Q298" s="223"/>
      <c r="R298" s="223"/>
      <c r="S298" s="223"/>
      <c r="T298" s="223"/>
    </row>
    <row r="299" spans="4:20" s="222" customFormat="1" x14ac:dyDescent="0.25">
      <c r="D299" s="270"/>
      <c r="E299" s="270"/>
      <c r="G299" s="262"/>
      <c r="P299" s="223"/>
      <c r="Q299" s="223"/>
      <c r="R299" s="223"/>
      <c r="S299" s="223"/>
      <c r="T299" s="223"/>
    </row>
    <row r="300" spans="4:20" s="222" customFormat="1" x14ac:dyDescent="0.25">
      <c r="D300" s="270"/>
      <c r="E300" s="270"/>
      <c r="G300" s="262"/>
      <c r="P300" s="223"/>
      <c r="Q300" s="223"/>
      <c r="R300" s="223"/>
      <c r="S300" s="223"/>
      <c r="T300" s="223"/>
    </row>
    <row r="301" spans="4:20" s="222" customFormat="1" x14ac:dyDescent="0.25">
      <c r="D301" s="270"/>
      <c r="E301" s="270"/>
      <c r="G301" s="262"/>
      <c r="P301" s="223"/>
      <c r="Q301" s="223"/>
      <c r="R301" s="223"/>
      <c r="S301" s="223"/>
      <c r="T301" s="223"/>
    </row>
    <row r="302" spans="4:20" s="222" customFormat="1" x14ac:dyDescent="0.25">
      <c r="D302" s="270"/>
      <c r="E302" s="270"/>
      <c r="G302" s="262"/>
      <c r="P302" s="223"/>
      <c r="Q302" s="223"/>
      <c r="R302" s="223"/>
      <c r="S302" s="223"/>
      <c r="T302" s="223"/>
    </row>
    <row r="303" spans="4:20" s="222" customFormat="1" x14ac:dyDescent="0.25">
      <c r="D303" s="270"/>
      <c r="E303" s="270"/>
      <c r="G303" s="262"/>
      <c r="P303" s="223"/>
      <c r="Q303" s="223"/>
      <c r="R303" s="223"/>
      <c r="S303" s="223"/>
      <c r="T303" s="223"/>
    </row>
    <row r="304" spans="4:20" s="222" customFormat="1" x14ac:dyDescent="0.25">
      <c r="D304" s="270"/>
      <c r="E304" s="270"/>
      <c r="G304" s="262"/>
      <c r="P304" s="223"/>
      <c r="Q304" s="223"/>
      <c r="R304" s="223"/>
      <c r="S304" s="223"/>
      <c r="T304" s="223"/>
    </row>
    <row r="305" spans="4:20" s="222" customFormat="1" x14ac:dyDescent="0.25">
      <c r="D305" s="270"/>
      <c r="E305" s="270"/>
      <c r="G305" s="262"/>
      <c r="P305" s="223"/>
      <c r="Q305" s="223"/>
      <c r="R305" s="223"/>
      <c r="S305" s="223"/>
      <c r="T305" s="223"/>
    </row>
    <row r="306" spans="4:20" s="222" customFormat="1" x14ac:dyDescent="0.25">
      <c r="D306" s="270"/>
      <c r="E306" s="270"/>
      <c r="G306" s="262"/>
      <c r="P306" s="223"/>
      <c r="Q306" s="223"/>
      <c r="R306" s="223"/>
      <c r="S306" s="223"/>
      <c r="T306" s="223"/>
    </row>
    <row r="307" spans="4:20" s="222" customFormat="1" x14ac:dyDescent="0.25">
      <c r="D307" s="270"/>
      <c r="E307" s="270"/>
      <c r="G307" s="262"/>
      <c r="P307" s="223"/>
      <c r="Q307" s="223"/>
      <c r="R307" s="223"/>
      <c r="S307" s="223"/>
      <c r="T307" s="223"/>
    </row>
    <row r="308" spans="4:20" s="222" customFormat="1" x14ac:dyDescent="0.25">
      <c r="D308" s="270"/>
      <c r="E308" s="270"/>
      <c r="G308" s="262"/>
      <c r="P308" s="223"/>
      <c r="Q308" s="223"/>
      <c r="R308" s="223"/>
      <c r="S308" s="223"/>
      <c r="T308" s="223"/>
    </row>
    <row r="309" spans="4:20" s="222" customFormat="1" x14ac:dyDescent="0.25">
      <c r="D309" s="270"/>
      <c r="E309" s="270"/>
      <c r="G309" s="262"/>
      <c r="P309" s="223"/>
      <c r="Q309" s="223"/>
      <c r="R309" s="223"/>
      <c r="S309" s="223"/>
      <c r="T309" s="223"/>
    </row>
    <row r="310" spans="4:20" s="222" customFormat="1" x14ac:dyDescent="0.25">
      <c r="D310" s="270"/>
      <c r="E310" s="270"/>
      <c r="G310" s="262"/>
      <c r="P310" s="223"/>
      <c r="Q310" s="223"/>
      <c r="R310" s="223"/>
      <c r="S310" s="223"/>
      <c r="T310" s="223"/>
    </row>
    <row r="311" spans="4:20" s="222" customFormat="1" x14ac:dyDescent="0.25">
      <c r="D311" s="270"/>
      <c r="E311" s="270"/>
      <c r="G311" s="262"/>
      <c r="P311" s="223"/>
      <c r="Q311" s="223"/>
      <c r="R311" s="223"/>
      <c r="S311" s="223"/>
      <c r="T311" s="223"/>
    </row>
    <row r="312" spans="4:20" s="222" customFormat="1" x14ac:dyDescent="0.25">
      <c r="D312" s="270"/>
      <c r="E312" s="270"/>
      <c r="G312" s="262"/>
      <c r="P312" s="223"/>
      <c r="Q312" s="223"/>
      <c r="R312" s="223"/>
      <c r="S312" s="223"/>
      <c r="T312" s="223"/>
    </row>
    <row r="313" spans="4:20" s="222" customFormat="1" x14ac:dyDescent="0.25">
      <c r="D313" s="270"/>
      <c r="E313" s="270"/>
      <c r="G313" s="262"/>
      <c r="P313" s="223"/>
      <c r="Q313" s="223"/>
      <c r="R313" s="223"/>
      <c r="S313" s="223"/>
      <c r="T313" s="223"/>
    </row>
    <row r="314" spans="4:20" s="222" customFormat="1" x14ac:dyDescent="0.25">
      <c r="D314" s="270"/>
      <c r="E314" s="270"/>
      <c r="G314" s="262"/>
      <c r="P314" s="223"/>
      <c r="Q314" s="223"/>
      <c r="R314" s="223"/>
      <c r="S314" s="223"/>
      <c r="T314" s="223"/>
    </row>
    <row r="315" spans="4:20" s="222" customFormat="1" x14ac:dyDescent="0.25">
      <c r="D315" s="270"/>
      <c r="E315" s="270"/>
      <c r="G315" s="262"/>
      <c r="P315" s="223"/>
      <c r="Q315" s="223"/>
      <c r="R315" s="223"/>
      <c r="S315" s="223"/>
      <c r="T315" s="223"/>
    </row>
    <row r="316" spans="4:20" s="222" customFormat="1" x14ac:dyDescent="0.25">
      <c r="D316" s="270"/>
      <c r="E316" s="270"/>
      <c r="G316" s="262"/>
      <c r="P316" s="223"/>
      <c r="Q316" s="223"/>
      <c r="R316" s="223"/>
      <c r="S316" s="223"/>
      <c r="T316" s="223"/>
    </row>
    <row r="317" spans="4:20" s="222" customFormat="1" x14ac:dyDescent="0.25">
      <c r="D317" s="270"/>
      <c r="E317" s="270"/>
      <c r="G317" s="262"/>
      <c r="P317" s="223"/>
      <c r="Q317" s="223"/>
      <c r="R317" s="223"/>
      <c r="S317" s="223"/>
      <c r="T317" s="223"/>
    </row>
    <row r="318" spans="4:20" s="222" customFormat="1" x14ac:dyDescent="0.25">
      <c r="D318" s="270"/>
      <c r="E318" s="270"/>
      <c r="G318" s="262"/>
      <c r="P318" s="223"/>
      <c r="Q318" s="223"/>
      <c r="R318" s="223"/>
      <c r="S318" s="223"/>
      <c r="T318" s="223"/>
    </row>
    <row r="319" spans="4:20" s="222" customFormat="1" x14ac:dyDescent="0.25">
      <c r="D319" s="270"/>
      <c r="E319" s="270"/>
      <c r="G319" s="262"/>
      <c r="P319" s="223"/>
      <c r="Q319" s="223"/>
      <c r="R319" s="223"/>
      <c r="S319" s="223"/>
      <c r="T319" s="223"/>
    </row>
    <row r="320" spans="4:20" s="222" customFormat="1" x14ac:dyDescent="0.25">
      <c r="D320" s="270"/>
      <c r="E320" s="270"/>
      <c r="G320" s="262"/>
      <c r="P320" s="223"/>
      <c r="Q320" s="223"/>
      <c r="R320" s="223"/>
      <c r="S320" s="223"/>
      <c r="T320" s="223"/>
    </row>
    <row r="321" spans="4:20" s="222" customFormat="1" x14ac:dyDescent="0.25">
      <c r="D321" s="270"/>
      <c r="E321" s="270"/>
      <c r="G321" s="262"/>
      <c r="P321" s="223"/>
      <c r="Q321" s="223"/>
      <c r="R321" s="223"/>
      <c r="S321" s="223"/>
      <c r="T321" s="223"/>
    </row>
    <row r="322" spans="4:20" s="222" customFormat="1" x14ac:dyDescent="0.25">
      <c r="D322" s="270"/>
      <c r="E322" s="270"/>
      <c r="G322" s="262"/>
      <c r="P322" s="223"/>
      <c r="Q322" s="223"/>
      <c r="R322" s="223"/>
      <c r="S322" s="223"/>
      <c r="T322" s="223"/>
    </row>
    <row r="323" spans="4:20" s="222" customFormat="1" x14ac:dyDescent="0.25">
      <c r="D323" s="270"/>
      <c r="E323" s="270"/>
      <c r="G323" s="262"/>
      <c r="P323" s="223"/>
      <c r="Q323" s="223"/>
      <c r="R323" s="223"/>
      <c r="S323" s="223"/>
      <c r="T323" s="223"/>
    </row>
    <row r="324" spans="4:20" s="222" customFormat="1" x14ac:dyDescent="0.25">
      <c r="D324" s="270"/>
      <c r="E324" s="270"/>
      <c r="G324" s="262"/>
      <c r="P324" s="223"/>
      <c r="Q324" s="223"/>
      <c r="R324" s="223"/>
      <c r="S324" s="223"/>
      <c r="T324" s="223"/>
    </row>
    <row r="325" spans="4:20" s="222" customFormat="1" x14ac:dyDescent="0.25">
      <c r="D325" s="270"/>
      <c r="E325" s="270"/>
      <c r="G325" s="262"/>
      <c r="P325" s="223"/>
      <c r="Q325" s="223"/>
      <c r="R325" s="223"/>
      <c r="S325" s="223"/>
      <c r="T325" s="223"/>
    </row>
    <row r="326" spans="4:20" s="222" customFormat="1" x14ac:dyDescent="0.25">
      <c r="D326" s="270"/>
      <c r="E326" s="270"/>
      <c r="G326" s="262"/>
      <c r="P326" s="223"/>
      <c r="Q326" s="223"/>
      <c r="R326" s="223"/>
      <c r="S326" s="223"/>
      <c r="T326" s="223"/>
    </row>
    <row r="327" spans="4:20" s="222" customFormat="1" x14ac:dyDescent="0.25">
      <c r="D327" s="270"/>
      <c r="E327" s="270"/>
      <c r="G327" s="262"/>
      <c r="P327" s="223"/>
      <c r="Q327" s="223"/>
      <c r="R327" s="223"/>
      <c r="S327" s="223"/>
      <c r="T327" s="223"/>
    </row>
    <row r="328" spans="4:20" s="222" customFormat="1" x14ac:dyDescent="0.25">
      <c r="D328" s="270"/>
      <c r="E328" s="270"/>
      <c r="G328" s="262"/>
      <c r="P328" s="223"/>
      <c r="Q328" s="223"/>
      <c r="R328" s="223"/>
      <c r="S328" s="223"/>
      <c r="T328" s="223"/>
    </row>
    <row r="329" spans="4:20" s="222" customFormat="1" x14ac:dyDescent="0.25">
      <c r="D329" s="270"/>
      <c r="E329" s="270"/>
      <c r="G329" s="262"/>
      <c r="P329" s="223"/>
      <c r="Q329" s="223"/>
      <c r="R329" s="223"/>
      <c r="S329" s="223"/>
      <c r="T329" s="223"/>
    </row>
    <row r="330" spans="4:20" s="222" customFormat="1" x14ac:dyDescent="0.25">
      <c r="D330" s="270"/>
      <c r="E330" s="270"/>
      <c r="G330" s="262"/>
      <c r="P330" s="223"/>
      <c r="Q330" s="223"/>
      <c r="R330" s="223"/>
      <c r="S330" s="223"/>
      <c r="T330" s="223"/>
    </row>
    <row r="331" spans="4:20" s="222" customFormat="1" x14ac:dyDescent="0.25">
      <c r="D331" s="270"/>
      <c r="E331" s="270"/>
      <c r="G331" s="262"/>
      <c r="P331" s="223"/>
      <c r="Q331" s="223"/>
      <c r="R331" s="223"/>
      <c r="S331" s="223"/>
      <c r="T331" s="223"/>
    </row>
    <row r="332" spans="4:20" s="222" customFormat="1" x14ac:dyDescent="0.25">
      <c r="D332" s="270"/>
      <c r="E332" s="270"/>
      <c r="G332" s="262"/>
      <c r="P332" s="223"/>
      <c r="Q332" s="223"/>
      <c r="R332" s="223"/>
      <c r="S332" s="223"/>
      <c r="T332" s="223"/>
    </row>
    <row r="333" spans="4:20" s="222" customFormat="1" x14ac:dyDescent="0.25">
      <c r="D333" s="270"/>
      <c r="E333" s="270"/>
      <c r="G333" s="262"/>
      <c r="P333" s="223"/>
      <c r="Q333" s="223"/>
      <c r="R333" s="223"/>
      <c r="S333" s="223"/>
      <c r="T333" s="223"/>
    </row>
    <row r="334" spans="4:20" s="222" customFormat="1" x14ac:dyDescent="0.25">
      <c r="D334" s="270"/>
      <c r="E334" s="270"/>
      <c r="G334" s="262"/>
      <c r="P334" s="223"/>
      <c r="Q334" s="223"/>
      <c r="R334" s="223"/>
      <c r="S334" s="223"/>
      <c r="T334" s="223"/>
    </row>
    <row r="335" spans="4:20" s="222" customFormat="1" x14ac:dyDescent="0.25">
      <c r="D335" s="270"/>
      <c r="E335" s="270"/>
      <c r="G335" s="262"/>
      <c r="P335" s="223"/>
      <c r="Q335" s="223"/>
      <c r="R335" s="223"/>
      <c r="S335" s="223"/>
      <c r="T335" s="223"/>
    </row>
    <row r="336" spans="4:20" s="222" customFormat="1" x14ac:dyDescent="0.25">
      <c r="D336" s="270"/>
      <c r="E336" s="270"/>
      <c r="G336" s="262"/>
      <c r="P336" s="223"/>
      <c r="Q336" s="223"/>
      <c r="R336" s="223"/>
      <c r="S336" s="223"/>
      <c r="T336" s="223"/>
    </row>
    <row r="337" spans="4:20" s="222" customFormat="1" x14ac:dyDescent="0.25">
      <c r="D337" s="270"/>
      <c r="E337" s="270"/>
      <c r="G337" s="262"/>
      <c r="P337" s="223"/>
      <c r="Q337" s="223"/>
      <c r="R337" s="223"/>
      <c r="S337" s="223"/>
      <c r="T337" s="223"/>
    </row>
    <row r="338" spans="4:20" s="222" customFormat="1" x14ac:dyDescent="0.25">
      <c r="D338" s="270"/>
      <c r="E338" s="270"/>
      <c r="G338" s="262"/>
      <c r="P338" s="223"/>
      <c r="Q338" s="223"/>
      <c r="R338" s="223"/>
      <c r="S338" s="223"/>
      <c r="T338" s="223"/>
    </row>
    <row r="339" spans="4:20" s="222" customFormat="1" x14ac:dyDescent="0.25">
      <c r="D339" s="270"/>
      <c r="E339" s="270"/>
      <c r="G339" s="262"/>
      <c r="P339" s="223"/>
      <c r="Q339" s="223"/>
      <c r="R339" s="223"/>
      <c r="S339" s="223"/>
      <c r="T339" s="223"/>
    </row>
    <row r="340" spans="4:20" s="222" customFormat="1" x14ac:dyDescent="0.25">
      <c r="D340" s="270"/>
      <c r="E340" s="270"/>
      <c r="G340" s="262"/>
      <c r="P340" s="223"/>
      <c r="Q340" s="223"/>
      <c r="R340" s="223"/>
      <c r="S340" s="223"/>
      <c r="T340" s="223"/>
    </row>
    <row r="341" spans="4:20" s="222" customFormat="1" x14ac:dyDescent="0.25">
      <c r="D341" s="270"/>
      <c r="E341" s="270"/>
      <c r="G341" s="262"/>
      <c r="P341" s="223"/>
      <c r="Q341" s="223"/>
      <c r="R341" s="223"/>
      <c r="S341" s="223"/>
      <c r="T341" s="223"/>
    </row>
    <row r="342" spans="4:20" s="222" customFormat="1" x14ac:dyDescent="0.25">
      <c r="D342" s="270"/>
      <c r="E342" s="270"/>
      <c r="G342" s="262"/>
      <c r="P342" s="223"/>
      <c r="Q342" s="223"/>
      <c r="R342" s="223"/>
      <c r="S342" s="223"/>
      <c r="T342" s="223"/>
    </row>
    <row r="343" spans="4:20" s="222" customFormat="1" x14ac:dyDescent="0.25">
      <c r="D343" s="270"/>
      <c r="E343" s="270"/>
      <c r="G343" s="262"/>
      <c r="P343" s="223"/>
      <c r="Q343" s="223"/>
      <c r="R343" s="223"/>
      <c r="S343" s="223"/>
      <c r="T343" s="223"/>
    </row>
    <row r="344" spans="4:20" s="222" customFormat="1" x14ac:dyDescent="0.25">
      <c r="D344" s="270"/>
      <c r="E344" s="270"/>
      <c r="G344" s="262"/>
      <c r="P344" s="223"/>
      <c r="Q344" s="223"/>
      <c r="R344" s="223"/>
      <c r="S344" s="223"/>
      <c r="T344" s="223"/>
    </row>
    <row r="345" spans="4:20" s="222" customFormat="1" x14ac:dyDescent="0.25">
      <c r="D345" s="270"/>
      <c r="E345" s="270"/>
      <c r="G345" s="262"/>
      <c r="P345" s="223"/>
      <c r="Q345" s="223"/>
      <c r="R345" s="223"/>
      <c r="S345" s="223"/>
      <c r="T345" s="223"/>
    </row>
    <row r="346" spans="4:20" s="222" customFormat="1" x14ac:dyDescent="0.25">
      <c r="D346" s="270"/>
      <c r="E346" s="270"/>
      <c r="G346" s="262"/>
      <c r="P346" s="223"/>
      <c r="Q346" s="223"/>
      <c r="R346" s="223"/>
      <c r="S346" s="223"/>
      <c r="T346" s="223"/>
    </row>
    <row r="347" spans="4:20" s="222" customFormat="1" x14ac:dyDescent="0.25">
      <c r="D347" s="270"/>
      <c r="E347" s="270"/>
      <c r="G347" s="262"/>
      <c r="P347" s="223"/>
      <c r="Q347" s="223"/>
      <c r="R347" s="223"/>
      <c r="S347" s="223"/>
      <c r="T347" s="223"/>
    </row>
    <row r="348" spans="4:20" s="222" customFormat="1" x14ac:dyDescent="0.25">
      <c r="D348" s="270"/>
      <c r="E348" s="270"/>
      <c r="G348" s="262"/>
      <c r="P348" s="223"/>
      <c r="Q348" s="223"/>
      <c r="R348" s="223"/>
      <c r="S348" s="223"/>
      <c r="T348" s="223"/>
    </row>
    <row r="349" spans="4:20" s="222" customFormat="1" x14ac:dyDescent="0.25">
      <c r="D349" s="270"/>
      <c r="E349" s="270"/>
      <c r="G349" s="262"/>
      <c r="P349" s="223"/>
      <c r="Q349" s="223"/>
      <c r="R349" s="223"/>
      <c r="S349" s="223"/>
      <c r="T349" s="223"/>
    </row>
    <row r="350" spans="4:20" s="222" customFormat="1" x14ac:dyDescent="0.25">
      <c r="D350" s="270"/>
      <c r="E350" s="270"/>
      <c r="G350" s="262"/>
      <c r="P350" s="223"/>
      <c r="Q350" s="223"/>
      <c r="R350" s="223"/>
      <c r="S350" s="223"/>
      <c r="T350" s="223"/>
    </row>
    <row r="351" spans="4:20" s="222" customFormat="1" x14ac:dyDescent="0.25">
      <c r="D351" s="270"/>
      <c r="E351" s="270"/>
      <c r="G351" s="262"/>
      <c r="P351" s="223"/>
      <c r="Q351" s="223"/>
      <c r="R351" s="223"/>
      <c r="S351" s="223"/>
      <c r="T351" s="223"/>
    </row>
    <row r="352" spans="4:20" s="222" customFormat="1" x14ac:dyDescent="0.25">
      <c r="D352" s="270"/>
      <c r="E352" s="270"/>
      <c r="G352" s="262"/>
      <c r="P352" s="223"/>
      <c r="Q352" s="223"/>
      <c r="R352" s="223"/>
      <c r="S352" s="223"/>
      <c r="T352" s="223"/>
    </row>
    <row r="353" spans="4:20" s="222" customFormat="1" x14ac:dyDescent="0.25">
      <c r="D353" s="270"/>
      <c r="E353" s="270"/>
      <c r="G353" s="262"/>
      <c r="P353" s="223"/>
      <c r="Q353" s="223"/>
      <c r="R353" s="223"/>
      <c r="S353" s="223"/>
      <c r="T353" s="223"/>
    </row>
    <row r="354" spans="4:20" s="222" customFormat="1" x14ac:dyDescent="0.25">
      <c r="D354" s="270"/>
      <c r="E354" s="270"/>
      <c r="G354" s="262"/>
      <c r="P354" s="223"/>
      <c r="Q354" s="223"/>
      <c r="R354" s="223"/>
      <c r="S354" s="223"/>
      <c r="T354" s="223"/>
    </row>
    <row r="355" spans="4:20" s="222" customFormat="1" x14ac:dyDescent="0.25">
      <c r="D355" s="270"/>
      <c r="E355" s="270"/>
      <c r="G355" s="262"/>
      <c r="P355" s="223"/>
      <c r="Q355" s="223"/>
      <c r="R355" s="223"/>
      <c r="S355" s="223"/>
      <c r="T355" s="223"/>
    </row>
    <row r="356" spans="4:20" s="222" customFormat="1" x14ac:dyDescent="0.25">
      <c r="D356" s="270"/>
      <c r="E356" s="270"/>
      <c r="G356" s="262"/>
      <c r="P356" s="223"/>
      <c r="Q356" s="223"/>
      <c r="R356" s="223"/>
      <c r="S356" s="223"/>
      <c r="T356" s="223"/>
    </row>
    <row r="357" spans="4:20" s="222" customFormat="1" x14ac:dyDescent="0.25">
      <c r="D357" s="270"/>
      <c r="E357" s="270"/>
      <c r="G357" s="262"/>
      <c r="P357" s="223"/>
      <c r="Q357" s="223"/>
      <c r="R357" s="223"/>
      <c r="S357" s="223"/>
      <c r="T357" s="223"/>
    </row>
    <row r="358" spans="4:20" s="222" customFormat="1" x14ac:dyDescent="0.25">
      <c r="D358" s="270"/>
      <c r="E358" s="270"/>
      <c r="G358" s="262"/>
      <c r="P358" s="223"/>
      <c r="Q358" s="223"/>
      <c r="R358" s="223"/>
      <c r="S358" s="223"/>
      <c r="T358" s="223"/>
    </row>
    <row r="359" spans="4:20" s="222" customFormat="1" x14ac:dyDescent="0.25">
      <c r="D359" s="270"/>
      <c r="E359" s="270"/>
      <c r="G359" s="262"/>
      <c r="P359" s="223"/>
      <c r="Q359" s="223"/>
      <c r="R359" s="223"/>
      <c r="S359" s="223"/>
      <c r="T359" s="223"/>
    </row>
    <row r="360" spans="4:20" s="222" customFormat="1" x14ac:dyDescent="0.25">
      <c r="D360" s="270"/>
      <c r="E360" s="270"/>
      <c r="G360" s="262"/>
      <c r="P360" s="223"/>
      <c r="Q360" s="223"/>
      <c r="R360" s="223"/>
      <c r="S360" s="223"/>
      <c r="T360" s="223"/>
    </row>
    <row r="361" spans="4:20" s="222" customFormat="1" x14ac:dyDescent="0.25">
      <c r="D361" s="270"/>
      <c r="E361" s="270"/>
      <c r="G361" s="262"/>
      <c r="P361" s="223"/>
      <c r="Q361" s="223"/>
      <c r="R361" s="223"/>
      <c r="S361" s="223"/>
      <c r="T361" s="223"/>
    </row>
    <row r="362" spans="4:20" s="222" customFormat="1" x14ac:dyDescent="0.25">
      <c r="D362" s="270"/>
      <c r="E362" s="270"/>
      <c r="G362" s="262"/>
      <c r="P362" s="223"/>
      <c r="Q362" s="223"/>
      <c r="R362" s="223"/>
      <c r="S362" s="223"/>
      <c r="T362" s="223"/>
    </row>
    <row r="363" spans="4:20" s="222" customFormat="1" x14ac:dyDescent="0.25">
      <c r="D363" s="270"/>
      <c r="E363" s="270"/>
      <c r="G363" s="262"/>
      <c r="P363" s="223"/>
      <c r="Q363" s="223"/>
      <c r="R363" s="223"/>
      <c r="S363" s="223"/>
      <c r="T363" s="223"/>
    </row>
    <row r="364" spans="4:20" s="222" customFormat="1" x14ac:dyDescent="0.25">
      <c r="D364" s="270"/>
      <c r="E364" s="270"/>
      <c r="G364" s="262"/>
      <c r="P364" s="223"/>
      <c r="Q364" s="223"/>
      <c r="R364" s="223"/>
      <c r="S364" s="223"/>
      <c r="T364" s="223"/>
    </row>
    <row r="365" spans="4:20" s="222" customFormat="1" x14ac:dyDescent="0.25">
      <c r="D365" s="270"/>
      <c r="E365" s="270"/>
      <c r="G365" s="262"/>
      <c r="P365" s="223"/>
      <c r="Q365" s="223"/>
      <c r="R365" s="223"/>
      <c r="S365" s="223"/>
      <c r="T365" s="223"/>
    </row>
    <row r="366" spans="4:20" s="222" customFormat="1" x14ac:dyDescent="0.25">
      <c r="D366" s="270"/>
      <c r="E366" s="270"/>
      <c r="G366" s="262"/>
      <c r="P366" s="223"/>
      <c r="Q366" s="223"/>
      <c r="R366" s="223"/>
      <c r="S366" s="223"/>
      <c r="T366" s="223"/>
    </row>
    <row r="367" spans="4:20" s="222" customFormat="1" x14ac:dyDescent="0.25">
      <c r="D367" s="270"/>
      <c r="E367" s="270"/>
      <c r="G367" s="262"/>
      <c r="P367" s="223"/>
      <c r="Q367" s="223"/>
      <c r="R367" s="223"/>
      <c r="S367" s="223"/>
      <c r="T367" s="223"/>
    </row>
    <row r="368" spans="4:20" s="222" customFormat="1" x14ac:dyDescent="0.25">
      <c r="D368" s="270"/>
      <c r="E368" s="270"/>
      <c r="G368" s="262"/>
      <c r="P368" s="223"/>
      <c r="Q368" s="223"/>
      <c r="R368" s="223"/>
      <c r="S368" s="223"/>
      <c r="T368" s="223"/>
    </row>
    <row r="369" spans="4:20" s="222" customFormat="1" x14ac:dyDescent="0.25">
      <c r="D369" s="270"/>
      <c r="E369" s="270"/>
      <c r="G369" s="262"/>
      <c r="P369" s="223"/>
      <c r="Q369" s="223"/>
      <c r="R369" s="223"/>
      <c r="S369" s="223"/>
      <c r="T369" s="223"/>
    </row>
    <row r="370" spans="4:20" s="222" customFormat="1" x14ac:dyDescent="0.25">
      <c r="D370" s="270"/>
      <c r="E370" s="270"/>
      <c r="G370" s="262"/>
      <c r="P370" s="223"/>
      <c r="Q370" s="223"/>
      <c r="R370" s="223"/>
      <c r="S370" s="223"/>
      <c r="T370" s="223"/>
    </row>
    <row r="371" spans="4:20" s="222" customFormat="1" x14ac:dyDescent="0.25">
      <c r="D371" s="270"/>
      <c r="E371" s="270"/>
      <c r="G371" s="262"/>
      <c r="P371" s="223"/>
      <c r="Q371" s="223"/>
      <c r="R371" s="223"/>
      <c r="S371" s="223"/>
      <c r="T371" s="223"/>
    </row>
    <row r="372" spans="4:20" s="222" customFormat="1" x14ac:dyDescent="0.25">
      <c r="D372" s="270"/>
      <c r="E372" s="270"/>
      <c r="G372" s="262"/>
      <c r="P372" s="223"/>
      <c r="Q372" s="223"/>
      <c r="R372" s="223"/>
      <c r="S372" s="223"/>
      <c r="T372" s="223"/>
    </row>
    <row r="373" spans="4:20" s="222" customFormat="1" x14ac:dyDescent="0.25">
      <c r="D373" s="270"/>
      <c r="E373" s="270"/>
      <c r="G373" s="262"/>
      <c r="P373" s="223"/>
      <c r="Q373" s="223"/>
      <c r="R373" s="223"/>
      <c r="S373" s="223"/>
      <c r="T373" s="223"/>
    </row>
    <row r="374" spans="4:20" s="222" customFormat="1" x14ac:dyDescent="0.25">
      <c r="D374" s="270"/>
      <c r="E374" s="270"/>
      <c r="G374" s="262"/>
      <c r="P374" s="223"/>
      <c r="Q374" s="223"/>
      <c r="R374" s="223"/>
      <c r="S374" s="223"/>
      <c r="T374" s="223"/>
    </row>
    <row r="375" spans="4:20" s="222" customFormat="1" x14ac:dyDescent="0.25">
      <c r="D375" s="270"/>
      <c r="E375" s="270"/>
      <c r="G375" s="262"/>
      <c r="P375" s="223"/>
      <c r="Q375" s="223"/>
      <c r="R375" s="223"/>
      <c r="S375" s="223"/>
      <c r="T375" s="223"/>
    </row>
    <row r="376" spans="4:20" s="222" customFormat="1" x14ac:dyDescent="0.25">
      <c r="D376" s="270"/>
      <c r="E376" s="270"/>
      <c r="G376" s="262"/>
      <c r="P376" s="223"/>
      <c r="Q376" s="223"/>
      <c r="R376" s="223"/>
      <c r="S376" s="223"/>
      <c r="T376" s="223"/>
    </row>
    <row r="377" spans="4:20" s="222" customFormat="1" x14ac:dyDescent="0.25">
      <c r="D377" s="270"/>
      <c r="E377" s="270"/>
      <c r="G377" s="262"/>
      <c r="P377" s="223"/>
      <c r="Q377" s="223"/>
      <c r="R377" s="223"/>
      <c r="S377" s="223"/>
      <c r="T377" s="223"/>
    </row>
    <row r="378" spans="4:20" s="222" customFormat="1" x14ac:dyDescent="0.25">
      <c r="D378" s="270"/>
      <c r="E378" s="270"/>
      <c r="G378" s="225"/>
      <c r="P378" s="223"/>
      <c r="Q378" s="223"/>
      <c r="R378" s="223"/>
      <c r="S378" s="223"/>
      <c r="T378" s="223"/>
    </row>
    <row r="379" spans="4:20" s="222" customFormat="1" x14ac:dyDescent="0.25">
      <c r="D379" s="270"/>
      <c r="E379" s="270"/>
      <c r="G379" s="225"/>
      <c r="P379" s="223"/>
      <c r="Q379" s="223"/>
      <c r="R379" s="223"/>
      <c r="S379" s="223"/>
      <c r="T379" s="223"/>
    </row>
    <row r="380" spans="4:20" s="222" customFormat="1" x14ac:dyDescent="0.25">
      <c r="D380" s="270"/>
      <c r="E380" s="270"/>
      <c r="G380" s="225"/>
      <c r="P380" s="223"/>
      <c r="Q380" s="223"/>
      <c r="R380" s="223"/>
      <c r="S380" s="223"/>
      <c r="T380" s="223"/>
    </row>
    <row r="381" spans="4:20" s="222" customFormat="1" x14ac:dyDescent="0.25">
      <c r="D381" s="270"/>
      <c r="E381" s="270"/>
      <c r="G381" s="225"/>
      <c r="P381" s="223"/>
      <c r="Q381" s="223"/>
      <c r="R381" s="223"/>
      <c r="S381" s="223"/>
      <c r="T381" s="223"/>
    </row>
    <row r="382" spans="4:20" s="222" customFormat="1" x14ac:dyDescent="0.25">
      <c r="D382" s="270"/>
      <c r="E382" s="270"/>
      <c r="G382" s="225"/>
      <c r="P382" s="223"/>
      <c r="Q382" s="223"/>
      <c r="R382" s="223"/>
      <c r="S382" s="223"/>
      <c r="T382" s="223"/>
    </row>
    <row r="383" spans="4:20" s="222" customFormat="1" x14ac:dyDescent="0.25">
      <c r="D383" s="270"/>
      <c r="E383" s="270"/>
      <c r="G383" s="225"/>
      <c r="P383" s="223"/>
      <c r="Q383" s="223"/>
      <c r="R383" s="223"/>
      <c r="S383" s="223"/>
      <c r="T383" s="223"/>
    </row>
    <row r="384" spans="4:20" s="222" customFormat="1" x14ac:dyDescent="0.25">
      <c r="D384" s="270"/>
      <c r="E384" s="270"/>
      <c r="G384" s="225"/>
      <c r="P384" s="223"/>
      <c r="Q384" s="223"/>
      <c r="R384" s="223"/>
      <c r="S384" s="223"/>
      <c r="T384" s="223"/>
    </row>
    <row r="385" spans="4:20" s="222" customFormat="1" x14ac:dyDescent="0.25">
      <c r="D385" s="270"/>
      <c r="E385" s="270"/>
      <c r="G385" s="225"/>
      <c r="P385" s="223"/>
      <c r="Q385" s="223"/>
      <c r="R385" s="223"/>
      <c r="S385" s="223"/>
      <c r="T385" s="223"/>
    </row>
    <row r="386" spans="4:20" s="222" customFormat="1" x14ac:dyDescent="0.25">
      <c r="D386" s="270"/>
      <c r="E386" s="270"/>
      <c r="G386" s="225"/>
      <c r="P386" s="223"/>
      <c r="Q386" s="223"/>
      <c r="R386" s="223"/>
      <c r="S386" s="223"/>
      <c r="T386" s="223"/>
    </row>
    <row r="387" spans="4:20" s="222" customFormat="1" x14ac:dyDescent="0.25">
      <c r="D387" s="270"/>
      <c r="E387" s="270"/>
      <c r="G387" s="225"/>
      <c r="P387" s="223"/>
      <c r="Q387" s="223"/>
      <c r="R387" s="223"/>
      <c r="S387" s="223"/>
      <c r="T387" s="223"/>
    </row>
    <row r="388" spans="4:20" s="222" customFormat="1" x14ac:dyDescent="0.25">
      <c r="D388" s="270"/>
      <c r="E388" s="270"/>
      <c r="G388" s="225"/>
      <c r="P388" s="223"/>
      <c r="Q388" s="223"/>
      <c r="R388" s="223"/>
      <c r="S388" s="223"/>
      <c r="T388" s="223"/>
    </row>
    <row r="389" spans="4:20" s="222" customFormat="1" x14ac:dyDescent="0.25">
      <c r="D389" s="270"/>
      <c r="E389" s="270"/>
      <c r="G389" s="225"/>
      <c r="P389" s="223"/>
      <c r="Q389" s="223"/>
      <c r="R389" s="223"/>
      <c r="S389" s="223"/>
      <c r="T389" s="223"/>
    </row>
    <row r="390" spans="4:20" s="222" customFormat="1" x14ac:dyDescent="0.25">
      <c r="D390" s="270"/>
      <c r="E390" s="270"/>
      <c r="G390" s="225"/>
      <c r="P390" s="223"/>
      <c r="Q390" s="223"/>
      <c r="R390" s="223"/>
      <c r="S390" s="223"/>
      <c r="T390" s="223"/>
    </row>
    <row r="391" spans="4:20" s="222" customFormat="1" x14ac:dyDescent="0.25">
      <c r="D391" s="270"/>
      <c r="E391" s="270"/>
      <c r="G391" s="225"/>
      <c r="P391" s="223"/>
      <c r="Q391" s="223"/>
      <c r="R391" s="223"/>
      <c r="S391" s="223"/>
      <c r="T391" s="223"/>
    </row>
    <row r="392" spans="4:20" s="222" customFormat="1" x14ac:dyDescent="0.25">
      <c r="D392" s="270"/>
      <c r="E392" s="270"/>
      <c r="G392" s="225"/>
      <c r="P392" s="223"/>
      <c r="Q392" s="223"/>
      <c r="R392" s="223"/>
      <c r="S392" s="223"/>
      <c r="T392" s="223"/>
    </row>
    <row r="393" spans="4:20" s="222" customFormat="1" x14ac:dyDescent="0.25">
      <c r="D393" s="270"/>
      <c r="E393" s="270"/>
      <c r="G393" s="225"/>
      <c r="P393" s="223"/>
      <c r="Q393" s="223"/>
      <c r="R393" s="223"/>
      <c r="S393" s="223"/>
      <c r="T393" s="223"/>
    </row>
    <row r="394" spans="4:20" s="222" customFormat="1" x14ac:dyDescent="0.25">
      <c r="D394" s="270"/>
      <c r="E394" s="270"/>
      <c r="G394" s="225"/>
      <c r="P394" s="223"/>
      <c r="Q394" s="223"/>
      <c r="R394" s="223"/>
      <c r="S394" s="223"/>
      <c r="T394" s="223"/>
    </row>
    <row r="395" spans="4:20" s="222" customFormat="1" x14ac:dyDescent="0.25">
      <c r="D395" s="270"/>
      <c r="E395" s="270"/>
      <c r="G395" s="225"/>
      <c r="P395" s="223"/>
      <c r="Q395" s="223"/>
      <c r="R395" s="223"/>
      <c r="S395" s="223"/>
      <c r="T395" s="223"/>
    </row>
    <row r="396" spans="4:20" s="222" customFormat="1" x14ac:dyDescent="0.25">
      <c r="D396" s="270"/>
      <c r="E396" s="270"/>
      <c r="G396" s="225"/>
      <c r="P396" s="223"/>
      <c r="Q396" s="223"/>
      <c r="R396" s="223"/>
      <c r="S396" s="223"/>
      <c r="T396" s="223"/>
    </row>
    <row r="397" spans="4:20" s="222" customFormat="1" x14ac:dyDescent="0.25">
      <c r="D397" s="270"/>
      <c r="E397" s="270"/>
      <c r="G397" s="225"/>
      <c r="P397" s="223"/>
      <c r="Q397" s="223"/>
      <c r="R397" s="223"/>
      <c r="S397" s="223"/>
      <c r="T397" s="223"/>
    </row>
    <row r="398" spans="4:20" s="222" customFormat="1" x14ac:dyDescent="0.25">
      <c r="D398" s="270"/>
      <c r="E398" s="270"/>
      <c r="G398" s="225"/>
      <c r="P398" s="223"/>
      <c r="Q398" s="223"/>
      <c r="R398" s="223"/>
      <c r="S398" s="223"/>
      <c r="T398" s="223"/>
    </row>
    <row r="399" spans="4:20" s="222" customFormat="1" x14ac:dyDescent="0.25">
      <c r="D399" s="270"/>
      <c r="E399" s="270"/>
      <c r="G399" s="225"/>
      <c r="P399" s="223"/>
      <c r="Q399" s="223"/>
      <c r="R399" s="223"/>
      <c r="S399" s="223"/>
      <c r="T399" s="223"/>
    </row>
    <row r="400" spans="4:20" s="222" customFormat="1" x14ac:dyDescent="0.25">
      <c r="D400" s="270"/>
      <c r="E400" s="270"/>
      <c r="G400" s="225"/>
      <c r="P400" s="223"/>
      <c r="Q400" s="223"/>
      <c r="R400" s="223"/>
      <c r="S400" s="223"/>
      <c r="T400" s="223"/>
    </row>
    <row r="401" spans="4:20" s="222" customFormat="1" x14ac:dyDescent="0.25">
      <c r="D401" s="270"/>
      <c r="E401" s="270"/>
      <c r="G401" s="225"/>
      <c r="P401" s="223"/>
      <c r="Q401" s="223"/>
      <c r="R401" s="223"/>
      <c r="S401" s="223"/>
      <c r="T401" s="223"/>
    </row>
    <row r="402" spans="4:20" s="222" customFormat="1" x14ac:dyDescent="0.25">
      <c r="D402" s="270"/>
      <c r="E402" s="270"/>
      <c r="G402" s="225"/>
      <c r="P402" s="223"/>
      <c r="Q402" s="223"/>
      <c r="R402" s="223"/>
      <c r="S402" s="223"/>
      <c r="T402" s="223"/>
    </row>
  </sheetData>
  <sheetProtection password="AFBE" sheet="1" objects="1" scenarios="1" formatCells="0" formatColumns="0" formatRows="0" selectLockedCells="1" autoFilter="0"/>
  <protectedRanges>
    <protectedRange sqref="O95:O157" name="Current week"/>
    <protectedRange sqref="I95:K96 K97 I97:I104" name="Current week_1"/>
    <protectedRange sqref="N95 M29 M38 M43 M45:M52 M60 M62:M67 M69 M77:M80 M82:M84 M88:M90 M95:M104 M105:N157" name="Current week_2"/>
  </protectedRanges>
  <autoFilter ref="A17:O157"/>
  <customSheetViews>
    <customSheetView guid="{F121DFDB-F7EE-4DC0-9C56-78F12606351C}" scale="80" showAutoFilter="1">
      <pane ySplit="5" topLeftCell="A60" activePane="bottomLeft" state="frozen"/>
      <selection pane="bottomLeft" activeCell="A155" sqref="A155:XFD155"/>
      <pageMargins left="0.7" right="0.7" top="0.75" bottom="0.75" header="0.3" footer="0.3"/>
      <pageSetup scale="19" orientation="portrait" r:id="rId1"/>
      <autoFilter ref="A17:O157"/>
    </customSheetView>
    <customSheetView guid="{1FBB4969-6CBF-41D4-A639-A7476D452D85}" scale="80" showAutoFilter="1" topLeftCell="E1">
      <pane ySplit="5" topLeftCell="A6" activePane="bottomLeft" state="frozen"/>
      <selection pane="bottomLeft" activeCell="G125" sqref="G125"/>
      <pageMargins left="0.7" right="0.7" top="0.75" bottom="0.75" header="0.3" footer="0.3"/>
      <pageSetup scale="19" orientation="portrait" r:id="rId2"/>
      <autoFilter ref="A17:O157"/>
    </customSheetView>
    <customSheetView guid="{82F36205-E67C-4794-BB0C-024D3E9E2E22}" scale="80" showAutoFilter="1" topLeftCell="D1">
      <pane ySplit="35" topLeftCell="A422" activePane="bottomLeft" state="frozen"/>
      <selection pane="bottomLeft" activeCell="H18" sqref="H18"/>
      <pageMargins left="0.7" right="0.7" top="0.75" bottom="0.75" header="0.3" footer="0.3"/>
      <pageSetup orientation="portrait" r:id="rId3"/>
      <autoFilter ref="A17:O156"/>
    </customSheetView>
    <customSheetView guid="{2699C5E5-96D4-48DE-87D7-EC09646739BE}" scale="80" showAutoFilter="1">
      <pane ySplit="5" topLeftCell="A141" activePane="bottomLeft" state="frozen"/>
      <selection pane="bottomLeft" activeCell="A157" sqref="A157"/>
      <pageMargins left="0.7" right="0.7" top="0.75" bottom="0.75" header="0.3" footer="0.3"/>
      <pageSetup orientation="portrait" r:id="rId4"/>
      <autoFilter ref="A17:O156"/>
    </customSheetView>
    <customSheetView guid="{FBCD9737-53FC-4BBA-9677-9554CB08187D}" scale="80" showAutoFilter="1">
      <pane ySplit="4" topLeftCell="A134" activePane="bottomLeft" state="frozen"/>
      <selection pane="bottomLeft" activeCell="A151" sqref="A151"/>
      <pageMargins left="0.7" right="0.7" top="0.75" bottom="0.75" header="0.3" footer="0.3"/>
      <pageSetup orientation="portrait" r:id="rId5"/>
      <autoFilter ref="A17:O149"/>
    </customSheetView>
    <customSheetView guid="{8553E7FD-9F31-43F9-9E4D-7B67B2E0411A}" scale="70" showAutoFilter="1" topLeftCell="A4">
      <pane ySplit="2" topLeftCell="A69" activePane="bottomLeft" state="frozen"/>
      <selection pane="bottomLeft" activeCell="N5" sqref="N5"/>
      <pageMargins left="0.7" right="0.7" top="0.75" bottom="0.75" header="0.3" footer="0.3"/>
      <pageSetup orientation="portrait" r:id="rId6"/>
      <autoFilter ref="A17:O147"/>
    </customSheetView>
    <customSheetView guid="{F976164E-0E99-4807-8FC3-52215D1D897C}" scale="70" showAutoFilter="1">
      <pane ySplit="5" topLeftCell="A128" activePane="bottomLeft" state="frozen"/>
      <selection pane="bottomLeft" activeCell="A128" sqref="A128:G128"/>
      <pageMargins left="0.7" right="0.7" top="0.75" bottom="0.75" header="0.3" footer="0.3"/>
      <pageSetup paperSize="17" orientation="landscape" r:id="rId7"/>
      <autoFilter ref="A17:O141"/>
    </customSheetView>
    <customSheetView guid="{4C04BD47-84CE-4273-ACF8-B93F72B2FC29}" scale="80" showAutoFilter="1">
      <pane ySplit="7" topLeftCell="A8" activePane="bottomLeft" state="frozen"/>
      <selection pane="bottomLeft" activeCell="E12" sqref="E12"/>
      <pageMargins left="0.7" right="0.7" top="0.75" bottom="0.75" header="0.3" footer="0.3"/>
      <pageSetup orientation="portrait" r:id="rId8"/>
      <autoFilter ref="A17:O141"/>
    </customSheetView>
    <customSheetView guid="{D2AF4B55-6288-4404-BDA4-57667A3D222B}" scale="80" filter="1" showAutoFilter="1">
      <pane ySplit="5" topLeftCell="A125" activePane="bottomLeft" state="frozen"/>
      <selection pane="bottomLeft" activeCell="H108" sqref="H108"/>
      <pageMargins left="0.7" right="0.7" top="0.75" bottom="0.75" header="0.3" footer="0.3"/>
      <pageSetup orientation="portrait" r:id="rId9"/>
      <autoFilter ref="A17:O128">
        <filterColumn colId="0">
          <filters>
            <filter val="Dale/Jenny"/>
            <filter val="Jenny Tejeda"/>
          </filters>
        </filterColumn>
        <filterColumn colId="1">
          <filters>
            <filter val="Superior"/>
            <filter val="Superior Propane"/>
          </filters>
        </filterColumn>
      </autoFilter>
    </customSheetView>
    <customSheetView guid="{B7BCDC88-F3BD-48B0-8DD5-36B47A2B1128}" scale="80" showAutoFilter="1">
      <pane ySplit="4" topLeftCell="A5" activePane="bottomLeft" state="frozen"/>
      <selection pane="bottomLeft" activeCell="D110" sqref="D110"/>
      <pageMargins left="0.7" right="0.7" top="0.75" bottom="0.75" header="0.3" footer="0.3"/>
      <pageSetup scale="21" orientation="portrait" r:id="rId10"/>
      <autoFilter ref="A17:O124"/>
    </customSheetView>
    <customSheetView guid="{D5108DDB-1CA7-4882-8509-9DD5CB1D05D4}" scale="80" filter="1" showAutoFilter="1">
      <selection activeCell="K122" sqref="K122"/>
      <pageMargins left="0.7" right="0.7" top="0.75" bottom="0.75" header="0.3" footer="0.3"/>
      <pageSetup scale="21" orientation="portrait" r:id="rId11"/>
      <autoFilter ref="A17:O121">
        <filterColumn colId="0">
          <filters>
            <filter val="Al Bravo"/>
            <filter val="Allan Romero"/>
          </filters>
        </filterColumn>
      </autoFilter>
    </customSheetView>
    <customSheetView guid="{5FC3DCBB-1083-4C50-A3FD-B9D4538DA773}" scale="80" showAutoFilter="1">
      <pane xSplit="2" ySplit="5" topLeftCell="C6" activePane="bottomRight" state="frozen"/>
      <selection pane="bottomRight" activeCell="D11" sqref="D11"/>
      <pageMargins left="0.7" right="0.7" top="0.75" bottom="0.75" header="0.3" footer="0.3"/>
      <pageSetup orientation="portrait" r:id="rId12"/>
      <autoFilter ref="A17:O119"/>
    </customSheetView>
    <customSheetView guid="{743A6B8C-8B96-401A-AAC5-2EB1A52E66BC}" scale="80" showAutoFilter="1">
      <pane ySplit="4" topLeftCell="A80" activePane="bottomLeft" state="frozen"/>
      <selection pane="bottomLeft" activeCell="E103" sqref="E103"/>
      <pageMargins left="0.7" right="0.7" top="0.75" bottom="0.75" header="0.3" footer="0.3"/>
      <pageSetup orientation="portrait" r:id="rId13"/>
      <autoFilter ref="A4:J89"/>
    </customSheetView>
    <customSheetView guid="{9D0FF73D-5DF0-4F8B-8248-B6B5C80F626B}" scale="80" showAutoFilter="1" topLeftCell="O1">
      <pane ySplit="4" topLeftCell="A25" activePane="bottomLeft" state="frozen"/>
      <selection pane="bottomLeft" activeCell="Y47" sqref="Y47"/>
      <pageMargins left="0.7" right="0.7" top="0.75" bottom="0.75" header="0.3" footer="0.3"/>
      <pageSetup orientation="portrait" r:id="rId14"/>
      <autoFilter ref="A4:AA72">
        <sortState ref="A6:AA72">
          <sortCondition ref="S4:S59"/>
        </sortState>
      </autoFilter>
    </customSheetView>
    <customSheetView guid="{36D2D0A1-A13B-4BF2-9A8A-F42E50683E85}" scale="80" showAutoFilter="1">
      <pane ySplit="4" topLeftCell="A41" activePane="bottomLeft" state="frozen"/>
      <selection pane="bottomLeft" activeCell="B69" sqref="B69"/>
      <pageMargins left="0.7" right="0.7" top="0.75" bottom="0.75" header="0.3" footer="0.3"/>
      <pageSetup orientation="portrait" r:id="rId15"/>
      <autoFilter ref="A4:AA64">
        <sortState ref="A6:AA64">
          <sortCondition ref="S4:S59"/>
        </sortState>
      </autoFilter>
    </customSheetView>
    <customSheetView guid="{15204AAF-F8D6-4F5C-B779-8142D767886E}" scale="80" showAutoFilter="1" topLeftCell="D1">
      <pane ySplit="4" topLeftCell="A50" activePane="bottomLeft" state="frozen"/>
      <selection pane="bottomLeft" activeCell="A5" sqref="A5"/>
      <pageMargins left="0.7" right="0.7" top="0.75" bottom="0.75" header="0.3" footer="0.3"/>
      <pageSetup orientation="portrait" r:id="rId16"/>
      <autoFilter ref="A4:AA72">
        <sortState ref="A6:AA64">
          <sortCondition ref="S4:S59"/>
        </sortState>
      </autoFilter>
    </customSheetView>
    <customSheetView guid="{6DA8A8FD-352D-4610-BC5A-169CD7F1B872}" scale="80" showAutoFilter="1" topLeftCell="E1">
      <pane ySplit="4" topLeftCell="A101" activePane="bottomLeft" state="frozen"/>
      <selection pane="bottomLeft" activeCell="H108" sqref="H108"/>
      <pageMargins left="0.7" right="0.7" top="0.75" bottom="0.75" header="0.3" footer="0.3"/>
      <pageSetup orientation="portrait" r:id="rId17"/>
      <autoFilter ref="A17:O110"/>
    </customSheetView>
    <customSheetView guid="{D0527416-56DA-471C-B239-7844AAE5BBF2}" scale="80" showAutoFilter="1">
      <pane ySplit="4" topLeftCell="A107" activePane="bottomLeft" state="frozen"/>
      <selection pane="bottomLeft" activeCell="C123" sqref="C123"/>
      <pageMargins left="0.7" right="0.7" top="0.75" bottom="0.75" header="0.3" footer="0.3"/>
      <pageSetup orientation="portrait" r:id="rId18"/>
      <autoFilter ref="A17:L112"/>
    </customSheetView>
    <customSheetView guid="{B54B3B29-DBE5-4E05-B57A-733E861AD3D8}" scale="80" showAutoFilter="1" topLeftCell="A113">
      <selection activeCell="G126" sqref="G126"/>
      <pageMargins left="0.7" right="0.7" top="0.75" bottom="0.75" header="0.3" footer="0.3"/>
      <pageSetup orientation="portrait" r:id="rId19"/>
      <autoFilter ref="A17:O122"/>
    </customSheetView>
    <customSheetView guid="{408714B3-C490-4A0A-9E6B-4A6408ECE2F9}" scale="80" showAutoFilter="1">
      <pane ySplit="4" topLeftCell="A74" activePane="bottomLeft" state="frozen"/>
      <selection pane="bottomLeft" activeCell="F85" sqref="F85"/>
      <pageMargins left="0.7" right="0.7" top="0.75" bottom="0.75" header="0.3" footer="0.3"/>
      <pageSetup orientation="portrait" r:id="rId20"/>
      <autoFilter ref="A17:O139"/>
    </customSheetView>
    <customSheetView guid="{E78475F9-8E88-486A-B527-CF4D0005F119}" scale="80" showAutoFilter="1" topLeftCell="A133">
      <selection activeCell="G146" sqref="G146"/>
      <pageMargins left="0.7" right="0.7" top="0.75" bottom="0.75" header="0.3" footer="0.3"/>
      <pageSetup orientation="portrait" r:id="rId21"/>
      <autoFilter ref="A17:O147"/>
    </customSheetView>
    <customSheetView guid="{5495ECAE-4783-411D-818A-D8EDBC82D2AC}" scale="80" filter="1" showAutoFilter="1">
      <selection activeCell="H115" sqref="H115"/>
      <pageMargins left="0.7" right="0.7" top="0.75" bottom="0.75" header="0.3" footer="0.3"/>
      <pageSetup scale="21" orientation="portrait" r:id="rId22"/>
      <autoFilter ref="A17:O154">
        <filterColumn colId="6">
          <filters>
            <filter val="$1,125"/>
          </filters>
        </filterColumn>
      </autoFilter>
    </customSheetView>
    <customSheetView guid="{E948BCE7-2060-41BB-8D33-622594444302}" filter="1" showAutoFilter="1">
      <pane ySplit="5" topLeftCell="A6" activePane="bottomLeft" state="frozen"/>
      <selection pane="bottomLeft" activeCell="A15" sqref="A15:L16"/>
      <pageMargins left="0.7" right="0.7" top="0.75" bottom="0.75" header="0.3" footer="0.3"/>
      <pageSetup scale="19" orientation="portrait" r:id="rId23"/>
      <autoFilter ref="A17:O156">
        <filterColumn colId="0">
          <filters>
            <filter val="Cam Woo"/>
          </filters>
        </filterColumn>
      </autoFilter>
    </customSheetView>
    <customSheetView guid="{8FCB8EB8-4FC2-40FD-A64A-15756752189C}" scale="80" showPageBreaks="1" showAutoFilter="1">
      <pane ySplit="4" topLeftCell="A72" activePane="bottomLeft" state="frozen"/>
      <selection pane="bottomLeft" activeCell="G91" sqref="G91"/>
      <pageMargins left="0.7" right="0.7" top="0.75" bottom="0.75" header="0.3" footer="0.3"/>
      <pageSetup orientation="portrait" r:id="rId24"/>
      <autoFilter ref="A17:O157"/>
    </customSheetView>
    <customSheetView guid="{6FC8E45E-B7EC-432F-999B-187E52E5BCD1}" scale="80" showAutoFilter="1" topLeftCell="B1">
      <pane ySplit="126" topLeftCell="A166" activePane="bottomLeft" state="frozen"/>
      <selection pane="bottomLeft" activeCell="H167" sqref="H167"/>
      <pageMargins left="0.7" right="0.7" top="0.75" bottom="0.75" header="0.3" footer="0.3"/>
      <pageSetup scale="18" orientation="portrait" r:id="rId25"/>
      <autoFilter ref="A17:O157"/>
    </customSheetView>
  </customSheetViews>
  <mergeCells count="2">
    <mergeCell ref="A15:L16"/>
    <mergeCell ref="H4:H7"/>
  </mergeCells>
  <pageMargins left="0.7" right="0.7" top="0.75" bottom="0.75" header="0.3" footer="0.3"/>
  <pageSetup scale="21" orientation="portrait" r:id="rId26"/>
  <customProperties>
    <customPr name="SheetOptions" r:id="rId27"/>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4"/>
  <sheetViews>
    <sheetView workbookViewId="0">
      <selection activeCell="D17" sqref="D17"/>
    </sheetView>
  </sheetViews>
  <sheetFormatPr defaultRowHeight="15" x14ac:dyDescent="0.25"/>
  <sheetData>
    <row r="3" spans="1:5" x14ac:dyDescent="0.25">
      <c r="A3" s="1" t="s">
        <v>2</v>
      </c>
      <c r="C3" t="s">
        <v>16</v>
      </c>
      <c r="E3" t="s">
        <v>22</v>
      </c>
    </row>
    <row r="4" spans="1:5" x14ac:dyDescent="0.25">
      <c r="A4" t="s">
        <v>3</v>
      </c>
      <c r="C4" t="s">
        <v>17</v>
      </c>
      <c r="E4" t="s">
        <v>23</v>
      </c>
    </row>
    <row r="5" spans="1:5" x14ac:dyDescent="0.25">
      <c r="A5" t="s">
        <v>4</v>
      </c>
      <c r="C5" t="s">
        <v>18</v>
      </c>
      <c r="E5" t="s">
        <v>24</v>
      </c>
    </row>
    <row r="6" spans="1:5" x14ac:dyDescent="0.25">
      <c r="A6" t="s">
        <v>5</v>
      </c>
      <c r="C6" t="s">
        <v>19</v>
      </c>
      <c r="E6" t="s">
        <v>25</v>
      </c>
    </row>
    <row r="7" spans="1:5" x14ac:dyDescent="0.25">
      <c r="A7" t="s">
        <v>6</v>
      </c>
      <c r="C7" t="s">
        <v>20</v>
      </c>
      <c r="E7" t="s">
        <v>26</v>
      </c>
    </row>
    <row r="8" spans="1:5" x14ac:dyDescent="0.25">
      <c r="A8" t="s">
        <v>7</v>
      </c>
      <c r="E8" t="s">
        <v>27</v>
      </c>
    </row>
    <row r="9" spans="1:5" x14ac:dyDescent="0.25">
      <c r="A9" t="s">
        <v>8</v>
      </c>
      <c r="E9" t="s">
        <v>28</v>
      </c>
    </row>
    <row r="10" spans="1:5" x14ac:dyDescent="0.25">
      <c r="A10" t="s">
        <v>9</v>
      </c>
      <c r="E10" t="s">
        <v>29</v>
      </c>
    </row>
    <row r="11" spans="1:5" x14ac:dyDescent="0.25">
      <c r="A11" t="s">
        <v>10</v>
      </c>
      <c r="E11" t="s">
        <v>30</v>
      </c>
    </row>
    <row r="12" spans="1:5" x14ac:dyDescent="0.25">
      <c r="E12" t="s">
        <v>31</v>
      </c>
    </row>
    <row r="13" spans="1:5" x14ac:dyDescent="0.25">
      <c r="E13" t="s">
        <v>32</v>
      </c>
    </row>
    <row r="14" spans="1:5" x14ac:dyDescent="0.25">
      <c r="E14" t="s">
        <v>33</v>
      </c>
    </row>
  </sheetData>
  <customSheetViews>
    <customSheetView guid="{F121DFDB-F7EE-4DC0-9C56-78F12606351C}" state="hidden">
      <selection activeCell="D17" sqref="D17"/>
      <pageMargins left="0.7" right="0.7" top="0.75" bottom="0.75" header="0.3" footer="0.3"/>
    </customSheetView>
    <customSheetView guid="{1FBB4969-6CBF-41D4-A639-A7476D452D85}" state="hidden">
      <selection activeCell="D17" sqref="D17"/>
      <pageMargins left="0.7" right="0.7" top="0.75" bottom="0.75" header="0.3" footer="0.3"/>
    </customSheetView>
    <customSheetView guid="{82F36205-E67C-4794-BB0C-024D3E9E2E22}" state="hidden">
      <selection activeCell="D17" sqref="D17"/>
      <pageMargins left="0.7" right="0.7" top="0.75" bottom="0.75" header="0.3" footer="0.3"/>
    </customSheetView>
    <customSheetView guid="{2699C5E5-96D4-48DE-87D7-EC09646739BE}" state="hidden">
      <selection activeCell="D17" sqref="D17"/>
      <pageMargins left="0.7" right="0.7" top="0.75" bottom="0.75" header="0.3" footer="0.3"/>
    </customSheetView>
    <customSheetView guid="{FBCD9737-53FC-4BBA-9677-9554CB08187D}" state="hidden">
      <selection activeCell="D17" sqref="D17"/>
      <pageMargins left="0.7" right="0.7" top="0.75" bottom="0.75" header="0.3" footer="0.3"/>
    </customSheetView>
    <customSheetView guid="{8553E7FD-9F31-43F9-9E4D-7B67B2E0411A}" state="hidden">
      <selection activeCell="D17" sqref="D17"/>
      <pageMargins left="0.7" right="0.7" top="0.75" bottom="0.75" header="0.3" footer="0.3"/>
    </customSheetView>
    <customSheetView guid="{F976164E-0E99-4807-8FC3-52215D1D897C}" state="hidden">
      <selection activeCell="D17" sqref="D17"/>
      <pageMargins left="0.7" right="0.7" top="0.75" bottom="0.75" header="0.3" footer="0.3"/>
    </customSheetView>
    <customSheetView guid="{4C04BD47-84CE-4273-ACF8-B93F72B2FC29}" state="hidden">
      <selection activeCell="D17" sqref="D17"/>
      <pageMargins left="0.7" right="0.7" top="0.75" bottom="0.75" header="0.3" footer="0.3"/>
    </customSheetView>
    <customSheetView guid="{D2AF4B55-6288-4404-BDA4-57667A3D222B}" state="hidden">
      <selection activeCell="D17" sqref="D17"/>
      <pageMargins left="0.7" right="0.7" top="0.75" bottom="0.75" header="0.3" footer="0.3"/>
    </customSheetView>
    <customSheetView guid="{B7BCDC88-F3BD-48B0-8DD5-36B47A2B1128}" state="hidden">
      <selection activeCell="D17" sqref="D17"/>
      <pageMargins left="0.7" right="0.7" top="0.75" bottom="0.75" header="0.3" footer="0.3"/>
    </customSheetView>
    <customSheetView guid="{D5108DDB-1CA7-4882-8509-9DD5CB1D05D4}" state="hidden">
      <selection activeCell="D17" sqref="D17"/>
      <pageMargins left="0.7" right="0.7" top="0.75" bottom="0.75" header="0.3" footer="0.3"/>
    </customSheetView>
    <customSheetView guid="{5FC3DCBB-1083-4C50-A3FD-B9D4538DA773}" state="hidden">
      <selection activeCell="D17" sqref="D17"/>
      <pageMargins left="0.7" right="0.7" top="0.75" bottom="0.75" header="0.3" footer="0.3"/>
    </customSheetView>
    <customSheetView guid="{743A6B8C-8B96-401A-AAC5-2EB1A52E66BC}" state="hidden">
      <selection activeCell="D17" sqref="D17"/>
      <pageMargins left="0.7" right="0.7" top="0.75" bottom="0.75" header="0.3" footer="0.3"/>
    </customSheetView>
    <customSheetView guid="{9D0FF73D-5DF0-4F8B-8248-B6B5C80F626B}" state="hidden">
      <selection activeCell="D17" sqref="D17"/>
      <pageMargins left="0.7" right="0.7" top="0.75" bottom="0.75" header="0.3" footer="0.3"/>
    </customSheetView>
    <customSheetView guid="{36D2D0A1-A13B-4BF2-9A8A-F42E50683E85}" state="hidden">
      <selection activeCell="D17" sqref="D17"/>
      <pageMargins left="0.7" right="0.7" top="0.75" bottom="0.75" header="0.3" footer="0.3"/>
    </customSheetView>
    <customSheetView guid="{15204AAF-F8D6-4F5C-B779-8142D767886E}" state="hidden">
      <selection activeCell="D17" sqref="D17"/>
      <pageMargins left="0.7" right="0.7" top="0.75" bottom="0.75" header="0.3" footer="0.3"/>
    </customSheetView>
    <customSheetView guid="{6DA8A8FD-352D-4610-BC5A-169CD7F1B872}" state="hidden">
      <selection activeCell="D17" sqref="D17"/>
      <pageMargins left="0.7" right="0.7" top="0.75" bottom="0.75" header="0.3" footer="0.3"/>
    </customSheetView>
    <customSheetView guid="{D0527416-56DA-471C-B239-7844AAE5BBF2}" state="hidden">
      <selection activeCell="D17" sqref="D17"/>
      <pageMargins left="0.7" right="0.7" top="0.75" bottom="0.75" header="0.3" footer="0.3"/>
    </customSheetView>
    <customSheetView guid="{B54B3B29-DBE5-4E05-B57A-733E861AD3D8}" state="hidden">
      <selection activeCell="D17" sqref="D17"/>
      <pageMargins left="0.7" right="0.7" top="0.75" bottom="0.75" header="0.3" footer="0.3"/>
    </customSheetView>
    <customSheetView guid="{408714B3-C490-4A0A-9E6B-4A6408ECE2F9}" state="hidden">
      <selection activeCell="D17" sqref="D17"/>
      <pageMargins left="0.7" right="0.7" top="0.75" bottom="0.75" header="0.3" footer="0.3"/>
    </customSheetView>
    <customSheetView guid="{E78475F9-8E88-486A-B527-CF4D0005F119}" state="hidden">
      <selection activeCell="D17" sqref="D17"/>
      <pageMargins left="0.7" right="0.7" top="0.75" bottom="0.75" header="0.3" footer="0.3"/>
    </customSheetView>
    <customSheetView guid="{5495ECAE-4783-411D-818A-D8EDBC82D2AC}" state="hidden">
      <selection activeCell="D17" sqref="D17"/>
      <pageMargins left="0.7" right="0.7" top="0.75" bottom="0.75" header="0.3" footer="0.3"/>
    </customSheetView>
    <customSheetView guid="{E948BCE7-2060-41BB-8D33-622594444302}" state="hidden">
      <selection activeCell="D17" sqref="D17"/>
      <pageMargins left="0.7" right="0.7" top="0.75" bottom="0.75" header="0.3" footer="0.3"/>
    </customSheetView>
    <customSheetView guid="{8FCB8EB8-4FC2-40FD-A64A-15756752189C}" state="hidden">
      <selection activeCell="D17" sqref="D17"/>
      <pageMargins left="0.7" right="0.7" top="0.75" bottom="0.75" header="0.3" footer="0.3"/>
    </customSheetView>
    <customSheetView guid="{6FC8E45E-B7EC-432F-999B-187E52E5BCD1}" state="hidden">
      <selection activeCell="D17" sqref="D17"/>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
  <sheetViews>
    <sheetView workbookViewId="0">
      <selection activeCell="B18" sqref="B18"/>
    </sheetView>
  </sheetViews>
  <sheetFormatPr defaultRowHeight="15" x14ac:dyDescent="0.25"/>
  <cols>
    <col min="2" max="2" width="19.28515625" customWidth="1"/>
    <col min="4" max="4" width="15.5703125" bestFit="1" customWidth="1"/>
    <col min="6" max="6" width="18.85546875" customWidth="1"/>
    <col min="7" max="7" width="9.28515625" bestFit="1" customWidth="1"/>
    <col min="8" max="8" width="23" customWidth="1"/>
    <col min="9" max="9" width="9.28515625" bestFit="1" customWidth="1"/>
  </cols>
  <sheetData>
    <row r="1" spans="1:59" s="305" customFormat="1" ht="17.25" customHeight="1" x14ac:dyDescent="0.25">
      <c r="A1" s="314" t="s">
        <v>1720</v>
      </c>
      <c r="B1" s="303"/>
      <c r="C1" s="303"/>
      <c r="D1" s="304"/>
      <c r="E1" s="303"/>
      <c r="F1" s="303"/>
      <c r="G1" s="303"/>
      <c r="H1" s="303"/>
      <c r="I1" s="303"/>
      <c r="J1" s="303"/>
      <c r="K1" s="303"/>
      <c r="L1" s="303"/>
      <c r="M1" s="303"/>
      <c r="N1" s="303"/>
      <c r="O1" s="303"/>
      <c r="P1" s="292"/>
      <c r="Q1" s="292"/>
      <c r="R1" s="292"/>
      <c r="S1" s="292"/>
      <c r="T1" s="292"/>
      <c r="AH1" s="306" t="s">
        <v>1313</v>
      </c>
      <c r="BG1" s="306" t="s">
        <v>1613</v>
      </c>
    </row>
    <row r="2" spans="1:59" s="305" customFormat="1" ht="17.25" customHeight="1" x14ac:dyDescent="0.2">
      <c r="A2" s="303"/>
      <c r="B2" s="303"/>
      <c r="C2" s="303"/>
      <c r="D2" s="304"/>
      <c r="E2" s="303"/>
      <c r="F2" s="303"/>
      <c r="G2" s="303"/>
      <c r="H2" s="303"/>
      <c r="I2" s="303"/>
      <c r="J2" s="303"/>
      <c r="K2" s="303"/>
      <c r="L2" s="303"/>
      <c r="M2" s="303"/>
      <c r="N2" s="303"/>
      <c r="O2" s="303"/>
      <c r="P2" s="292"/>
      <c r="Q2" s="292"/>
      <c r="R2" s="292"/>
      <c r="S2" s="292"/>
      <c r="T2" s="292"/>
      <c r="AH2" s="306" t="s">
        <v>1598</v>
      </c>
      <c r="BG2" s="306" t="s">
        <v>1614</v>
      </c>
    </row>
    <row r="3" spans="1:59" s="302" customFormat="1" ht="34.5" thickBot="1" x14ac:dyDescent="0.25">
      <c r="A3" s="295" t="s">
        <v>0</v>
      </c>
      <c r="B3" s="295" t="s">
        <v>13</v>
      </c>
      <c r="C3" s="295" t="s">
        <v>11</v>
      </c>
      <c r="D3" s="296" t="s">
        <v>14</v>
      </c>
      <c r="E3" s="297" t="s">
        <v>1461</v>
      </c>
      <c r="F3" s="295" t="s">
        <v>15</v>
      </c>
      <c r="G3" s="298" t="s">
        <v>57</v>
      </c>
      <c r="H3" s="295" t="s">
        <v>58</v>
      </c>
      <c r="I3" s="295" t="s">
        <v>1600</v>
      </c>
      <c r="J3" s="295" t="s">
        <v>21</v>
      </c>
      <c r="K3" s="295" t="s">
        <v>1601</v>
      </c>
      <c r="L3" s="295" t="s">
        <v>59</v>
      </c>
      <c r="M3" s="299" t="s">
        <v>1594</v>
      </c>
      <c r="N3" s="299" t="s">
        <v>1595</v>
      </c>
      <c r="O3" s="300" t="s">
        <v>1596</v>
      </c>
      <c r="P3" s="301"/>
      <c r="Q3" s="301"/>
      <c r="R3" s="301"/>
      <c r="S3" s="301"/>
      <c r="T3" s="301"/>
      <c r="AH3" s="294" t="s">
        <v>1597</v>
      </c>
      <c r="BG3" s="294" t="s">
        <v>1615</v>
      </c>
    </row>
    <row r="4" spans="1:59" s="277" customFormat="1" ht="15" customHeight="1" x14ac:dyDescent="0.25">
      <c r="A4" s="235"/>
      <c r="B4" s="235"/>
      <c r="C4" s="235"/>
      <c r="D4" s="313">
        <f>SUM(D5:D403)</f>
        <v>34800000</v>
      </c>
      <c r="E4" s="276"/>
      <c r="F4" s="235"/>
      <c r="G4" s="313">
        <f>SUM(G5:G403)</f>
        <v>270302.51</v>
      </c>
      <c r="H4" s="235"/>
      <c r="I4" s="235"/>
      <c r="J4" s="235"/>
      <c r="K4" s="235"/>
      <c r="L4" s="235"/>
      <c r="M4" s="228"/>
      <c r="N4" s="228"/>
      <c r="O4" s="235"/>
      <c r="P4" s="238"/>
      <c r="Q4" s="238"/>
      <c r="R4" s="238"/>
      <c r="S4" s="238"/>
      <c r="T4" s="238"/>
      <c r="AH4" s="229" t="s">
        <v>1611</v>
      </c>
    </row>
    <row r="5" spans="1:59" s="357" customFormat="1" ht="45" x14ac:dyDescent="0.2">
      <c r="A5" s="347" t="s">
        <v>35</v>
      </c>
      <c r="B5" s="347" t="s">
        <v>87</v>
      </c>
      <c r="C5" s="347" t="s">
        <v>78</v>
      </c>
      <c r="D5" s="348">
        <v>5000000</v>
      </c>
      <c r="E5" s="349"/>
      <c r="F5" s="350" t="s">
        <v>1641</v>
      </c>
      <c r="G5" s="351">
        <v>155660.71</v>
      </c>
      <c r="H5" s="347" t="s">
        <v>1645</v>
      </c>
      <c r="I5" s="352">
        <v>2014</v>
      </c>
      <c r="J5" s="347" t="s">
        <v>24</v>
      </c>
      <c r="K5" s="347" t="s">
        <v>1604</v>
      </c>
      <c r="L5" s="347" t="s">
        <v>61</v>
      </c>
      <c r="M5" s="353" t="s">
        <v>1313</v>
      </c>
      <c r="N5" s="354" t="s">
        <v>1597</v>
      </c>
      <c r="O5" s="355"/>
      <c r="P5" s="356"/>
      <c r="Q5" s="356"/>
      <c r="R5" s="356"/>
      <c r="S5" s="356"/>
      <c r="T5" s="356"/>
    </row>
    <row r="6" spans="1:59" s="357" customFormat="1" ht="22.5" x14ac:dyDescent="0.2">
      <c r="A6" s="347" t="s">
        <v>35</v>
      </c>
      <c r="B6" s="347" t="s">
        <v>120</v>
      </c>
      <c r="C6" s="347" t="s">
        <v>121</v>
      </c>
      <c r="D6" s="348">
        <v>1300000</v>
      </c>
      <c r="E6" s="349"/>
      <c r="F6" s="350" t="s">
        <v>1641</v>
      </c>
      <c r="G6" s="351">
        <v>6119.8</v>
      </c>
      <c r="H6" s="347" t="s">
        <v>125</v>
      </c>
      <c r="I6" s="352">
        <v>2014</v>
      </c>
      <c r="J6" s="347" t="s">
        <v>25</v>
      </c>
      <c r="K6" s="347" t="s">
        <v>1605</v>
      </c>
      <c r="L6" s="347" t="s">
        <v>122</v>
      </c>
      <c r="M6" s="353" t="s">
        <v>1313</v>
      </c>
      <c r="N6" s="354" t="s">
        <v>1597</v>
      </c>
      <c r="O6" s="355"/>
      <c r="P6" s="356"/>
      <c r="Q6" s="356"/>
      <c r="R6" s="356"/>
      <c r="S6" s="356"/>
      <c r="T6" s="356"/>
    </row>
    <row r="7" spans="1:59" s="357" customFormat="1" ht="33.75" x14ac:dyDescent="0.2">
      <c r="A7" s="347" t="s">
        <v>39</v>
      </c>
      <c r="B7" s="347" t="s">
        <v>297</v>
      </c>
      <c r="C7" s="347" t="s">
        <v>298</v>
      </c>
      <c r="D7" s="348">
        <v>1400000</v>
      </c>
      <c r="E7" s="349"/>
      <c r="F7" s="350" t="s">
        <v>1641</v>
      </c>
      <c r="G7" s="351">
        <v>100000</v>
      </c>
      <c r="H7" s="350" t="s">
        <v>299</v>
      </c>
      <c r="I7" s="352">
        <v>2014</v>
      </c>
      <c r="J7" s="347" t="s">
        <v>26</v>
      </c>
      <c r="K7" s="347" t="s">
        <v>1606</v>
      </c>
      <c r="L7" s="347" t="s">
        <v>300</v>
      </c>
      <c r="M7" s="353" t="s">
        <v>1313</v>
      </c>
      <c r="N7" s="354" t="s">
        <v>1597</v>
      </c>
      <c r="O7" s="355"/>
      <c r="P7" s="356"/>
      <c r="Q7" s="356"/>
      <c r="R7" s="356"/>
      <c r="S7" s="356"/>
      <c r="T7" s="356"/>
    </row>
    <row r="8" spans="1:59" s="357" customFormat="1" ht="22.5" x14ac:dyDescent="0.2">
      <c r="A8" s="347" t="s">
        <v>35</v>
      </c>
      <c r="B8" s="347" t="s">
        <v>332</v>
      </c>
      <c r="C8" s="347" t="s">
        <v>279</v>
      </c>
      <c r="D8" s="348">
        <v>300000</v>
      </c>
      <c r="E8" s="349"/>
      <c r="F8" s="350" t="s">
        <v>1641</v>
      </c>
      <c r="G8" s="358">
        <v>22</v>
      </c>
      <c r="H8" s="347" t="s">
        <v>333</v>
      </c>
      <c r="I8" s="352">
        <v>2014</v>
      </c>
      <c r="J8" s="347" t="s">
        <v>26</v>
      </c>
      <c r="K8" s="347" t="s">
        <v>1606</v>
      </c>
      <c r="L8" s="347" t="s">
        <v>122</v>
      </c>
      <c r="M8" s="353" t="s">
        <v>1313</v>
      </c>
      <c r="N8" s="354" t="s">
        <v>1597</v>
      </c>
      <c r="O8" s="355"/>
      <c r="P8" s="356"/>
      <c r="Q8" s="356"/>
      <c r="R8" s="356"/>
      <c r="S8" s="356"/>
      <c r="T8" s="356"/>
    </row>
    <row r="9" spans="1:59" s="357" customFormat="1" ht="22.5" x14ac:dyDescent="0.2">
      <c r="A9" s="347" t="s">
        <v>37</v>
      </c>
      <c r="B9" s="347" t="s">
        <v>113</v>
      </c>
      <c r="C9" s="347" t="s">
        <v>114</v>
      </c>
      <c r="D9" s="348">
        <v>21800000</v>
      </c>
      <c r="E9" s="349"/>
      <c r="F9" s="350" t="s">
        <v>1641</v>
      </c>
      <c r="G9" s="358">
        <v>5000</v>
      </c>
      <c r="H9" s="347" t="s">
        <v>354</v>
      </c>
      <c r="I9" s="352">
        <v>2014</v>
      </c>
      <c r="J9" s="347" t="s">
        <v>26</v>
      </c>
      <c r="K9" s="347" t="s">
        <v>1606</v>
      </c>
      <c r="L9" s="347" t="s">
        <v>112</v>
      </c>
      <c r="M9" s="353" t="s">
        <v>1313</v>
      </c>
      <c r="N9" s="354" t="s">
        <v>1597</v>
      </c>
      <c r="O9" s="355"/>
      <c r="P9" s="356"/>
      <c r="Q9" s="356"/>
      <c r="R9" s="356"/>
      <c r="S9" s="356"/>
      <c r="T9" s="356"/>
    </row>
    <row r="10" spans="1:59" s="302" customFormat="1" ht="45" customHeight="1" x14ac:dyDescent="0.2">
      <c r="A10" s="334" t="s">
        <v>35</v>
      </c>
      <c r="B10" s="335" t="s">
        <v>2240</v>
      </c>
      <c r="C10" s="336" t="s">
        <v>78</v>
      </c>
      <c r="D10" s="337">
        <v>5000000</v>
      </c>
      <c r="E10" s="338"/>
      <c r="F10" s="339" t="s">
        <v>1641</v>
      </c>
      <c r="G10" s="340">
        <f>14*250</f>
        <v>3500</v>
      </c>
      <c r="H10" s="334" t="s">
        <v>2241</v>
      </c>
      <c r="I10" s="341">
        <v>2014</v>
      </c>
      <c r="J10" s="342" t="s">
        <v>32</v>
      </c>
      <c r="K10" s="342"/>
      <c r="L10" s="334"/>
      <c r="M10" s="307"/>
      <c r="N10" s="308"/>
      <c r="O10" s="310"/>
      <c r="P10" s="301"/>
      <c r="Q10" s="301"/>
      <c r="R10" s="301"/>
      <c r="S10" s="301"/>
      <c r="T10" s="301"/>
    </row>
    <row r="11" spans="1:59" s="293" customFormat="1" ht="12.75" x14ac:dyDescent="0.2">
      <c r="A11" s="342"/>
      <c r="B11" s="342"/>
      <c r="C11" s="342"/>
      <c r="D11" s="679"/>
      <c r="E11" s="343"/>
      <c r="F11" s="344"/>
      <c r="G11" s="340"/>
      <c r="H11" s="344"/>
      <c r="I11" s="341"/>
      <c r="J11" s="342"/>
      <c r="K11" s="345"/>
      <c r="L11" s="342"/>
      <c r="M11" s="307"/>
      <c r="N11" s="308"/>
      <c r="O11" s="310"/>
      <c r="P11" s="292"/>
      <c r="Q11" s="292"/>
      <c r="R11" s="292"/>
      <c r="S11" s="292"/>
      <c r="T11" s="292"/>
    </row>
    <row r="12" spans="1:59" s="293" customFormat="1" ht="11.25" x14ac:dyDescent="0.2">
      <c r="A12" s="342"/>
      <c r="B12" s="342"/>
      <c r="C12" s="342"/>
      <c r="D12" s="340"/>
      <c r="E12" s="343"/>
      <c r="F12" s="344"/>
      <c r="G12" s="340"/>
      <c r="H12" s="344"/>
      <c r="I12" s="341"/>
      <c r="J12" s="342"/>
      <c r="K12" s="342"/>
      <c r="L12" s="342"/>
      <c r="M12" s="307"/>
      <c r="N12" s="308"/>
      <c r="O12" s="310"/>
      <c r="P12" s="292"/>
      <c r="Q12" s="292"/>
      <c r="R12" s="292"/>
      <c r="S12" s="292"/>
      <c r="T12" s="292"/>
    </row>
    <row r="13" spans="1:59" s="293" customFormat="1" ht="11.25" x14ac:dyDescent="0.2">
      <c r="A13" s="342"/>
      <c r="B13" s="342"/>
      <c r="C13" s="342"/>
      <c r="D13" s="340"/>
      <c r="E13" s="343"/>
      <c r="F13" s="344"/>
      <c r="G13" s="346"/>
      <c r="H13" s="342"/>
      <c r="I13" s="341"/>
      <c r="J13" s="342"/>
      <c r="K13" s="342"/>
      <c r="L13" s="342"/>
      <c r="M13" s="307"/>
      <c r="N13" s="308"/>
      <c r="O13" s="310"/>
      <c r="P13" s="292"/>
      <c r="Q13" s="292"/>
      <c r="R13" s="292"/>
      <c r="S13" s="292"/>
      <c r="T13" s="292"/>
    </row>
    <row r="14" spans="1:59" s="229" customFormat="1" x14ac:dyDescent="0.25"/>
    <row r="15" spans="1:59" s="229" customFormat="1" x14ac:dyDescent="0.25"/>
    <row r="16" spans="1:59" s="229" customFormat="1" x14ac:dyDescent="0.25"/>
    <row r="17" spans="6:6" s="229" customFormat="1" x14ac:dyDescent="0.25"/>
    <row r="18" spans="6:6" s="229" customFormat="1" x14ac:dyDescent="0.25"/>
    <row r="19" spans="6:6" s="229" customFormat="1" x14ac:dyDescent="0.25">
      <c r="F19" s="398"/>
    </row>
    <row r="20" spans="6:6" s="229" customFormat="1" x14ac:dyDescent="0.25"/>
    <row r="21" spans="6:6" s="229" customFormat="1" x14ac:dyDescent="0.25"/>
    <row r="22" spans="6:6" s="229" customFormat="1" x14ac:dyDescent="0.25"/>
    <row r="23" spans="6:6" s="229" customFormat="1" x14ac:dyDescent="0.25"/>
    <row r="24" spans="6:6" s="229" customFormat="1" x14ac:dyDescent="0.25"/>
    <row r="25" spans="6:6" s="229" customFormat="1" x14ac:dyDescent="0.25"/>
    <row r="26" spans="6:6" s="229" customFormat="1" x14ac:dyDescent="0.25"/>
    <row r="27" spans="6:6" s="229" customFormat="1" x14ac:dyDescent="0.25"/>
    <row r="28" spans="6:6" s="229" customFormat="1" x14ac:dyDescent="0.25"/>
    <row r="29" spans="6:6" s="229" customFormat="1" x14ac:dyDescent="0.25"/>
    <row r="30" spans="6:6" s="229" customFormat="1" x14ac:dyDescent="0.25"/>
    <row r="31" spans="6:6" s="229" customFormat="1" x14ac:dyDescent="0.25"/>
    <row r="32" spans="6:6" s="229" customFormat="1" x14ac:dyDescent="0.25"/>
    <row r="33" s="229" customFormat="1" x14ac:dyDescent="0.25"/>
    <row r="34" s="229" customFormat="1" x14ac:dyDescent="0.25"/>
    <row r="35" s="229" customFormat="1" x14ac:dyDescent="0.25"/>
    <row r="36" s="229" customFormat="1" x14ac:dyDescent="0.25"/>
    <row r="37" s="229" customFormat="1" x14ac:dyDescent="0.25"/>
    <row r="38" s="229" customFormat="1" x14ac:dyDescent="0.25"/>
    <row r="39" s="229" customFormat="1" x14ac:dyDescent="0.25"/>
    <row r="40" s="229" customFormat="1" x14ac:dyDescent="0.25"/>
    <row r="41" s="229" customFormat="1" x14ac:dyDescent="0.25"/>
    <row r="42" s="229" customFormat="1" x14ac:dyDescent="0.25"/>
    <row r="43" s="229" customFormat="1" x14ac:dyDescent="0.25"/>
    <row r="44" s="229" customFormat="1" x14ac:dyDescent="0.25"/>
    <row r="45" s="229" customFormat="1" x14ac:dyDescent="0.25"/>
    <row r="46" s="229" customFormat="1" x14ac:dyDescent="0.25"/>
    <row r="47" s="229" customFormat="1" x14ac:dyDescent="0.25"/>
    <row r="48" s="229" customFormat="1" x14ac:dyDescent="0.25"/>
    <row r="49" s="229" customFormat="1" x14ac:dyDescent="0.25"/>
    <row r="50" s="229" customFormat="1" x14ac:dyDescent="0.25"/>
    <row r="51" s="229" customFormat="1" x14ac:dyDescent="0.25"/>
    <row r="52" s="229" customFormat="1" x14ac:dyDescent="0.25"/>
    <row r="53" s="229" customFormat="1" x14ac:dyDescent="0.25"/>
    <row r="54" s="229" customFormat="1" x14ac:dyDescent="0.25"/>
    <row r="55" s="229" customFormat="1" x14ac:dyDescent="0.25"/>
    <row r="56" s="229" customFormat="1" x14ac:dyDescent="0.25"/>
    <row r="57" s="229" customFormat="1" x14ac:dyDescent="0.25"/>
    <row r="58" s="229" customFormat="1" x14ac:dyDescent="0.25"/>
    <row r="59" s="229" customFormat="1" x14ac:dyDescent="0.25"/>
    <row r="60" s="229" customFormat="1" x14ac:dyDescent="0.25"/>
    <row r="61" s="229" customFormat="1" x14ac:dyDescent="0.25"/>
    <row r="62" s="229" customFormat="1" x14ac:dyDescent="0.25"/>
    <row r="63" s="229" customFormat="1" x14ac:dyDescent="0.25"/>
    <row r="64" s="229" customFormat="1" x14ac:dyDescent="0.25"/>
    <row r="65" s="229" customFormat="1" x14ac:dyDescent="0.25"/>
    <row r="66" s="229" customFormat="1" x14ac:dyDescent="0.25"/>
    <row r="67" s="229" customFormat="1" x14ac:dyDescent="0.25"/>
    <row r="68" s="229" customFormat="1" x14ac:dyDescent="0.25"/>
    <row r="69" s="229" customFormat="1" x14ac:dyDescent="0.25"/>
    <row r="70" s="229" customFormat="1" x14ac:dyDescent="0.25"/>
    <row r="71" s="229" customFormat="1" x14ac:dyDescent="0.25"/>
    <row r="72" s="229" customFormat="1" x14ac:dyDescent="0.25"/>
    <row r="73" s="229" customFormat="1" x14ac:dyDescent="0.25"/>
    <row r="74" s="229" customFormat="1" x14ac:dyDescent="0.25"/>
    <row r="75" s="229" customFormat="1" x14ac:dyDescent="0.25"/>
    <row r="76" s="229" customFormat="1" x14ac:dyDescent="0.25"/>
  </sheetData>
  <sheetProtection password="AFBE" sheet="1" objects="1" scenarios="1" formatCells="0" formatColumns="0" formatRows="0" selectLockedCells="1" autoFilter="0"/>
  <protectedRanges>
    <protectedRange sqref="O13" name="Current week"/>
  </protectedRanges>
  <autoFilter ref="A3:O3"/>
  <customSheetViews>
    <customSheetView guid="{F121DFDB-F7EE-4DC0-9C56-78F12606351C}" showAutoFilter="1">
      <selection activeCell="B18" sqref="B18"/>
      <pageMargins left="0.7" right="0.7" top="0.75" bottom="0.75" header="0.3" footer="0.3"/>
      <autoFilter ref="A3:O3"/>
    </customSheetView>
    <customSheetView guid="{1FBB4969-6CBF-41D4-A639-A7476D452D85}" showAutoFilter="1">
      <selection activeCell="A11" sqref="A11:XFD11"/>
      <pageMargins left="0.7" right="0.7" top="0.75" bottom="0.75" header="0.3" footer="0.3"/>
      <autoFilter ref="A3:O3"/>
    </customSheetView>
    <customSheetView guid="{82F36205-E67C-4794-BB0C-024D3E9E2E22}" showAutoFilter="1">
      <selection activeCell="H18" sqref="H15:H18"/>
      <pageMargins left="0.7" right="0.7" top="0.75" bottom="0.75" header="0.3" footer="0.3"/>
      <autoFilter ref="A3:O3"/>
    </customSheetView>
    <customSheetView guid="{2699C5E5-96D4-48DE-87D7-EC09646739BE}" showAutoFilter="1">
      <selection activeCell="B10" sqref="B10"/>
      <pageMargins left="0.7" right="0.7" top="0.75" bottom="0.75" header="0.3" footer="0.3"/>
      <autoFilter ref="A3:O3"/>
    </customSheetView>
    <customSheetView guid="{FBCD9737-53FC-4BBA-9677-9554CB08187D}" showAutoFilter="1">
      <selection activeCell="E19" sqref="E19"/>
      <pageMargins left="0.7" right="0.7" top="0.75" bottom="0.75" header="0.3" footer="0.3"/>
      <autoFilter ref="A3:O3"/>
    </customSheetView>
    <customSheetView guid="{8553E7FD-9F31-43F9-9E4D-7B67B2E0411A}" showAutoFilter="1">
      <selection activeCell="H10" sqref="H10"/>
      <pageMargins left="0.7" right="0.7" top="0.75" bottom="0.75" header="0.3" footer="0.3"/>
      <autoFilter ref="A3:O3"/>
    </customSheetView>
    <customSheetView guid="{F976164E-0E99-4807-8FC3-52215D1D897C}" showAutoFilter="1">
      <selection activeCell="A10" sqref="A10"/>
      <pageMargins left="0.7" right="0.7" top="0.75" bottom="0.75" header="0.3" footer="0.3"/>
      <autoFilter ref="A3:O3"/>
    </customSheetView>
    <customSheetView guid="{4C04BD47-84CE-4273-ACF8-B93F72B2FC29}" showAutoFilter="1">
      <selection activeCell="A10" sqref="A10"/>
      <pageMargins left="0.7" right="0.7" top="0.75" bottom="0.75" header="0.3" footer="0.3"/>
      <autoFilter ref="A3:O3"/>
    </customSheetView>
    <customSheetView guid="{D2AF4B55-6288-4404-BDA4-57667A3D222B}" showAutoFilter="1">
      <selection activeCell="C17" sqref="C17"/>
      <pageMargins left="0.7" right="0.7" top="0.75" bottom="0.75" header="0.3" footer="0.3"/>
      <autoFilter ref="A3:O3"/>
    </customSheetView>
    <customSheetView guid="{B7BCDC88-F3BD-48B0-8DD5-36B47A2B1128}" showAutoFilter="1">
      <selection activeCell="C16" sqref="C16"/>
      <pageMargins left="0.7" right="0.7" top="0.75" bottom="0.75" header="0.3" footer="0.3"/>
      <autoFilter ref="A3:O3"/>
    </customSheetView>
    <customSheetView guid="{D5108DDB-1CA7-4882-8509-9DD5CB1D05D4}" showAutoFilter="1">
      <selection activeCell="H12" sqref="H12"/>
      <pageMargins left="0.7" right="0.7" top="0.75" bottom="0.75" header="0.3" footer="0.3"/>
      <autoFilter ref="A3:O3"/>
    </customSheetView>
    <customSheetView guid="{5FC3DCBB-1083-4C50-A3FD-B9D4538DA773}" showAutoFilter="1" topLeftCell="C1">
      <selection activeCell="H12" sqref="H12"/>
      <pageMargins left="0.7" right="0.7" top="0.75" bottom="0.75" header="0.3" footer="0.3"/>
      <autoFilter ref="A3:O3"/>
    </customSheetView>
    <customSheetView guid="{6DA8A8FD-352D-4610-BC5A-169CD7F1B872}" showAutoFilter="1">
      <selection activeCell="C14" sqref="C14"/>
      <pageMargins left="0.7" right="0.7" top="0.75" bottom="0.75" header="0.3" footer="0.3"/>
      <autoFilter ref="A3:O3"/>
    </customSheetView>
    <customSheetView guid="{D0527416-56DA-471C-B239-7844AAE5BBF2}" showAutoFilter="1">
      <selection activeCell="A10" sqref="A10"/>
      <pageMargins left="0.7" right="0.7" top="0.75" bottom="0.75" header="0.3" footer="0.3"/>
      <autoFilter ref="A3:O3"/>
    </customSheetView>
    <customSheetView guid="{B54B3B29-DBE5-4E05-B57A-733E861AD3D8}" showAutoFilter="1">
      <selection activeCell="H12" sqref="H12"/>
      <pageMargins left="0.7" right="0.7" top="0.75" bottom="0.75" header="0.3" footer="0.3"/>
      <autoFilter ref="A3:O3"/>
    </customSheetView>
    <customSheetView guid="{408714B3-C490-4A0A-9E6B-4A6408ECE2F9}" showAutoFilter="1">
      <selection activeCell="H10" sqref="H10"/>
      <pageMargins left="0.7" right="0.7" top="0.75" bottom="0.75" header="0.3" footer="0.3"/>
      <autoFilter ref="A3:O3"/>
    </customSheetView>
    <customSheetView guid="{E78475F9-8E88-486A-B527-CF4D0005F119}" showAutoFilter="1">
      <selection activeCell="H10" sqref="H10"/>
      <pageMargins left="0.7" right="0.7" top="0.75" bottom="0.75" header="0.3" footer="0.3"/>
      <autoFilter ref="A3:O3"/>
    </customSheetView>
    <customSheetView guid="{5495ECAE-4783-411D-818A-D8EDBC82D2AC}" showAutoFilter="1">
      <selection activeCell="J14" sqref="J14"/>
      <pageMargins left="0.7" right="0.7" top="0.75" bottom="0.75" header="0.3" footer="0.3"/>
      <autoFilter ref="A3:O3"/>
    </customSheetView>
    <customSheetView guid="{E948BCE7-2060-41BB-8D33-622594444302}" showAutoFilter="1">
      <selection activeCell="B10" sqref="B10"/>
      <pageMargins left="0.7" right="0.7" top="0.75" bottom="0.75" header="0.3" footer="0.3"/>
      <autoFilter ref="A3:O3"/>
    </customSheetView>
    <customSheetView guid="{8FCB8EB8-4FC2-40FD-A64A-15756752189C}" showAutoFilter="1">
      <selection activeCell="A11" sqref="A11:XFD11"/>
      <pageMargins left="0.7" right="0.7" top="0.75" bottom="0.75" header="0.3" footer="0.3"/>
      <autoFilter ref="A3:O3"/>
    </customSheetView>
    <customSheetView guid="{6FC8E45E-B7EC-432F-999B-187E52E5BCD1}" showAutoFilter="1">
      <selection activeCell="B18" sqref="B18"/>
      <pageMargins left="0.7" right="0.7" top="0.75" bottom="0.75" header="0.3" footer="0.3"/>
      <autoFilter ref="A3:O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5"/>
  <sheetViews>
    <sheetView workbookViewId="0">
      <selection activeCell="O14" sqref="O14"/>
    </sheetView>
  </sheetViews>
  <sheetFormatPr defaultColWidth="8.28515625" defaultRowHeight="11.25" x14ac:dyDescent="0.2"/>
  <cols>
    <col min="1" max="2" width="8.28515625" style="303"/>
    <col min="3" max="3" width="19.85546875" style="303" customWidth="1"/>
    <col min="4" max="4" width="15.28515625" style="304" bestFit="1" customWidth="1"/>
    <col min="5" max="6" width="8.28515625" style="303"/>
    <col min="7" max="7" width="12" style="303" customWidth="1"/>
    <col min="8" max="8" width="21.5703125" style="303" customWidth="1"/>
    <col min="9" max="11" width="8.28515625" style="303"/>
    <col min="12" max="12" width="10.85546875" style="303" customWidth="1"/>
    <col min="13" max="16384" width="8.28515625" style="303"/>
  </cols>
  <sheetData>
    <row r="1" spans="1:59" s="305" customFormat="1" ht="17.25" customHeight="1" x14ac:dyDescent="0.25">
      <c r="A1" s="314" t="s">
        <v>1721</v>
      </c>
      <c r="B1" s="303"/>
      <c r="C1" s="303"/>
      <c r="D1" s="304"/>
      <c r="E1" s="303"/>
      <c r="F1" s="303"/>
      <c r="G1" s="303"/>
      <c r="H1" s="303"/>
      <c r="I1" s="303"/>
      <c r="J1" s="303"/>
      <c r="K1" s="303"/>
      <c r="L1" s="303"/>
      <c r="M1" s="303"/>
      <c r="N1" s="303"/>
      <c r="O1" s="303"/>
      <c r="P1" s="292"/>
      <c r="Q1" s="292"/>
      <c r="R1" s="292"/>
      <c r="S1" s="292"/>
      <c r="T1" s="292"/>
      <c r="AH1" s="306" t="s">
        <v>1313</v>
      </c>
      <c r="BG1" s="306" t="s">
        <v>1613</v>
      </c>
    </row>
    <row r="2" spans="1:59" s="305" customFormat="1" ht="17.25" customHeight="1" x14ac:dyDescent="0.2">
      <c r="A2" s="303"/>
      <c r="B2" s="303"/>
      <c r="C2" s="303"/>
      <c r="D2" s="304"/>
      <c r="E2" s="303"/>
      <c r="F2" s="303"/>
      <c r="G2" s="303"/>
      <c r="H2" s="303"/>
      <c r="I2" s="303"/>
      <c r="J2" s="303"/>
      <c r="K2" s="303"/>
      <c r="L2" s="303"/>
      <c r="M2" s="303"/>
      <c r="N2" s="303"/>
      <c r="O2" s="303"/>
      <c r="P2" s="292"/>
      <c r="Q2" s="292"/>
      <c r="R2" s="292"/>
      <c r="S2" s="292"/>
      <c r="T2" s="292"/>
      <c r="AH2" s="306" t="s">
        <v>1598</v>
      </c>
      <c r="BG2" s="306" t="s">
        <v>1614</v>
      </c>
    </row>
    <row r="3" spans="1:59" s="302" customFormat="1" ht="34.5" thickBot="1" x14ac:dyDescent="0.25">
      <c r="A3" s="295" t="s">
        <v>0</v>
      </c>
      <c r="B3" s="295" t="s">
        <v>13</v>
      </c>
      <c r="C3" s="295" t="s">
        <v>11</v>
      </c>
      <c r="D3" s="296" t="s">
        <v>14</v>
      </c>
      <c r="E3" s="297" t="s">
        <v>1461</v>
      </c>
      <c r="F3" s="295" t="s">
        <v>15</v>
      </c>
      <c r="G3" s="298" t="s">
        <v>57</v>
      </c>
      <c r="H3" s="295" t="s">
        <v>58</v>
      </c>
      <c r="I3" s="295" t="s">
        <v>1600</v>
      </c>
      <c r="J3" s="295" t="s">
        <v>21</v>
      </c>
      <c r="K3" s="295" t="s">
        <v>1601</v>
      </c>
      <c r="L3" s="295" t="s">
        <v>59</v>
      </c>
      <c r="M3" s="299" t="s">
        <v>1594</v>
      </c>
      <c r="N3" s="299" t="s">
        <v>1595</v>
      </c>
      <c r="O3" s="300" t="s">
        <v>1596</v>
      </c>
      <c r="P3" s="301"/>
      <c r="Q3" s="301"/>
      <c r="R3" s="301"/>
      <c r="S3" s="301"/>
      <c r="T3" s="301"/>
      <c r="AH3" s="294" t="s">
        <v>1597</v>
      </c>
      <c r="BG3" s="294" t="s">
        <v>1615</v>
      </c>
    </row>
    <row r="4" spans="1:59" s="277" customFormat="1" ht="15" customHeight="1" x14ac:dyDescent="0.25">
      <c r="A4" s="235"/>
      <c r="B4" s="235"/>
      <c r="C4" s="235"/>
      <c r="D4" s="313">
        <f>SUM(D5:D403)</f>
        <v>509696794.62</v>
      </c>
      <c r="E4" s="276"/>
      <c r="F4" s="235"/>
      <c r="G4" s="313">
        <f>SUM(G5:G403)</f>
        <v>12799882.899999999</v>
      </c>
      <c r="H4" s="235"/>
      <c r="I4" s="235"/>
      <c r="J4" s="235"/>
      <c r="K4" s="235"/>
      <c r="L4" s="235"/>
      <c r="M4" s="228"/>
      <c r="N4" s="228"/>
      <c r="O4" s="235"/>
      <c r="P4" s="238"/>
      <c r="Q4" s="238"/>
      <c r="R4" s="238"/>
      <c r="S4" s="238"/>
      <c r="T4" s="238"/>
      <c r="AH4" s="229" t="s">
        <v>1611</v>
      </c>
    </row>
    <row r="5" spans="1:59" s="357" customFormat="1" ht="22.5" x14ac:dyDescent="0.2">
      <c r="A5" s="359" t="s">
        <v>145</v>
      </c>
      <c r="B5" s="359" t="s">
        <v>67</v>
      </c>
      <c r="C5" s="359" t="s">
        <v>68</v>
      </c>
      <c r="D5" s="358">
        <v>4586000</v>
      </c>
      <c r="E5" s="360"/>
      <c r="F5" s="361" t="s">
        <v>20</v>
      </c>
      <c r="G5" s="351">
        <v>250000</v>
      </c>
      <c r="H5" s="359" t="s">
        <v>69</v>
      </c>
      <c r="I5" s="362">
        <v>2014</v>
      </c>
      <c r="J5" s="362" t="s">
        <v>22</v>
      </c>
      <c r="K5" s="362" t="s">
        <v>1602</v>
      </c>
      <c r="L5" s="359" t="s">
        <v>70</v>
      </c>
      <c r="M5" s="363" t="s">
        <v>1313</v>
      </c>
      <c r="N5" s="364" t="s">
        <v>1597</v>
      </c>
      <c r="O5" s="365"/>
      <c r="P5" s="356"/>
      <c r="Q5" s="356"/>
      <c r="R5" s="356"/>
      <c r="S5" s="356"/>
      <c r="T5" s="356"/>
    </row>
    <row r="6" spans="1:59" s="357" customFormat="1" ht="22.5" x14ac:dyDescent="0.2">
      <c r="A6" s="359" t="s">
        <v>145</v>
      </c>
      <c r="B6" s="359" t="s">
        <v>67</v>
      </c>
      <c r="C6" s="359" t="s">
        <v>68</v>
      </c>
      <c r="D6" s="358">
        <v>4586000</v>
      </c>
      <c r="E6" s="360"/>
      <c r="F6" s="361" t="s">
        <v>19</v>
      </c>
      <c r="G6" s="351">
        <v>55000</v>
      </c>
      <c r="H6" s="359" t="s">
        <v>71</v>
      </c>
      <c r="I6" s="362">
        <v>2014</v>
      </c>
      <c r="J6" s="362" t="s">
        <v>22</v>
      </c>
      <c r="K6" s="362" t="s">
        <v>1602</v>
      </c>
      <c r="L6" s="359" t="s">
        <v>70</v>
      </c>
      <c r="M6" s="363" t="s">
        <v>1313</v>
      </c>
      <c r="N6" s="364" t="s">
        <v>1597</v>
      </c>
      <c r="O6" s="365"/>
      <c r="P6" s="356"/>
      <c r="Q6" s="356"/>
      <c r="R6" s="356"/>
      <c r="S6" s="356"/>
      <c r="T6" s="356"/>
    </row>
    <row r="7" spans="1:59" s="357" customFormat="1" ht="22.5" x14ac:dyDescent="0.2">
      <c r="A7" s="359" t="s">
        <v>89</v>
      </c>
      <c r="B7" s="359" t="s">
        <v>67</v>
      </c>
      <c r="C7" s="359" t="s">
        <v>68</v>
      </c>
      <c r="D7" s="358">
        <v>5700000</v>
      </c>
      <c r="E7" s="360"/>
      <c r="F7" s="361" t="s">
        <v>20</v>
      </c>
      <c r="G7" s="351">
        <v>445017</v>
      </c>
      <c r="H7" s="359" t="s">
        <v>100</v>
      </c>
      <c r="I7" s="362">
        <v>2014</v>
      </c>
      <c r="J7" s="362" t="s">
        <v>24</v>
      </c>
      <c r="K7" s="359" t="s">
        <v>1604</v>
      </c>
      <c r="L7" s="359" t="s">
        <v>70</v>
      </c>
      <c r="M7" s="363" t="s">
        <v>1313</v>
      </c>
      <c r="N7" s="364" t="s">
        <v>1597</v>
      </c>
      <c r="O7" s="365"/>
      <c r="P7" s="356"/>
      <c r="Q7" s="356"/>
      <c r="R7" s="356"/>
      <c r="S7" s="356"/>
      <c r="T7" s="356"/>
    </row>
    <row r="8" spans="1:59" s="357" customFormat="1" ht="22.5" x14ac:dyDescent="0.2">
      <c r="A8" s="359" t="s">
        <v>145</v>
      </c>
      <c r="B8" s="359" t="s">
        <v>67</v>
      </c>
      <c r="C8" s="359" t="s">
        <v>68</v>
      </c>
      <c r="D8" s="358">
        <v>5700000</v>
      </c>
      <c r="E8" s="366"/>
      <c r="F8" s="361" t="s">
        <v>20</v>
      </c>
      <c r="G8" s="351">
        <v>162989</v>
      </c>
      <c r="H8" s="359" t="s">
        <v>257</v>
      </c>
      <c r="I8" s="362">
        <v>2014</v>
      </c>
      <c r="J8" s="359" t="s">
        <v>25</v>
      </c>
      <c r="K8" s="359" t="s">
        <v>1605</v>
      </c>
      <c r="L8" s="359" t="s">
        <v>70</v>
      </c>
      <c r="M8" s="363" t="s">
        <v>1313</v>
      </c>
      <c r="N8" s="364" t="s">
        <v>1597</v>
      </c>
      <c r="O8" s="365"/>
      <c r="P8" s="356"/>
      <c r="Q8" s="356"/>
      <c r="R8" s="356"/>
      <c r="S8" s="356"/>
      <c r="T8" s="356"/>
    </row>
    <row r="9" spans="1:59" s="357" customFormat="1" ht="22.5" x14ac:dyDescent="0.2">
      <c r="A9" s="359" t="s">
        <v>145</v>
      </c>
      <c r="B9" s="359" t="s">
        <v>67</v>
      </c>
      <c r="C9" s="359" t="s">
        <v>68</v>
      </c>
      <c r="D9" s="358">
        <v>5700000</v>
      </c>
      <c r="E9" s="366"/>
      <c r="F9" s="361" t="s">
        <v>20</v>
      </c>
      <c r="G9" s="351">
        <v>78647</v>
      </c>
      <c r="H9" s="361" t="s">
        <v>304</v>
      </c>
      <c r="I9" s="362">
        <v>2014</v>
      </c>
      <c r="J9" s="359" t="s">
        <v>26</v>
      </c>
      <c r="K9" s="359" t="s">
        <v>1606</v>
      </c>
      <c r="L9" s="359" t="s">
        <v>70</v>
      </c>
      <c r="M9" s="363" t="s">
        <v>1313</v>
      </c>
      <c r="N9" s="364" t="s">
        <v>1597</v>
      </c>
      <c r="O9" s="365"/>
      <c r="P9" s="356"/>
      <c r="Q9" s="356"/>
      <c r="R9" s="356"/>
      <c r="S9" s="356"/>
      <c r="T9" s="356"/>
    </row>
    <row r="10" spans="1:59" s="377" customFormat="1" ht="45" x14ac:dyDescent="0.2">
      <c r="A10" s="367" t="s">
        <v>40</v>
      </c>
      <c r="B10" s="368" t="s">
        <v>156</v>
      </c>
      <c r="C10" s="369" t="s">
        <v>342</v>
      </c>
      <c r="D10" s="370">
        <v>151742</v>
      </c>
      <c r="E10" s="371"/>
      <c r="F10" s="372" t="s">
        <v>20</v>
      </c>
      <c r="G10" s="373">
        <v>124400</v>
      </c>
      <c r="H10" s="367" t="s">
        <v>1717</v>
      </c>
      <c r="I10" s="362">
        <v>2014</v>
      </c>
      <c r="J10" s="359" t="s">
        <v>26</v>
      </c>
      <c r="K10" s="359" t="s">
        <v>1606</v>
      </c>
      <c r="L10" s="367" t="s">
        <v>329</v>
      </c>
      <c r="M10" s="363" t="s">
        <v>1313</v>
      </c>
      <c r="N10" s="364" t="s">
        <v>1597</v>
      </c>
      <c r="O10" s="365"/>
      <c r="P10" s="376"/>
      <c r="Q10" s="376"/>
      <c r="R10" s="376"/>
      <c r="S10" s="376"/>
      <c r="T10" s="376"/>
    </row>
    <row r="11" spans="1:59" s="357" customFormat="1" ht="22.5" x14ac:dyDescent="0.2">
      <c r="A11" s="359" t="s">
        <v>145</v>
      </c>
      <c r="B11" s="359" t="s">
        <v>67</v>
      </c>
      <c r="C11" s="359" t="s">
        <v>68</v>
      </c>
      <c r="D11" s="358">
        <v>5700000</v>
      </c>
      <c r="E11" s="366"/>
      <c r="F11" s="361" t="s">
        <v>20</v>
      </c>
      <c r="G11" s="358">
        <v>65714</v>
      </c>
      <c r="H11" s="361" t="s">
        <v>475</v>
      </c>
      <c r="I11" s="362">
        <v>2014</v>
      </c>
      <c r="J11" s="359" t="s">
        <v>27</v>
      </c>
      <c r="K11" s="309" t="s">
        <v>1607</v>
      </c>
      <c r="L11" s="359" t="s">
        <v>70</v>
      </c>
      <c r="M11" s="363" t="s">
        <v>1313</v>
      </c>
      <c r="N11" s="364" t="s">
        <v>1597</v>
      </c>
      <c r="O11" s="365"/>
      <c r="P11" s="356"/>
      <c r="Q11" s="356"/>
      <c r="R11" s="356"/>
      <c r="S11" s="356"/>
      <c r="T11" s="356"/>
    </row>
    <row r="12" spans="1:59" s="357" customFormat="1" ht="22.5" x14ac:dyDescent="0.2">
      <c r="A12" s="359" t="s">
        <v>145</v>
      </c>
      <c r="B12" s="359" t="s">
        <v>67</v>
      </c>
      <c r="C12" s="359" t="s">
        <v>68</v>
      </c>
      <c r="D12" s="358">
        <v>5700000</v>
      </c>
      <c r="E12" s="366"/>
      <c r="F12" s="361" t="s">
        <v>20</v>
      </c>
      <c r="G12" s="358">
        <v>112630</v>
      </c>
      <c r="H12" s="361" t="s">
        <v>488</v>
      </c>
      <c r="I12" s="362">
        <v>2014</v>
      </c>
      <c r="J12" s="359" t="s">
        <v>28</v>
      </c>
      <c r="K12" s="359" t="s">
        <v>1608</v>
      </c>
      <c r="L12" s="359" t="s">
        <v>70</v>
      </c>
      <c r="M12" s="363" t="s">
        <v>1313</v>
      </c>
      <c r="N12" s="364" t="s">
        <v>1597</v>
      </c>
      <c r="O12" s="365"/>
      <c r="P12" s="356"/>
      <c r="Q12" s="356"/>
      <c r="R12" s="356"/>
      <c r="S12" s="356"/>
      <c r="T12" s="356"/>
    </row>
    <row r="13" spans="1:59" s="357" customFormat="1" ht="22.5" x14ac:dyDescent="0.2">
      <c r="A13" s="359" t="s">
        <v>145</v>
      </c>
      <c r="B13" s="359" t="s">
        <v>67</v>
      </c>
      <c r="C13" s="359" t="s">
        <v>68</v>
      </c>
      <c r="D13" s="358">
        <v>5700000</v>
      </c>
      <c r="E13" s="366"/>
      <c r="F13" s="361" t="s">
        <v>20</v>
      </c>
      <c r="G13" s="374">
        <v>257944</v>
      </c>
      <c r="H13" s="359" t="s">
        <v>1631</v>
      </c>
      <c r="I13" s="362">
        <v>2014</v>
      </c>
      <c r="J13" s="359" t="s">
        <v>30</v>
      </c>
      <c r="K13" s="359" t="s">
        <v>1632</v>
      </c>
      <c r="L13" s="359" t="s">
        <v>70</v>
      </c>
      <c r="M13" s="363" t="s">
        <v>1313</v>
      </c>
      <c r="N13" s="364" t="s">
        <v>1597</v>
      </c>
      <c r="O13" s="365"/>
      <c r="P13" s="356"/>
      <c r="Q13" s="356"/>
      <c r="R13" s="356"/>
      <c r="S13" s="356"/>
      <c r="T13" s="356"/>
    </row>
    <row r="14" spans="1:59" s="294" customFormat="1" ht="45" x14ac:dyDescent="0.2">
      <c r="A14" s="367" t="s">
        <v>40</v>
      </c>
      <c r="B14" s="368" t="s">
        <v>156</v>
      </c>
      <c r="C14" s="369" t="s">
        <v>342</v>
      </c>
      <c r="D14" s="370">
        <v>151742</v>
      </c>
      <c r="E14" s="371"/>
      <c r="F14" s="367" t="s">
        <v>20</v>
      </c>
      <c r="G14" s="559">
        <f>229852.5-124400</f>
        <v>105452.5</v>
      </c>
      <c r="H14" s="367" t="s">
        <v>2011</v>
      </c>
      <c r="I14" s="560">
        <v>2014</v>
      </c>
      <c r="J14" s="560" t="s">
        <v>26</v>
      </c>
      <c r="K14" s="560" t="s">
        <v>2008</v>
      </c>
      <c r="L14" s="367" t="s">
        <v>329</v>
      </c>
      <c r="M14" s="363" t="s">
        <v>1313</v>
      </c>
      <c r="N14" s="364" t="s">
        <v>1597</v>
      </c>
      <c r="O14" s="669"/>
    </row>
    <row r="15" spans="1:59" s="294" customFormat="1" ht="33.75" x14ac:dyDescent="0.2">
      <c r="A15" s="367" t="s">
        <v>85</v>
      </c>
      <c r="B15" s="368"/>
      <c r="C15" s="369" t="s">
        <v>2024</v>
      </c>
      <c r="D15" s="370">
        <v>150000000</v>
      </c>
      <c r="E15" s="371"/>
      <c r="F15" s="367" t="s">
        <v>2026</v>
      </c>
      <c r="G15" s="563">
        <v>3125253</v>
      </c>
      <c r="H15" s="367" t="s">
        <v>2025</v>
      </c>
      <c r="I15" s="560">
        <v>2014</v>
      </c>
      <c r="J15" s="560" t="s">
        <v>30</v>
      </c>
      <c r="K15" s="359" t="s">
        <v>1632</v>
      </c>
      <c r="L15" s="367" t="s">
        <v>329</v>
      </c>
      <c r="M15" s="363"/>
      <c r="N15" s="364"/>
      <c r="O15" s="669"/>
    </row>
    <row r="16" spans="1:59" s="294" customFormat="1" ht="33.75" x14ac:dyDescent="0.2">
      <c r="A16" s="367" t="s">
        <v>85</v>
      </c>
      <c r="B16" s="368"/>
      <c r="C16" s="369" t="s">
        <v>2024</v>
      </c>
      <c r="D16" s="370">
        <v>150000000</v>
      </c>
      <c r="E16" s="371"/>
      <c r="F16" s="367" t="s">
        <v>20</v>
      </c>
      <c r="G16" s="563">
        <v>3808308</v>
      </c>
      <c r="H16" s="367" t="s">
        <v>2027</v>
      </c>
      <c r="I16" s="560">
        <v>2014</v>
      </c>
      <c r="J16" s="560" t="s">
        <v>30</v>
      </c>
      <c r="K16" s="359" t="s">
        <v>1632</v>
      </c>
      <c r="L16" s="367" t="s">
        <v>329</v>
      </c>
      <c r="M16" s="363"/>
      <c r="N16" s="364"/>
      <c r="O16" s="669"/>
    </row>
    <row r="17" spans="1:20" s="294" customFormat="1" ht="33.75" x14ac:dyDescent="0.2">
      <c r="A17" s="367" t="s">
        <v>85</v>
      </c>
      <c r="B17" s="368"/>
      <c r="C17" s="369" t="s">
        <v>2024</v>
      </c>
      <c r="D17" s="370">
        <v>150000000</v>
      </c>
      <c r="E17" s="371"/>
      <c r="F17" s="367" t="s">
        <v>20</v>
      </c>
      <c r="G17" s="563">
        <v>714490</v>
      </c>
      <c r="H17" s="367" t="s">
        <v>2028</v>
      </c>
      <c r="I17" s="560">
        <v>2014</v>
      </c>
      <c r="J17" s="560" t="s">
        <v>23</v>
      </c>
      <c r="K17" s="560" t="s">
        <v>1603</v>
      </c>
      <c r="L17" s="367" t="s">
        <v>329</v>
      </c>
      <c r="M17" s="363"/>
      <c r="N17" s="364"/>
      <c r="O17" s="669"/>
    </row>
    <row r="18" spans="1:20" s="294" customFormat="1" ht="22.5" x14ac:dyDescent="0.2">
      <c r="A18" s="359" t="s">
        <v>39</v>
      </c>
      <c r="B18" s="359" t="s">
        <v>67</v>
      </c>
      <c r="C18" s="359" t="s">
        <v>68</v>
      </c>
      <c r="D18" s="358">
        <v>5700000</v>
      </c>
      <c r="E18" s="366"/>
      <c r="F18" s="361" t="s">
        <v>20</v>
      </c>
      <c r="G18" s="374">
        <f>199712+87596</f>
        <v>287308</v>
      </c>
      <c r="H18" s="359" t="s">
        <v>2249</v>
      </c>
      <c r="I18" s="359">
        <v>2014</v>
      </c>
      <c r="J18" s="359" t="s">
        <v>32</v>
      </c>
      <c r="K18" s="359"/>
      <c r="L18" s="359" t="s">
        <v>70</v>
      </c>
      <c r="M18" s="363"/>
      <c r="N18" s="364"/>
      <c r="O18" s="669"/>
    </row>
    <row r="19" spans="1:20" s="294" customFormat="1" ht="33.75" x14ac:dyDescent="0.2">
      <c r="A19" s="359" t="s">
        <v>145</v>
      </c>
      <c r="B19" s="359" t="s">
        <v>2355</v>
      </c>
      <c r="C19" s="359" t="s">
        <v>2356</v>
      </c>
      <c r="D19" s="358">
        <f>111429.31+717667.5</f>
        <v>829096.81</v>
      </c>
      <c r="E19" s="360"/>
      <c r="F19" s="361" t="s">
        <v>20</v>
      </c>
      <c r="G19" s="351">
        <f>5162*(12.35-3)</f>
        <v>48264.7</v>
      </c>
      <c r="H19" s="359" t="s">
        <v>2357</v>
      </c>
      <c r="I19" s="359">
        <v>2014</v>
      </c>
      <c r="J19" s="359" t="s">
        <v>33</v>
      </c>
      <c r="K19" s="359"/>
      <c r="L19" s="359" t="s">
        <v>344</v>
      </c>
      <c r="M19" s="363" t="s">
        <v>1598</v>
      </c>
      <c r="N19" s="363" t="s">
        <v>1597</v>
      </c>
      <c r="O19" s="365"/>
    </row>
    <row r="20" spans="1:20" s="294" customFormat="1" ht="33.75" x14ac:dyDescent="0.2">
      <c r="A20" s="669" t="s">
        <v>35</v>
      </c>
      <c r="B20" s="669"/>
      <c r="C20" s="669" t="s">
        <v>2370</v>
      </c>
      <c r="D20" s="670">
        <v>500</v>
      </c>
      <c r="E20" s="669"/>
      <c r="F20" s="361" t="s">
        <v>20</v>
      </c>
      <c r="G20" s="351">
        <v>500</v>
      </c>
      <c r="H20" s="671" t="s">
        <v>2371</v>
      </c>
      <c r="I20" s="669">
        <v>2014</v>
      </c>
      <c r="J20" s="669" t="s">
        <v>32</v>
      </c>
      <c r="K20" s="669"/>
      <c r="L20" s="669" t="s">
        <v>122</v>
      </c>
      <c r="M20" s="669"/>
      <c r="N20" s="669"/>
      <c r="O20" s="669"/>
    </row>
    <row r="21" spans="1:20" s="294" customFormat="1" ht="33.75" x14ac:dyDescent="0.2">
      <c r="A21" s="359" t="s">
        <v>145</v>
      </c>
      <c r="B21" s="359" t="s">
        <v>2355</v>
      </c>
      <c r="C21" s="359" t="s">
        <v>2356</v>
      </c>
      <c r="D21" s="358">
        <f>111429.31+717667.5</f>
        <v>829096.81</v>
      </c>
      <c r="E21" s="360"/>
      <c r="F21" s="361" t="s">
        <v>20</v>
      </c>
      <c r="G21" s="351">
        <f>5162*(12.35-3)</f>
        <v>48264.7</v>
      </c>
      <c r="H21" s="359" t="s">
        <v>2357</v>
      </c>
      <c r="I21" s="359">
        <v>2014</v>
      </c>
      <c r="J21" s="359" t="s">
        <v>33</v>
      </c>
      <c r="K21" s="359"/>
      <c r="L21" s="359" t="s">
        <v>344</v>
      </c>
      <c r="M21" s="363" t="s">
        <v>1598</v>
      </c>
      <c r="N21" s="363" t="s">
        <v>1597</v>
      </c>
      <c r="O21" s="365"/>
    </row>
    <row r="22" spans="1:20" s="377" customFormat="1" ht="112.5" x14ac:dyDescent="0.25">
      <c r="A22" s="367" t="s">
        <v>1763</v>
      </c>
      <c r="B22" s="367" t="s">
        <v>2379</v>
      </c>
      <c r="C22" s="367" t="s">
        <v>2380</v>
      </c>
      <c r="D22" s="673">
        <v>2962617</v>
      </c>
      <c r="E22" s="674"/>
      <c r="F22" s="372" t="s">
        <v>20</v>
      </c>
      <c r="G22" s="673">
        <v>2962617</v>
      </c>
      <c r="H22" s="367" t="s">
        <v>2381</v>
      </c>
      <c r="I22" s="675">
        <v>2014</v>
      </c>
      <c r="J22" s="367" t="s">
        <v>2382</v>
      </c>
      <c r="K22" s="367"/>
      <c r="L22" s="367" t="s">
        <v>1978</v>
      </c>
      <c r="M22" s="676" t="s">
        <v>1598</v>
      </c>
      <c r="N22" s="676" t="s">
        <v>1597</v>
      </c>
      <c r="O22" s="677"/>
      <c r="P22" s="376"/>
      <c r="Q22" s="376"/>
      <c r="R22" s="376"/>
      <c r="S22" s="376"/>
      <c r="T22" s="376"/>
    </row>
    <row r="23" spans="1:20" s="294" customFormat="1" ht="33.75" x14ac:dyDescent="0.2">
      <c r="A23" s="359" t="s">
        <v>39</v>
      </c>
      <c r="B23" s="359" t="s">
        <v>67</v>
      </c>
      <c r="C23" s="359" t="s">
        <v>68</v>
      </c>
      <c r="D23" s="358">
        <v>5700000</v>
      </c>
      <c r="E23" s="366"/>
      <c r="F23" s="361" t="s">
        <v>20</v>
      </c>
      <c r="G23" s="374">
        <v>147084</v>
      </c>
      <c r="H23" s="359" t="s">
        <v>2409</v>
      </c>
      <c r="I23" s="359">
        <v>2014</v>
      </c>
      <c r="J23" s="359" t="s">
        <v>32</v>
      </c>
      <c r="K23" s="359"/>
      <c r="L23" s="359" t="s">
        <v>70</v>
      </c>
      <c r="M23" s="363"/>
      <c r="N23" s="364"/>
      <c r="O23" s="669"/>
    </row>
    <row r="24" spans="1:20" s="294" customFormat="1" x14ac:dyDescent="0.2">
      <c r="D24" s="375"/>
    </row>
    <row r="25" spans="1:20" s="294" customFormat="1" x14ac:dyDescent="0.2">
      <c r="D25" s="375"/>
    </row>
    <row r="26" spans="1:20" s="294" customFormat="1" x14ac:dyDescent="0.2">
      <c r="D26" s="375"/>
    </row>
    <row r="27" spans="1:20" s="294" customFormat="1" x14ac:dyDescent="0.2">
      <c r="D27" s="375"/>
    </row>
    <row r="28" spans="1:20" s="294" customFormat="1" x14ac:dyDescent="0.2">
      <c r="D28" s="375"/>
    </row>
    <row r="29" spans="1:20" s="294" customFormat="1" x14ac:dyDescent="0.2">
      <c r="D29" s="375"/>
    </row>
    <row r="30" spans="1:20" s="294" customFormat="1" x14ac:dyDescent="0.2">
      <c r="D30" s="375"/>
    </row>
    <row r="31" spans="1:20" s="294" customFormat="1" x14ac:dyDescent="0.2">
      <c r="D31" s="375"/>
    </row>
    <row r="32" spans="1:20" s="294" customFormat="1" x14ac:dyDescent="0.2">
      <c r="D32" s="375"/>
    </row>
    <row r="33" spans="4:4" s="294" customFormat="1" x14ac:dyDescent="0.2">
      <c r="D33" s="375"/>
    </row>
    <row r="34" spans="4:4" s="294" customFormat="1" x14ac:dyDescent="0.2">
      <c r="D34" s="375"/>
    </row>
    <row r="35" spans="4:4" s="294" customFormat="1" x14ac:dyDescent="0.2">
      <c r="D35" s="375"/>
    </row>
    <row r="36" spans="4:4" s="294" customFormat="1" x14ac:dyDescent="0.2">
      <c r="D36" s="375"/>
    </row>
    <row r="37" spans="4:4" s="294" customFormat="1" x14ac:dyDescent="0.2">
      <c r="D37" s="375"/>
    </row>
    <row r="38" spans="4:4" s="294" customFormat="1" x14ac:dyDescent="0.2">
      <c r="D38" s="375"/>
    </row>
    <row r="39" spans="4:4" s="294" customFormat="1" x14ac:dyDescent="0.2">
      <c r="D39" s="375"/>
    </row>
    <row r="40" spans="4:4" s="294" customFormat="1" x14ac:dyDescent="0.2">
      <c r="D40" s="375"/>
    </row>
    <row r="41" spans="4:4" s="294" customFormat="1" x14ac:dyDescent="0.2">
      <c r="D41" s="375"/>
    </row>
    <row r="42" spans="4:4" s="294" customFormat="1" x14ac:dyDescent="0.2">
      <c r="D42" s="375"/>
    </row>
    <row r="43" spans="4:4" s="294" customFormat="1" x14ac:dyDescent="0.2">
      <c r="D43" s="375"/>
    </row>
    <row r="44" spans="4:4" s="294" customFormat="1" x14ac:dyDescent="0.2">
      <c r="D44" s="375"/>
    </row>
    <row r="45" spans="4:4" s="294" customFormat="1" x14ac:dyDescent="0.2">
      <c r="D45" s="375"/>
    </row>
    <row r="46" spans="4:4" s="294" customFormat="1" x14ac:dyDescent="0.2">
      <c r="D46" s="375"/>
    </row>
    <row r="47" spans="4:4" s="294" customFormat="1" x14ac:dyDescent="0.2">
      <c r="D47" s="375"/>
    </row>
    <row r="48" spans="4:4" s="294" customFormat="1" x14ac:dyDescent="0.2">
      <c r="D48" s="375"/>
    </row>
    <row r="49" spans="4:4" s="294" customFormat="1" x14ac:dyDescent="0.2">
      <c r="D49" s="375"/>
    </row>
    <row r="50" spans="4:4" s="294" customFormat="1" x14ac:dyDescent="0.2">
      <c r="D50" s="375"/>
    </row>
    <row r="51" spans="4:4" s="294" customFormat="1" x14ac:dyDescent="0.2">
      <c r="D51" s="375"/>
    </row>
    <row r="52" spans="4:4" s="294" customFormat="1" x14ac:dyDescent="0.2">
      <c r="D52" s="375"/>
    </row>
    <row r="53" spans="4:4" s="294" customFormat="1" x14ac:dyDescent="0.2">
      <c r="D53" s="375"/>
    </row>
    <row r="54" spans="4:4" s="294" customFormat="1" x14ac:dyDescent="0.2">
      <c r="D54" s="375"/>
    </row>
    <row r="55" spans="4:4" s="294" customFormat="1" x14ac:dyDescent="0.2">
      <c r="D55" s="375"/>
    </row>
    <row r="56" spans="4:4" s="294" customFormat="1" x14ac:dyDescent="0.2">
      <c r="D56" s="375"/>
    </row>
    <row r="57" spans="4:4" s="294" customFormat="1" x14ac:dyDescent="0.2">
      <c r="D57" s="375"/>
    </row>
    <row r="58" spans="4:4" s="294" customFormat="1" x14ac:dyDescent="0.2">
      <c r="D58" s="375"/>
    </row>
    <row r="59" spans="4:4" s="294" customFormat="1" x14ac:dyDescent="0.2">
      <c r="D59" s="375"/>
    </row>
    <row r="60" spans="4:4" s="294" customFormat="1" x14ac:dyDescent="0.2">
      <c r="D60" s="375"/>
    </row>
    <row r="61" spans="4:4" s="294" customFormat="1" x14ac:dyDescent="0.2">
      <c r="D61" s="375"/>
    </row>
    <row r="62" spans="4:4" s="294" customFormat="1" x14ac:dyDescent="0.2">
      <c r="D62" s="375"/>
    </row>
    <row r="63" spans="4:4" s="294" customFormat="1" x14ac:dyDescent="0.2">
      <c r="D63" s="375"/>
    </row>
    <row r="64" spans="4:4" s="294" customFormat="1" x14ac:dyDescent="0.2">
      <c r="D64" s="375"/>
    </row>
    <row r="65" spans="4:4" s="294" customFormat="1" x14ac:dyDescent="0.2">
      <c r="D65" s="375"/>
    </row>
    <row r="66" spans="4:4" s="294" customFormat="1" x14ac:dyDescent="0.2">
      <c r="D66" s="375"/>
    </row>
    <row r="67" spans="4:4" s="294" customFormat="1" x14ac:dyDescent="0.2">
      <c r="D67" s="375"/>
    </row>
    <row r="68" spans="4:4" s="294" customFormat="1" x14ac:dyDescent="0.2">
      <c r="D68" s="375"/>
    </row>
    <row r="69" spans="4:4" s="294" customFormat="1" x14ac:dyDescent="0.2">
      <c r="D69" s="375"/>
    </row>
    <row r="70" spans="4:4" s="294" customFormat="1" x14ac:dyDescent="0.2">
      <c r="D70" s="375"/>
    </row>
    <row r="71" spans="4:4" s="294" customFormat="1" x14ac:dyDescent="0.2">
      <c r="D71" s="375"/>
    </row>
    <row r="72" spans="4:4" s="294" customFormat="1" x14ac:dyDescent="0.2">
      <c r="D72" s="375"/>
    </row>
    <row r="73" spans="4:4" s="294" customFormat="1" x14ac:dyDescent="0.2">
      <c r="D73" s="375"/>
    </row>
    <row r="74" spans="4:4" s="294" customFormat="1" x14ac:dyDescent="0.2">
      <c r="D74" s="375"/>
    </row>
    <row r="75" spans="4:4" s="294" customFormat="1" x14ac:dyDescent="0.2">
      <c r="D75" s="375"/>
    </row>
    <row r="76" spans="4:4" s="294" customFormat="1" x14ac:dyDescent="0.2">
      <c r="D76" s="375"/>
    </row>
    <row r="77" spans="4:4" s="294" customFormat="1" x14ac:dyDescent="0.2">
      <c r="D77" s="375"/>
    </row>
    <row r="78" spans="4:4" s="294" customFormat="1" x14ac:dyDescent="0.2">
      <c r="D78" s="375"/>
    </row>
    <row r="79" spans="4:4" s="294" customFormat="1" x14ac:dyDescent="0.2">
      <c r="D79" s="375"/>
    </row>
    <row r="80" spans="4:4" s="294" customFormat="1" x14ac:dyDescent="0.2">
      <c r="D80" s="375"/>
    </row>
    <row r="81" spans="4:4" s="294" customFormat="1" x14ac:dyDescent="0.2">
      <c r="D81" s="375"/>
    </row>
    <row r="82" spans="4:4" s="294" customFormat="1" x14ac:dyDescent="0.2">
      <c r="D82" s="375"/>
    </row>
    <row r="83" spans="4:4" s="294" customFormat="1" x14ac:dyDescent="0.2">
      <c r="D83" s="375"/>
    </row>
    <row r="84" spans="4:4" s="294" customFormat="1" x14ac:dyDescent="0.2">
      <c r="D84" s="375"/>
    </row>
    <row r="85" spans="4:4" s="294" customFormat="1" x14ac:dyDescent="0.2">
      <c r="D85" s="375"/>
    </row>
    <row r="86" spans="4:4" s="294" customFormat="1" x14ac:dyDescent="0.2">
      <c r="D86" s="375"/>
    </row>
    <row r="87" spans="4:4" s="294" customFormat="1" x14ac:dyDescent="0.2">
      <c r="D87" s="375"/>
    </row>
    <row r="88" spans="4:4" s="294" customFormat="1" x14ac:dyDescent="0.2">
      <c r="D88" s="375"/>
    </row>
    <row r="89" spans="4:4" s="294" customFormat="1" x14ac:dyDescent="0.2">
      <c r="D89" s="375"/>
    </row>
    <row r="90" spans="4:4" s="294" customFormat="1" x14ac:dyDescent="0.2">
      <c r="D90" s="375"/>
    </row>
    <row r="91" spans="4:4" s="294" customFormat="1" x14ac:dyDescent="0.2">
      <c r="D91" s="375"/>
    </row>
    <row r="92" spans="4:4" s="294" customFormat="1" x14ac:dyDescent="0.2">
      <c r="D92" s="375"/>
    </row>
    <row r="93" spans="4:4" s="294" customFormat="1" x14ac:dyDescent="0.2">
      <c r="D93" s="375"/>
    </row>
    <row r="94" spans="4:4" s="294" customFormat="1" x14ac:dyDescent="0.2">
      <c r="D94" s="375"/>
    </row>
    <row r="95" spans="4:4" s="294" customFormat="1" x14ac:dyDescent="0.2">
      <c r="D95" s="375"/>
    </row>
    <row r="96" spans="4:4" s="294" customFormat="1" x14ac:dyDescent="0.2">
      <c r="D96" s="375"/>
    </row>
    <row r="97" spans="4:4" s="294" customFormat="1" x14ac:dyDescent="0.2">
      <c r="D97" s="375"/>
    </row>
    <row r="98" spans="4:4" s="294" customFormat="1" x14ac:dyDescent="0.2">
      <c r="D98" s="375"/>
    </row>
    <row r="99" spans="4:4" s="294" customFormat="1" x14ac:dyDescent="0.2">
      <c r="D99" s="375"/>
    </row>
    <row r="100" spans="4:4" s="294" customFormat="1" x14ac:dyDescent="0.2">
      <c r="D100" s="375"/>
    </row>
    <row r="101" spans="4:4" s="294" customFormat="1" x14ac:dyDescent="0.2">
      <c r="D101" s="375"/>
    </row>
    <row r="102" spans="4:4" s="294" customFormat="1" x14ac:dyDescent="0.2">
      <c r="D102" s="375"/>
    </row>
    <row r="103" spans="4:4" s="294" customFormat="1" x14ac:dyDescent="0.2">
      <c r="D103" s="375"/>
    </row>
    <row r="104" spans="4:4" s="294" customFormat="1" x14ac:dyDescent="0.2">
      <c r="D104" s="375"/>
    </row>
    <row r="105" spans="4:4" s="294" customFormat="1" x14ac:dyDescent="0.2">
      <c r="D105" s="375"/>
    </row>
    <row r="106" spans="4:4" s="294" customFormat="1" x14ac:dyDescent="0.2">
      <c r="D106" s="375"/>
    </row>
    <row r="107" spans="4:4" s="294" customFormat="1" x14ac:dyDescent="0.2">
      <c r="D107" s="375"/>
    </row>
    <row r="108" spans="4:4" s="294" customFormat="1" x14ac:dyDescent="0.2">
      <c r="D108" s="375"/>
    </row>
    <row r="109" spans="4:4" s="294" customFormat="1" x14ac:dyDescent="0.2">
      <c r="D109" s="375"/>
    </row>
    <row r="110" spans="4:4" s="294" customFormat="1" x14ac:dyDescent="0.2">
      <c r="D110" s="375"/>
    </row>
    <row r="111" spans="4:4" s="294" customFormat="1" x14ac:dyDescent="0.2">
      <c r="D111" s="375"/>
    </row>
    <row r="112" spans="4:4" s="294" customFormat="1" x14ac:dyDescent="0.2">
      <c r="D112" s="375"/>
    </row>
    <row r="113" spans="4:4" s="294" customFormat="1" x14ac:dyDescent="0.2">
      <c r="D113" s="375"/>
    </row>
    <row r="114" spans="4:4" s="294" customFormat="1" x14ac:dyDescent="0.2">
      <c r="D114" s="375"/>
    </row>
    <row r="115" spans="4:4" s="294" customFormat="1" x14ac:dyDescent="0.2">
      <c r="D115" s="375"/>
    </row>
    <row r="116" spans="4:4" s="294" customFormat="1" x14ac:dyDescent="0.2">
      <c r="D116" s="375"/>
    </row>
    <row r="117" spans="4:4" s="294" customFormat="1" x14ac:dyDescent="0.2">
      <c r="D117" s="375"/>
    </row>
    <row r="118" spans="4:4" s="294" customFormat="1" x14ac:dyDescent="0.2">
      <c r="D118" s="375"/>
    </row>
    <row r="119" spans="4:4" s="294" customFormat="1" x14ac:dyDescent="0.2">
      <c r="D119" s="375"/>
    </row>
    <row r="120" spans="4:4" s="294" customFormat="1" x14ac:dyDescent="0.2">
      <c r="D120" s="375"/>
    </row>
    <row r="121" spans="4:4" s="294" customFormat="1" x14ac:dyDescent="0.2">
      <c r="D121" s="375"/>
    </row>
    <row r="122" spans="4:4" s="294" customFormat="1" x14ac:dyDescent="0.2">
      <c r="D122" s="375"/>
    </row>
    <row r="123" spans="4:4" s="294" customFormat="1" x14ac:dyDescent="0.2">
      <c r="D123" s="375"/>
    </row>
    <row r="124" spans="4:4" s="294" customFormat="1" x14ac:dyDescent="0.2">
      <c r="D124" s="375"/>
    </row>
    <row r="125" spans="4:4" s="294" customFormat="1" x14ac:dyDescent="0.2">
      <c r="D125" s="375"/>
    </row>
  </sheetData>
  <sheetProtection password="AFBE" sheet="1" objects="1" scenarios="1" formatCells="0" formatColumns="0" formatRows="0" selectLockedCells="1" autoFilter="0"/>
  <protectedRanges>
    <protectedRange sqref="O13" name="Current week"/>
  </protectedRanges>
  <autoFilter ref="A3:O19"/>
  <customSheetViews>
    <customSheetView guid="{F121DFDB-F7EE-4DC0-9C56-78F12606351C}" showAutoFilter="1">
      <selection activeCell="O14" sqref="O14"/>
      <pageMargins left="0.7" right="0.7" top="0.75" bottom="0.75" header="0.3" footer="0.3"/>
      <pageSetup orientation="portrait" r:id="rId1"/>
      <autoFilter ref="A3:O19"/>
    </customSheetView>
    <customSheetView guid="{1FBB4969-6CBF-41D4-A639-A7476D452D85}" showAutoFilter="1" topLeftCell="A10">
      <selection activeCell="K16" sqref="K16"/>
      <pageMargins left="0.7" right="0.7" top="0.75" bottom="0.75" header="0.3" footer="0.3"/>
      <pageSetup orientation="portrait" r:id="rId2"/>
      <autoFilter ref="A3:O19"/>
    </customSheetView>
    <customSheetView guid="{82F36205-E67C-4794-BB0C-024D3E9E2E22}" showAutoFilter="1" topLeftCell="A10">
      <selection activeCell="K16" sqref="K16"/>
      <pageMargins left="0.7" right="0.7" top="0.75" bottom="0.75" header="0.3" footer="0.3"/>
      <pageSetup orientation="portrait" r:id="rId3"/>
      <autoFilter ref="A3:O19"/>
    </customSheetView>
    <customSheetView guid="{2699C5E5-96D4-48DE-87D7-EC09646739BE}" showAutoFilter="1" topLeftCell="A10">
      <selection activeCell="K16" sqref="K16"/>
      <pageMargins left="0.7" right="0.7" top="0.75" bottom="0.75" header="0.3" footer="0.3"/>
      <pageSetup orientation="portrait" r:id="rId4"/>
      <autoFilter ref="A3:O19"/>
    </customSheetView>
    <customSheetView guid="{FBCD9737-53FC-4BBA-9677-9554CB08187D}" showAutoFilter="1">
      <selection activeCell="E16" sqref="A16:E16"/>
      <pageMargins left="0.7" right="0.7" top="0.75" bottom="0.75" header="0.3" footer="0.3"/>
      <pageSetup orientation="portrait" r:id="rId5"/>
      <autoFilter ref="A3:O19"/>
    </customSheetView>
    <customSheetView guid="{8553E7FD-9F31-43F9-9E4D-7B67B2E0411A}" showAutoFilter="1">
      <selection activeCell="G23" sqref="G23"/>
      <pageMargins left="0.7" right="0.7" top="0.75" bottom="0.75" header="0.3" footer="0.3"/>
      <pageSetup orientation="portrait" r:id="rId6"/>
      <autoFilter ref="A3:O18"/>
    </customSheetView>
    <customSheetView guid="{F976164E-0E99-4807-8FC3-52215D1D897C}" filter="1" showAutoFilter="1">
      <selection activeCell="C15" sqref="C15"/>
      <pageMargins left="0.7" right="0.7" top="0.75" bottom="0.75" header="0.3" footer="0.3"/>
      <pageSetup orientation="portrait" r:id="rId7"/>
      <autoFilter ref="A3:O14">
        <filterColumn colId="1">
          <filters>
            <filter val="GE Oil &amp; Gas"/>
          </filters>
        </filterColumn>
      </autoFilter>
    </customSheetView>
    <customSheetView guid="{4C04BD47-84CE-4273-ACF8-B93F72B2FC29}" filter="1" showAutoFilter="1">
      <selection activeCell="C15" sqref="C15"/>
      <pageMargins left="0.7" right="0.7" top="0.75" bottom="0.75" header="0.3" footer="0.3"/>
      <pageSetup orientation="portrait" r:id="rId8"/>
      <autoFilter ref="A3:O14">
        <filterColumn colId="1">
          <filters>
            <filter val="GE Oil &amp; Gas"/>
          </filters>
        </filterColumn>
      </autoFilter>
    </customSheetView>
    <customSheetView guid="{D2AF4B55-6288-4404-BDA4-57667A3D222B}" showAutoFilter="1">
      <selection activeCell="G14" sqref="G14"/>
      <pageMargins left="0.7" right="0.7" top="0.75" bottom="0.75" header="0.3" footer="0.3"/>
      <pageSetup orientation="portrait" r:id="rId9"/>
      <autoFilter ref="A3:O14"/>
    </customSheetView>
    <customSheetView guid="{B7BCDC88-F3BD-48B0-8DD5-36B47A2B1128}" showAutoFilter="1">
      <selection activeCell="G14" sqref="G14"/>
      <pageMargins left="0.7" right="0.7" top="0.75" bottom="0.75" header="0.3" footer="0.3"/>
      <pageSetup orientation="portrait" r:id="rId10"/>
      <autoFilter ref="A3:O13"/>
    </customSheetView>
    <customSheetView guid="{D5108DDB-1CA7-4882-8509-9DD5CB1D05D4}" showAutoFilter="1">
      <selection activeCell="D20" sqref="D20"/>
      <pageMargins left="0.7" right="0.7" top="0.75" bottom="0.75" header="0.3" footer="0.3"/>
      <pageSetup orientation="portrait" r:id="rId11"/>
      <autoFilter ref="A3:O13"/>
    </customSheetView>
    <customSheetView guid="{5FC3DCBB-1083-4C50-A3FD-B9D4538DA773}" showAutoFilter="1">
      <selection activeCell="D20" sqref="D20"/>
      <pageMargins left="0.7" right="0.7" top="0.75" bottom="0.75" header="0.3" footer="0.3"/>
      <pageSetup orientation="portrait" r:id="rId12"/>
      <autoFilter ref="A3:O13"/>
    </customSheetView>
    <customSheetView guid="{6DA8A8FD-352D-4610-BC5A-169CD7F1B872}" showAutoFilter="1">
      <selection activeCell="H19" sqref="H19"/>
      <pageMargins left="0.7" right="0.7" top="0.75" bottom="0.75" header="0.3" footer="0.3"/>
      <pageSetup orientation="portrait" r:id="rId13"/>
      <autoFilter ref="A3:O13"/>
    </customSheetView>
    <customSheetView guid="{D0527416-56DA-471C-B239-7844AAE5BBF2}" showAutoFilter="1">
      <selection activeCell="C29" sqref="C29"/>
      <pageMargins left="0.7" right="0.7" top="0.75" bottom="0.75" header="0.3" footer="0.3"/>
      <pageSetup orientation="portrait" r:id="rId14"/>
      <autoFilter ref="A3:O13"/>
    </customSheetView>
    <customSheetView guid="{B54B3B29-DBE5-4E05-B57A-733E861AD3D8}" showAutoFilter="1">
      <selection activeCell="D20" sqref="D20"/>
      <pageMargins left="0.7" right="0.7" top="0.75" bottom="0.75" header="0.3" footer="0.3"/>
      <pageSetup orientation="portrait" r:id="rId15"/>
      <autoFilter ref="A3:O13"/>
    </customSheetView>
    <customSheetView guid="{408714B3-C490-4A0A-9E6B-4A6408ECE2F9}" filter="1" showAutoFilter="1">
      <selection activeCell="L24" sqref="L24"/>
      <pageMargins left="0.7" right="0.7" top="0.75" bottom="0.75" header="0.3" footer="0.3"/>
      <pageSetup orientation="portrait" r:id="rId16"/>
      <autoFilter ref="A3:O14">
        <filterColumn colId="1">
          <filters>
            <filter val="GE Oil &amp; Gas"/>
          </filters>
        </filterColumn>
      </autoFilter>
    </customSheetView>
    <customSheetView guid="{E78475F9-8E88-486A-B527-CF4D0005F119}" showAutoFilter="1">
      <selection activeCell="G23" sqref="G23"/>
      <pageMargins left="0.7" right="0.7" top="0.75" bottom="0.75" header="0.3" footer="0.3"/>
      <pageSetup orientation="portrait" r:id="rId17"/>
      <autoFilter ref="A3:O18"/>
    </customSheetView>
    <customSheetView guid="{5495ECAE-4783-411D-818A-D8EDBC82D2AC}" showAutoFilter="1" topLeftCell="A10">
      <selection activeCell="H20" sqref="H20"/>
      <pageMargins left="0.7" right="0.7" top="0.75" bottom="0.75" header="0.3" footer="0.3"/>
      <pageSetup orientation="portrait" r:id="rId18"/>
      <autoFilter ref="A3:O19"/>
    </customSheetView>
    <customSheetView guid="{E948BCE7-2060-41BB-8D33-622594444302}" showAutoFilter="1" topLeftCell="A10">
      <selection activeCell="K16" sqref="K16"/>
      <pageMargins left="0.7" right="0.7" top="0.75" bottom="0.75" header="0.3" footer="0.3"/>
      <pageSetup orientation="portrait" r:id="rId19"/>
      <autoFilter ref="A3:O19"/>
    </customSheetView>
    <customSheetView guid="{8FCB8EB8-4FC2-40FD-A64A-15756752189C}" showAutoFilter="1" topLeftCell="A10">
      <selection activeCell="K16" sqref="K16"/>
      <pageMargins left="0.7" right="0.7" top="0.75" bottom="0.75" header="0.3" footer="0.3"/>
      <pageSetup orientation="portrait" r:id="rId20"/>
      <autoFilter ref="A3:O19"/>
    </customSheetView>
    <customSheetView guid="{6FC8E45E-B7EC-432F-999B-187E52E5BCD1}" showAutoFilter="1">
      <selection activeCell="O14" sqref="O14"/>
      <pageMargins left="0.7" right="0.7" top="0.75" bottom="0.75" header="0.3" footer="0.3"/>
      <pageSetup orientation="portrait" r:id="rId21"/>
      <autoFilter ref="A3:O19"/>
    </customSheetView>
  </customSheetViews>
  <pageMargins left="0.7" right="0.7" top="0.75" bottom="0.75" header="0.3" footer="0.3"/>
  <pageSetup orientation="portrait" r:id="rId2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FD137"/>
  <sheetViews>
    <sheetView zoomScale="80" zoomScaleNormal="80" workbookViewId="0">
      <pane ySplit="1065" topLeftCell="A2" activePane="bottomLeft"/>
      <selection sqref="A1:XFD1048576"/>
      <selection pane="bottomLeft" activeCell="O109" sqref="O109"/>
    </sheetView>
  </sheetViews>
  <sheetFormatPr defaultRowHeight="15" x14ac:dyDescent="0.25"/>
  <cols>
    <col min="1" max="1" width="19.140625" style="80" customWidth="1"/>
    <col min="2" max="2" width="38.28515625" style="80" customWidth="1"/>
    <col min="3" max="3" width="18.42578125" style="156" bestFit="1" customWidth="1"/>
    <col min="4" max="4" width="31.85546875" style="80" customWidth="1"/>
    <col min="5" max="5" width="11.7109375" style="98" customWidth="1"/>
    <col min="6" max="6" width="16.42578125" style="98" customWidth="1"/>
    <col min="7" max="7" width="14.42578125" style="98" customWidth="1"/>
    <col min="8" max="8" width="12.5703125" style="98" customWidth="1"/>
    <col min="9" max="9" width="9.140625" style="98"/>
    <col min="10" max="10" width="32.85546875" style="80" bestFit="1" customWidth="1"/>
    <col min="11" max="11" width="30.7109375" style="80" bestFit="1" customWidth="1"/>
    <col min="12" max="12" width="9.28515625" style="80" bestFit="1" customWidth="1"/>
    <col min="13" max="13" width="9.28515625" style="92" bestFit="1" customWidth="1"/>
    <col min="14" max="14" width="21" style="80" bestFit="1" customWidth="1"/>
    <col min="15" max="15" width="35" style="71" customWidth="1"/>
    <col min="16" max="16" width="13.140625" style="80" customWidth="1"/>
    <col min="17" max="16384" width="9.140625" style="80"/>
  </cols>
  <sheetData>
    <row r="1" spans="1:19 16384:16384" ht="19.5" customHeight="1" x14ac:dyDescent="0.35">
      <c r="A1" s="130" t="s">
        <v>707</v>
      </c>
      <c r="B1" s="83"/>
      <c r="C1" s="84"/>
      <c r="D1" s="83"/>
      <c r="E1" s="574"/>
      <c r="F1" s="574"/>
      <c r="G1" s="574"/>
      <c r="H1" s="574"/>
      <c r="I1" s="574"/>
      <c r="J1" s="83"/>
      <c r="K1" s="83"/>
      <c r="L1" s="83"/>
      <c r="M1" s="383"/>
      <c r="N1" s="83"/>
      <c r="O1" s="215"/>
      <c r="P1" s="83"/>
      <c r="Q1" s="81"/>
      <c r="R1" s="81"/>
      <c r="S1" s="81"/>
    </row>
    <row r="2" spans="1:19 16384:16384" s="77" customFormat="1" ht="17.25" customHeight="1" x14ac:dyDescent="0.4">
      <c r="A2" s="601"/>
      <c r="B2" s="602"/>
      <c r="C2" s="603">
        <v>51235000</v>
      </c>
      <c r="D2" s="602"/>
      <c r="E2" s="604">
        <v>17</v>
      </c>
      <c r="F2" s="605"/>
      <c r="G2" s="605"/>
      <c r="H2" s="605"/>
      <c r="I2" s="605"/>
      <c r="J2" s="602"/>
      <c r="K2" s="602"/>
      <c r="L2" s="602"/>
      <c r="M2" s="606"/>
      <c r="N2" s="602"/>
      <c r="O2" s="607"/>
      <c r="P2" s="602"/>
      <c r="Q2" s="82"/>
      <c r="R2" s="82"/>
      <c r="S2" s="82"/>
    </row>
    <row r="3" spans="1:19 16384:16384" s="77" customFormat="1" ht="15" customHeight="1" x14ac:dyDescent="0.25">
      <c r="A3" s="85" t="s">
        <v>489</v>
      </c>
      <c r="B3" s="85" t="s">
        <v>490</v>
      </c>
      <c r="C3" s="86" t="s">
        <v>491</v>
      </c>
      <c r="D3" s="85" t="s">
        <v>492</v>
      </c>
      <c r="E3" s="575" t="s">
        <v>12</v>
      </c>
      <c r="F3" s="575" t="s">
        <v>493</v>
      </c>
      <c r="G3" s="575" t="s">
        <v>494</v>
      </c>
      <c r="H3" s="575" t="s">
        <v>495</v>
      </c>
      <c r="I3" s="577" t="s">
        <v>496</v>
      </c>
      <c r="J3" s="85" t="s">
        <v>497</v>
      </c>
      <c r="K3" s="85" t="s">
        <v>1</v>
      </c>
      <c r="L3" s="88" t="s">
        <v>498</v>
      </c>
      <c r="M3" s="85" t="s">
        <v>499</v>
      </c>
      <c r="N3" s="85" t="s">
        <v>500</v>
      </c>
      <c r="O3" s="216" t="s">
        <v>501</v>
      </c>
      <c r="P3" s="85" t="s">
        <v>706</v>
      </c>
      <c r="Q3" s="106"/>
      <c r="R3" s="106"/>
      <c r="S3" s="106"/>
    </row>
    <row r="4" spans="1:19 16384:16384" s="77" customFormat="1" ht="15" hidden="1" customHeight="1" x14ac:dyDescent="0.25">
      <c r="A4" s="213" t="s">
        <v>188</v>
      </c>
      <c r="B4" s="213" t="s">
        <v>502</v>
      </c>
      <c r="C4" s="590" t="s">
        <v>447</v>
      </c>
      <c r="D4" s="522" t="s">
        <v>105</v>
      </c>
      <c r="E4" s="522" t="s">
        <v>503</v>
      </c>
      <c r="F4" s="591" t="s">
        <v>447</v>
      </c>
      <c r="G4" s="591" t="s">
        <v>447</v>
      </c>
      <c r="H4" s="522"/>
      <c r="I4" s="522" t="s">
        <v>503</v>
      </c>
      <c r="J4" s="522" t="s">
        <v>504</v>
      </c>
      <c r="K4" s="213" t="s">
        <v>2</v>
      </c>
      <c r="L4" s="213">
        <v>810359</v>
      </c>
      <c r="M4" s="213" t="s">
        <v>447</v>
      </c>
      <c r="N4" s="213" t="s">
        <v>447</v>
      </c>
      <c r="O4" s="592" t="s">
        <v>447</v>
      </c>
      <c r="P4" s="522"/>
    </row>
    <row r="5" spans="1:19 16384:16384" s="77" customFormat="1" ht="15" hidden="1" customHeight="1" x14ac:dyDescent="0.25">
      <c r="A5" s="110" t="s">
        <v>188</v>
      </c>
      <c r="B5" s="110" t="s">
        <v>502</v>
      </c>
      <c r="C5" s="111">
        <v>750000</v>
      </c>
      <c r="D5" s="112" t="s">
        <v>105</v>
      </c>
      <c r="E5" s="112" t="s">
        <v>503</v>
      </c>
      <c r="F5" s="113" t="s">
        <v>447</v>
      </c>
      <c r="G5" s="113" t="s">
        <v>447</v>
      </c>
      <c r="H5" s="112"/>
      <c r="I5" s="112" t="s">
        <v>503</v>
      </c>
      <c r="J5" s="112" t="s">
        <v>504</v>
      </c>
      <c r="K5" s="110" t="s">
        <v>505</v>
      </c>
      <c r="L5" s="110">
        <v>810360</v>
      </c>
      <c r="M5" s="110" t="s">
        <v>447</v>
      </c>
      <c r="N5" s="110" t="s">
        <v>447</v>
      </c>
      <c r="O5" s="153" t="s">
        <v>447</v>
      </c>
      <c r="P5" s="112"/>
    </row>
    <row r="6" spans="1:19 16384:16384" s="77" customFormat="1" ht="25.5" hidden="1" customHeight="1" x14ac:dyDescent="0.25">
      <c r="A6" s="110" t="s">
        <v>61</v>
      </c>
      <c r="B6" s="110" t="s">
        <v>506</v>
      </c>
      <c r="C6" s="114">
        <v>16000000</v>
      </c>
      <c r="D6" s="110" t="s">
        <v>85</v>
      </c>
      <c r="E6" s="113" t="s">
        <v>686</v>
      </c>
      <c r="F6" s="113" t="s">
        <v>447</v>
      </c>
      <c r="G6" s="113" t="s">
        <v>447</v>
      </c>
      <c r="H6" s="112"/>
      <c r="I6" s="110" t="s">
        <v>503</v>
      </c>
      <c r="J6" s="110" t="s">
        <v>507</v>
      </c>
      <c r="K6" s="110" t="s">
        <v>2</v>
      </c>
      <c r="L6" s="110" t="s">
        <v>508</v>
      </c>
      <c r="M6" s="110" t="s">
        <v>447</v>
      </c>
      <c r="N6" s="110" t="s">
        <v>509</v>
      </c>
      <c r="O6" s="152" t="s">
        <v>510</v>
      </c>
      <c r="P6" s="112"/>
    </row>
    <row r="7" spans="1:19 16384:16384" s="77" customFormat="1" ht="15" hidden="1" customHeight="1" x14ac:dyDescent="0.25">
      <c r="A7" s="110" t="s">
        <v>511</v>
      </c>
      <c r="B7" s="110" t="s">
        <v>506</v>
      </c>
      <c r="C7" s="114">
        <v>197000000</v>
      </c>
      <c r="D7" s="110" t="s">
        <v>85</v>
      </c>
      <c r="E7" s="113" t="s">
        <v>687</v>
      </c>
      <c r="F7" s="113" t="s">
        <v>447</v>
      </c>
      <c r="G7" s="113" t="s">
        <v>447</v>
      </c>
      <c r="H7" s="112"/>
      <c r="I7" s="110" t="s">
        <v>503</v>
      </c>
      <c r="J7" s="110" t="s">
        <v>512</v>
      </c>
      <c r="K7" s="110" t="s">
        <v>2</v>
      </c>
      <c r="L7" s="110">
        <v>2336</v>
      </c>
      <c r="M7" s="110">
        <v>1</v>
      </c>
      <c r="N7" s="110"/>
      <c r="O7" s="152" t="s">
        <v>513</v>
      </c>
      <c r="P7" s="112"/>
    </row>
    <row r="8" spans="1:19 16384:16384" s="77" customFormat="1" ht="38.25" hidden="1" customHeight="1" x14ac:dyDescent="0.25">
      <c r="A8" s="110" t="s">
        <v>511</v>
      </c>
      <c r="B8" s="110" t="s">
        <v>506</v>
      </c>
      <c r="C8" s="114">
        <v>4500000</v>
      </c>
      <c r="D8" s="110" t="s">
        <v>85</v>
      </c>
      <c r="E8" s="113" t="s">
        <v>687</v>
      </c>
      <c r="F8" s="113" t="s">
        <v>447</v>
      </c>
      <c r="G8" s="113" t="s">
        <v>447</v>
      </c>
      <c r="H8" s="112"/>
      <c r="I8" s="110" t="s">
        <v>503</v>
      </c>
      <c r="J8" s="110" t="s">
        <v>514</v>
      </c>
      <c r="K8" s="110" t="s">
        <v>2</v>
      </c>
      <c r="L8" s="110" t="s">
        <v>508</v>
      </c>
      <c r="M8" s="110" t="s">
        <v>447</v>
      </c>
      <c r="N8" s="110" t="s">
        <v>515</v>
      </c>
      <c r="O8" s="152" t="s">
        <v>516</v>
      </c>
      <c r="P8" s="112"/>
    </row>
    <row r="9" spans="1:19 16384:16384" s="77" customFormat="1" ht="15" hidden="1" customHeight="1" x14ac:dyDescent="0.25">
      <c r="A9" s="107"/>
      <c r="B9" s="107" t="s">
        <v>434</v>
      </c>
      <c r="C9" s="108">
        <v>21500000</v>
      </c>
      <c r="D9" s="107" t="s">
        <v>433</v>
      </c>
      <c r="E9" s="107">
        <v>429</v>
      </c>
      <c r="F9" s="109">
        <v>41796</v>
      </c>
      <c r="G9" s="109">
        <v>41820</v>
      </c>
      <c r="H9" s="107"/>
      <c r="I9" s="107"/>
      <c r="J9" s="107"/>
      <c r="K9" s="107"/>
      <c r="L9" s="107"/>
      <c r="M9" s="107"/>
      <c r="N9" s="107"/>
      <c r="O9" s="151" t="s">
        <v>435</v>
      </c>
      <c r="P9" s="107" t="s">
        <v>27</v>
      </c>
    </row>
    <row r="10" spans="1:19 16384:16384" s="77" customFormat="1" hidden="1" x14ac:dyDescent="0.25">
      <c r="A10" s="107"/>
      <c r="B10" s="107" t="s">
        <v>307</v>
      </c>
      <c r="C10" s="108">
        <v>15000</v>
      </c>
      <c r="D10" s="107" t="s">
        <v>39</v>
      </c>
      <c r="E10" s="107">
        <v>405</v>
      </c>
      <c r="F10" s="109">
        <v>41746</v>
      </c>
      <c r="G10" s="109">
        <v>41757</v>
      </c>
      <c r="H10" s="107"/>
      <c r="I10" s="107"/>
      <c r="J10" s="107" t="s">
        <v>306</v>
      </c>
      <c r="K10" s="107"/>
      <c r="L10" s="107"/>
      <c r="M10" s="107"/>
      <c r="N10" s="107"/>
      <c r="O10" s="151"/>
      <c r="P10" s="107" t="s">
        <v>25</v>
      </c>
    </row>
    <row r="11" spans="1:19 16384:16384" s="77" customFormat="1" hidden="1" x14ac:dyDescent="0.25">
      <c r="A11" s="107"/>
      <c r="B11" s="107" t="s">
        <v>439</v>
      </c>
      <c r="C11" s="108">
        <v>1500000</v>
      </c>
      <c r="D11" s="107" t="s">
        <v>1292</v>
      </c>
      <c r="E11" s="107">
        <v>443</v>
      </c>
      <c r="F11" s="109">
        <v>41810</v>
      </c>
      <c r="G11" s="109">
        <v>41834</v>
      </c>
      <c r="H11" s="109">
        <v>41844</v>
      </c>
      <c r="I11" s="107" t="s">
        <v>503</v>
      </c>
      <c r="J11" s="107" t="s">
        <v>438</v>
      </c>
      <c r="K11" s="107"/>
      <c r="L11" s="107"/>
      <c r="M11" s="107"/>
      <c r="N11" s="107"/>
      <c r="O11" s="151" t="s">
        <v>455</v>
      </c>
      <c r="P11" s="107" t="s">
        <v>27</v>
      </c>
      <c r="XFD11" s="168"/>
    </row>
    <row r="12" spans="1:19 16384:16384" s="77" customFormat="1" hidden="1" x14ac:dyDescent="0.25">
      <c r="A12" s="107"/>
      <c r="B12" s="107" t="s">
        <v>457</v>
      </c>
      <c r="C12" s="108">
        <v>1000000</v>
      </c>
      <c r="D12" s="107" t="s">
        <v>39</v>
      </c>
      <c r="E12" s="107">
        <v>441</v>
      </c>
      <c r="F12" s="109">
        <v>41803</v>
      </c>
      <c r="G12" s="109">
        <v>41816</v>
      </c>
      <c r="H12" s="107"/>
      <c r="I12" s="107"/>
      <c r="J12" s="107" t="s">
        <v>456</v>
      </c>
      <c r="K12" s="107"/>
      <c r="L12" s="107"/>
      <c r="M12" s="107"/>
      <c r="N12" s="107"/>
      <c r="O12" s="151"/>
      <c r="P12" s="107" t="s">
        <v>27</v>
      </c>
      <c r="XFD12" s="168"/>
    </row>
    <row r="13" spans="1:19 16384:16384" s="77" customFormat="1" hidden="1" x14ac:dyDescent="0.25">
      <c r="A13" s="110" t="s">
        <v>517</v>
      </c>
      <c r="B13" s="110" t="s">
        <v>506</v>
      </c>
      <c r="C13" s="114">
        <v>260000</v>
      </c>
      <c r="D13" s="110" t="s">
        <v>39</v>
      </c>
      <c r="E13" s="113" t="s">
        <v>536</v>
      </c>
      <c r="F13" s="113" t="s">
        <v>447</v>
      </c>
      <c r="G13" s="113" t="s">
        <v>447</v>
      </c>
      <c r="H13" s="112"/>
      <c r="I13" s="110" t="s">
        <v>503</v>
      </c>
      <c r="J13" s="110" t="s">
        <v>522</v>
      </c>
      <c r="K13" s="110" t="s">
        <v>8</v>
      </c>
      <c r="L13" s="110"/>
      <c r="M13" s="110"/>
      <c r="N13" s="110" t="s">
        <v>447</v>
      </c>
      <c r="O13" s="152" t="s">
        <v>523</v>
      </c>
      <c r="P13" s="112"/>
      <c r="XFD13" s="168"/>
    </row>
    <row r="14" spans="1:19 16384:16384" s="77" customFormat="1" hidden="1" x14ac:dyDescent="0.25">
      <c r="A14" s="110" t="s">
        <v>517</v>
      </c>
      <c r="B14" s="110" t="s">
        <v>506</v>
      </c>
      <c r="C14" s="114">
        <v>260000</v>
      </c>
      <c r="D14" s="110" t="s">
        <v>39</v>
      </c>
      <c r="E14" s="113" t="s">
        <v>536</v>
      </c>
      <c r="F14" s="113" t="s">
        <v>447</v>
      </c>
      <c r="G14" s="113" t="s">
        <v>447</v>
      </c>
      <c r="H14" s="112"/>
      <c r="I14" s="110" t="s">
        <v>503</v>
      </c>
      <c r="J14" s="110" t="s">
        <v>522</v>
      </c>
      <c r="K14" s="110" t="s">
        <v>8</v>
      </c>
      <c r="L14" s="110"/>
      <c r="M14" s="110"/>
      <c r="N14" s="110" t="s">
        <v>447</v>
      </c>
      <c r="O14" s="152" t="s">
        <v>523</v>
      </c>
      <c r="P14" s="112"/>
      <c r="XFD14" s="168"/>
    </row>
    <row r="15" spans="1:19 16384:16384" s="77" customFormat="1" hidden="1" x14ac:dyDescent="0.25">
      <c r="A15" s="110" t="s">
        <v>524</v>
      </c>
      <c r="B15" s="110" t="s">
        <v>525</v>
      </c>
      <c r="C15" s="114">
        <v>2000000</v>
      </c>
      <c r="D15" s="110" t="s">
        <v>39</v>
      </c>
      <c r="E15" s="113" t="s">
        <v>536</v>
      </c>
      <c r="F15" s="113" t="s">
        <v>447</v>
      </c>
      <c r="G15" s="113" t="s">
        <v>447</v>
      </c>
      <c r="H15" s="112"/>
      <c r="I15" s="110" t="s">
        <v>503</v>
      </c>
      <c r="J15" s="110" t="s">
        <v>526</v>
      </c>
      <c r="K15" s="110" t="s">
        <v>8</v>
      </c>
      <c r="L15" s="110">
        <v>809540</v>
      </c>
      <c r="M15" s="110"/>
      <c r="N15" s="110" t="s">
        <v>447</v>
      </c>
      <c r="O15" s="152" t="s">
        <v>521</v>
      </c>
      <c r="P15" s="112"/>
    </row>
    <row r="16" spans="1:19 16384:16384" s="77" customFormat="1" hidden="1" x14ac:dyDescent="0.25">
      <c r="A16" s="110" t="s">
        <v>527</v>
      </c>
      <c r="B16" s="110" t="s">
        <v>528</v>
      </c>
      <c r="C16" s="114">
        <v>10000</v>
      </c>
      <c r="D16" s="110" t="s">
        <v>39</v>
      </c>
      <c r="E16" s="113" t="s">
        <v>536</v>
      </c>
      <c r="F16" s="113" t="s">
        <v>447</v>
      </c>
      <c r="G16" s="113" t="s">
        <v>447</v>
      </c>
      <c r="H16" s="112"/>
      <c r="I16" s="110" t="s">
        <v>503</v>
      </c>
      <c r="J16" s="110" t="s">
        <v>529</v>
      </c>
      <c r="K16" s="110" t="s">
        <v>2</v>
      </c>
      <c r="L16" s="110">
        <v>805922</v>
      </c>
      <c r="M16" s="110">
        <v>1</v>
      </c>
      <c r="N16" s="110" t="s">
        <v>447</v>
      </c>
      <c r="O16" s="152" t="s">
        <v>530</v>
      </c>
      <c r="P16" s="112"/>
    </row>
    <row r="17" spans="1:27" s="77" customFormat="1" hidden="1" x14ac:dyDescent="0.25">
      <c r="A17" s="110" t="s">
        <v>61</v>
      </c>
      <c r="B17" s="110" t="s">
        <v>531</v>
      </c>
      <c r="C17" s="114">
        <v>50000</v>
      </c>
      <c r="D17" s="110" t="s">
        <v>39</v>
      </c>
      <c r="E17" s="113" t="s">
        <v>536</v>
      </c>
      <c r="F17" s="113" t="s">
        <v>447</v>
      </c>
      <c r="G17" s="113" t="s">
        <v>447</v>
      </c>
      <c r="H17" s="112"/>
      <c r="I17" s="110" t="s">
        <v>503</v>
      </c>
      <c r="J17" s="110" t="s">
        <v>532</v>
      </c>
      <c r="K17" s="110" t="s">
        <v>8</v>
      </c>
      <c r="L17" s="110">
        <v>805048</v>
      </c>
      <c r="M17" s="110">
        <v>1</v>
      </c>
      <c r="N17" s="110" t="s">
        <v>447</v>
      </c>
      <c r="O17" s="152" t="s">
        <v>533</v>
      </c>
      <c r="P17" s="112"/>
    </row>
    <row r="18" spans="1:27" s="77" customFormat="1" hidden="1" x14ac:dyDescent="0.25">
      <c r="A18" s="110" t="s">
        <v>534</v>
      </c>
      <c r="B18" s="110" t="s">
        <v>535</v>
      </c>
      <c r="C18" s="114">
        <v>250000</v>
      </c>
      <c r="D18" s="110" t="s">
        <v>39</v>
      </c>
      <c r="E18" s="113" t="s">
        <v>536</v>
      </c>
      <c r="F18" s="113"/>
      <c r="G18" s="113"/>
      <c r="H18" s="112"/>
      <c r="I18" s="110" t="s">
        <v>536</v>
      </c>
      <c r="J18" s="110" t="s">
        <v>537</v>
      </c>
      <c r="K18" s="110" t="s">
        <v>8</v>
      </c>
      <c r="L18" s="110">
        <v>1241</v>
      </c>
      <c r="M18" s="110">
        <v>808536</v>
      </c>
      <c r="N18" s="110" t="s">
        <v>447</v>
      </c>
      <c r="O18" s="152" t="s">
        <v>538</v>
      </c>
      <c r="P18" s="112"/>
    </row>
    <row r="19" spans="1:27" s="77" customFormat="1" hidden="1" x14ac:dyDescent="0.25">
      <c r="A19" s="110" t="s">
        <v>539</v>
      </c>
      <c r="B19" s="110" t="s">
        <v>540</v>
      </c>
      <c r="C19" s="114">
        <v>250000</v>
      </c>
      <c r="D19" s="110" t="s">
        <v>39</v>
      </c>
      <c r="E19" s="113" t="s">
        <v>536</v>
      </c>
      <c r="F19" s="113" t="s">
        <v>447</v>
      </c>
      <c r="G19" s="113" t="s">
        <v>447</v>
      </c>
      <c r="H19" s="112"/>
      <c r="I19" s="110" t="s">
        <v>503</v>
      </c>
      <c r="J19" s="110" t="s">
        <v>541</v>
      </c>
      <c r="K19" s="110" t="s">
        <v>8</v>
      </c>
      <c r="L19" s="110">
        <v>809188</v>
      </c>
      <c r="M19" s="110"/>
      <c r="N19" s="110" t="s">
        <v>447</v>
      </c>
      <c r="O19" s="152" t="s">
        <v>542</v>
      </c>
      <c r="P19" s="112"/>
    </row>
    <row r="20" spans="1:27" s="77" customFormat="1" hidden="1" x14ac:dyDescent="0.25">
      <c r="A20" s="110" t="s">
        <v>543</v>
      </c>
      <c r="B20" s="110" t="s">
        <v>544</v>
      </c>
      <c r="C20" s="114">
        <v>286000</v>
      </c>
      <c r="D20" s="110" t="s">
        <v>39</v>
      </c>
      <c r="E20" s="113" t="s">
        <v>536</v>
      </c>
      <c r="F20" s="113" t="s">
        <v>447</v>
      </c>
      <c r="G20" s="113" t="s">
        <v>447</v>
      </c>
      <c r="H20" s="112"/>
      <c r="I20" s="110" t="s">
        <v>503</v>
      </c>
      <c r="J20" s="110" t="s">
        <v>545</v>
      </c>
      <c r="K20" s="110" t="s">
        <v>8</v>
      </c>
      <c r="L20" s="110">
        <v>809583</v>
      </c>
      <c r="M20" s="110">
        <v>4</v>
      </c>
      <c r="N20" s="110" t="s">
        <v>447</v>
      </c>
      <c r="O20" s="152" t="s">
        <v>521</v>
      </c>
      <c r="P20" s="112"/>
    </row>
    <row r="21" spans="1:27" s="77" customFormat="1" hidden="1" x14ac:dyDescent="0.25">
      <c r="A21" s="110" t="s">
        <v>546</v>
      </c>
      <c r="B21" s="110" t="s">
        <v>547</v>
      </c>
      <c r="C21" s="114">
        <v>330500</v>
      </c>
      <c r="D21" s="110" t="s">
        <v>39</v>
      </c>
      <c r="E21" s="113" t="s">
        <v>536</v>
      </c>
      <c r="F21" s="113" t="s">
        <v>447</v>
      </c>
      <c r="G21" s="113" t="s">
        <v>447</v>
      </c>
      <c r="H21" s="112"/>
      <c r="I21" s="110" t="s">
        <v>503</v>
      </c>
      <c r="J21" s="110" t="s">
        <v>548</v>
      </c>
      <c r="K21" s="110" t="s">
        <v>8</v>
      </c>
      <c r="L21" s="110">
        <v>809681</v>
      </c>
      <c r="M21" s="110">
        <v>1</v>
      </c>
      <c r="N21" s="110" t="s">
        <v>447</v>
      </c>
      <c r="O21" s="152" t="s">
        <v>542</v>
      </c>
      <c r="P21" s="112"/>
      <c r="S21" s="89"/>
      <c r="U21" s="90"/>
      <c r="V21" s="91"/>
      <c r="W21" s="91"/>
      <c r="X21" s="92"/>
      <c r="Z21" s="90"/>
    </row>
    <row r="22" spans="1:27" s="77" customFormat="1" hidden="1" x14ac:dyDescent="0.25">
      <c r="A22" s="110" t="s">
        <v>549</v>
      </c>
      <c r="B22" s="110" t="s">
        <v>550</v>
      </c>
      <c r="C22" s="114">
        <v>250000</v>
      </c>
      <c r="D22" s="110" t="s">
        <v>39</v>
      </c>
      <c r="E22" s="113" t="s">
        <v>536</v>
      </c>
      <c r="F22" s="113" t="s">
        <v>447</v>
      </c>
      <c r="G22" s="113" t="s">
        <v>447</v>
      </c>
      <c r="H22" s="112"/>
      <c r="I22" s="110" t="s">
        <v>503</v>
      </c>
      <c r="J22" s="110" t="s">
        <v>551</v>
      </c>
      <c r="K22" s="110" t="s">
        <v>3</v>
      </c>
      <c r="L22" s="110">
        <v>809170</v>
      </c>
      <c r="M22" s="110"/>
      <c r="N22" s="110" t="s">
        <v>447</v>
      </c>
      <c r="O22" s="152" t="s">
        <v>538</v>
      </c>
      <c r="P22" s="112"/>
      <c r="S22" s="89"/>
      <c r="U22" s="90"/>
      <c r="V22" s="91"/>
      <c r="W22" s="91"/>
      <c r="X22" s="92"/>
      <c r="Z22" s="90"/>
    </row>
    <row r="23" spans="1:27" s="77" customFormat="1" hidden="1" x14ac:dyDescent="0.25">
      <c r="A23" s="110" t="s">
        <v>549</v>
      </c>
      <c r="B23" s="110" t="s">
        <v>550</v>
      </c>
      <c r="C23" s="114">
        <v>1000000</v>
      </c>
      <c r="D23" s="110" t="s">
        <v>39</v>
      </c>
      <c r="E23" s="113" t="s">
        <v>536</v>
      </c>
      <c r="F23" s="113" t="s">
        <v>447</v>
      </c>
      <c r="G23" s="113" t="s">
        <v>447</v>
      </c>
      <c r="H23" s="112"/>
      <c r="I23" s="110" t="s">
        <v>503</v>
      </c>
      <c r="J23" s="110" t="s">
        <v>552</v>
      </c>
      <c r="K23" s="110" t="s">
        <v>8</v>
      </c>
      <c r="L23" s="110">
        <v>809696</v>
      </c>
      <c r="M23" s="110">
        <v>1</v>
      </c>
      <c r="N23" s="110" t="s">
        <v>447</v>
      </c>
      <c r="O23" s="152" t="s">
        <v>542</v>
      </c>
      <c r="P23" s="112"/>
      <c r="S23" s="91"/>
      <c r="U23" s="90"/>
      <c r="V23" s="91"/>
      <c r="W23" s="91"/>
      <c r="X23" s="90"/>
      <c r="Z23" s="90"/>
      <c r="AA23" s="90"/>
    </row>
    <row r="24" spans="1:27" s="77" customFormat="1" hidden="1" x14ac:dyDescent="0.25">
      <c r="A24" s="110" t="s">
        <v>61</v>
      </c>
      <c r="B24" s="110" t="s">
        <v>699</v>
      </c>
      <c r="C24" s="115">
        <v>8000000</v>
      </c>
      <c r="D24" s="110" t="s">
        <v>35</v>
      </c>
      <c r="E24" s="113" t="s">
        <v>503</v>
      </c>
      <c r="F24" s="113" t="s">
        <v>447</v>
      </c>
      <c r="G24" s="113" t="s">
        <v>447</v>
      </c>
      <c r="H24" s="110" t="s">
        <v>447</v>
      </c>
      <c r="I24" s="112" t="s">
        <v>447</v>
      </c>
      <c r="J24" s="112" t="s">
        <v>700</v>
      </c>
      <c r="K24" s="110" t="s">
        <v>2</v>
      </c>
      <c r="L24" s="258">
        <v>810557</v>
      </c>
      <c r="M24" s="124" t="s">
        <v>447</v>
      </c>
      <c r="N24" s="112" t="s">
        <v>447</v>
      </c>
      <c r="O24" s="153" t="s">
        <v>1210</v>
      </c>
      <c r="P24" s="112"/>
      <c r="S24" s="91"/>
      <c r="U24" s="94"/>
      <c r="V24" s="91"/>
      <c r="W24" s="91"/>
      <c r="X24" s="93"/>
      <c r="Z24" s="90"/>
      <c r="AA24" s="90"/>
    </row>
    <row r="25" spans="1:27" s="77" customFormat="1" ht="15" hidden="1" customHeight="1" x14ac:dyDescent="0.25">
      <c r="A25" s="112" t="s">
        <v>251</v>
      </c>
      <c r="B25" s="112" t="s">
        <v>553</v>
      </c>
      <c r="C25" s="115">
        <v>30000000</v>
      </c>
      <c r="D25" s="112" t="s">
        <v>554</v>
      </c>
      <c r="E25" s="113" t="s">
        <v>687</v>
      </c>
      <c r="F25" s="112" t="s">
        <v>447</v>
      </c>
      <c r="G25" s="112"/>
      <c r="H25" s="112"/>
      <c r="I25" s="110" t="s">
        <v>503</v>
      </c>
      <c r="J25" s="112" t="s">
        <v>555</v>
      </c>
      <c r="K25" s="112" t="s">
        <v>2</v>
      </c>
      <c r="L25" s="112">
        <v>2700</v>
      </c>
      <c r="M25" s="112"/>
      <c r="N25" s="110" t="s">
        <v>515</v>
      </c>
      <c r="O25" s="153"/>
      <c r="P25" s="112"/>
      <c r="S25" s="91"/>
      <c r="U25" s="94"/>
      <c r="V25" s="91"/>
      <c r="W25" s="91"/>
      <c r="X25" s="93"/>
      <c r="Z25" s="90"/>
      <c r="AA25" s="90"/>
    </row>
    <row r="26" spans="1:27" s="77" customFormat="1" ht="15" hidden="1" customHeight="1" x14ac:dyDescent="0.25">
      <c r="A26" s="107" t="s">
        <v>251</v>
      </c>
      <c r="B26" s="107" t="s">
        <v>553</v>
      </c>
      <c r="C26" s="116"/>
      <c r="D26" s="107" t="s">
        <v>554</v>
      </c>
      <c r="E26" s="117" t="s">
        <v>688</v>
      </c>
      <c r="F26" s="107" t="s">
        <v>690</v>
      </c>
      <c r="G26" s="118">
        <v>40071</v>
      </c>
      <c r="H26" s="107"/>
      <c r="I26" s="119" t="s">
        <v>503</v>
      </c>
      <c r="J26" s="107" t="s">
        <v>556</v>
      </c>
      <c r="K26" s="107" t="s">
        <v>2</v>
      </c>
      <c r="L26" s="107">
        <v>402183</v>
      </c>
      <c r="M26" s="107" t="s">
        <v>557</v>
      </c>
      <c r="N26" s="119" t="s">
        <v>515</v>
      </c>
      <c r="O26" s="151"/>
      <c r="P26" s="107"/>
      <c r="S26" s="91"/>
      <c r="U26" s="90"/>
      <c r="V26" s="91"/>
      <c r="W26" s="91"/>
      <c r="X26" s="93"/>
      <c r="Z26" s="90"/>
      <c r="AA26" s="90"/>
    </row>
    <row r="27" spans="1:27" s="77" customFormat="1" ht="15" hidden="1" customHeight="1" x14ac:dyDescent="0.25">
      <c r="A27" s="107" t="s">
        <v>251</v>
      </c>
      <c r="B27" s="107" t="s">
        <v>553</v>
      </c>
      <c r="C27" s="116"/>
      <c r="D27" s="107" t="s">
        <v>554</v>
      </c>
      <c r="E27" s="117" t="s">
        <v>688</v>
      </c>
      <c r="F27" s="107" t="s">
        <v>690</v>
      </c>
      <c r="G27" s="118">
        <v>40071</v>
      </c>
      <c r="H27" s="107"/>
      <c r="I27" s="119" t="s">
        <v>503</v>
      </c>
      <c r="J27" s="107" t="s">
        <v>556</v>
      </c>
      <c r="K27" s="107" t="s">
        <v>2</v>
      </c>
      <c r="L27" s="107">
        <v>402819</v>
      </c>
      <c r="M27" s="107" t="s">
        <v>558</v>
      </c>
      <c r="N27" s="119" t="s">
        <v>515</v>
      </c>
      <c r="O27" s="151"/>
      <c r="P27" s="107"/>
      <c r="S27" s="91"/>
      <c r="U27" s="90"/>
      <c r="V27" s="91"/>
      <c r="W27" s="91"/>
      <c r="X27" s="93"/>
      <c r="Z27" s="90"/>
      <c r="AA27" s="90"/>
    </row>
    <row r="28" spans="1:27" s="77" customFormat="1" ht="15" hidden="1" customHeight="1" x14ac:dyDescent="0.25">
      <c r="A28" s="112" t="s">
        <v>251</v>
      </c>
      <c r="B28" s="112" t="s">
        <v>553</v>
      </c>
      <c r="C28" s="115"/>
      <c r="D28" s="112" t="s">
        <v>554</v>
      </c>
      <c r="E28" s="113" t="s">
        <v>687</v>
      </c>
      <c r="F28" s="112" t="s">
        <v>447</v>
      </c>
      <c r="G28" s="112" t="s">
        <v>447</v>
      </c>
      <c r="H28" s="112"/>
      <c r="I28" s="110" t="s">
        <v>503</v>
      </c>
      <c r="J28" s="112" t="s">
        <v>559</v>
      </c>
      <c r="K28" s="112" t="s">
        <v>2</v>
      </c>
      <c r="L28" s="112">
        <v>403212</v>
      </c>
      <c r="M28" s="112" t="s">
        <v>560</v>
      </c>
      <c r="N28" s="110" t="s">
        <v>515</v>
      </c>
      <c r="O28" s="153"/>
      <c r="P28" s="112"/>
      <c r="S28" s="91"/>
      <c r="U28" s="90"/>
      <c r="V28" s="91"/>
      <c r="W28" s="91"/>
      <c r="X28" s="93"/>
      <c r="Z28" s="90"/>
      <c r="AA28" s="90"/>
    </row>
    <row r="29" spans="1:27" s="77" customFormat="1" ht="15" hidden="1" customHeight="1" x14ac:dyDescent="0.25">
      <c r="A29" s="112" t="s">
        <v>251</v>
      </c>
      <c r="B29" s="112" t="s">
        <v>553</v>
      </c>
      <c r="C29" s="115"/>
      <c r="D29" s="112" t="s">
        <v>554</v>
      </c>
      <c r="E29" s="113" t="s">
        <v>687</v>
      </c>
      <c r="F29" s="112" t="s">
        <v>447</v>
      </c>
      <c r="G29" s="112" t="s">
        <v>447</v>
      </c>
      <c r="H29" s="112"/>
      <c r="I29" s="110" t="s">
        <v>503</v>
      </c>
      <c r="J29" s="112" t="s">
        <v>561</v>
      </c>
      <c r="K29" s="112" t="s">
        <v>9</v>
      </c>
      <c r="L29" s="112"/>
      <c r="M29" s="112"/>
      <c r="N29" s="112" t="s">
        <v>562</v>
      </c>
      <c r="O29" s="153"/>
      <c r="P29" s="112"/>
      <c r="S29" s="91"/>
      <c r="U29" s="90"/>
      <c r="V29" s="91"/>
      <c r="W29" s="91"/>
      <c r="X29" s="93"/>
      <c r="Z29" s="90"/>
      <c r="AA29" s="90"/>
    </row>
    <row r="30" spans="1:27" s="77" customFormat="1" ht="15" hidden="1" customHeight="1" x14ac:dyDescent="0.25">
      <c r="A30" s="112" t="s">
        <v>329</v>
      </c>
      <c r="B30" s="112" t="s">
        <v>553</v>
      </c>
      <c r="C30" s="115">
        <v>22000000</v>
      </c>
      <c r="D30" s="112" t="s">
        <v>554</v>
      </c>
      <c r="E30" s="113" t="s">
        <v>687</v>
      </c>
      <c r="F30" s="112" t="s">
        <v>447</v>
      </c>
      <c r="G30" s="112"/>
      <c r="H30" s="112"/>
      <c r="I30" s="110" t="s">
        <v>503</v>
      </c>
      <c r="J30" s="112" t="s">
        <v>117</v>
      </c>
      <c r="K30" s="112" t="s">
        <v>2</v>
      </c>
      <c r="L30" s="112">
        <v>2755</v>
      </c>
      <c r="M30" s="112"/>
      <c r="N30" s="110" t="s">
        <v>515</v>
      </c>
      <c r="O30" s="153"/>
      <c r="P30" s="112"/>
      <c r="S30" s="91"/>
      <c r="U30" s="90"/>
      <c r="V30" s="91"/>
      <c r="W30" s="91"/>
      <c r="X30" s="93"/>
      <c r="Z30" s="90"/>
      <c r="AA30" s="90"/>
    </row>
    <row r="31" spans="1:27" s="77" customFormat="1" ht="15" hidden="1" customHeight="1" x14ac:dyDescent="0.25">
      <c r="A31" s="112" t="s">
        <v>329</v>
      </c>
      <c r="B31" s="112" t="s">
        <v>553</v>
      </c>
      <c r="C31" s="115"/>
      <c r="D31" s="112" t="s">
        <v>554</v>
      </c>
      <c r="E31" s="113" t="s">
        <v>687</v>
      </c>
      <c r="F31" s="112" t="s">
        <v>447</v>
      </c>
      <c r="G31" s="112" t="s">
        <v>447</v>
      </c>
      <c r="H31" s="112"/>
      <c r="I31" s="110" t="s">
        <v>503</v>
      </c>
      <c r="J31" s="112" t="s">
        <v>563</v>
      </c>
      <c r="K31" s="112" t="s">
        <v>564</v>
      </c>
      <c r="L31" s="112"/>
      <c r="M31" s="112"/>
      <c r="N31" s="110" t="s">
        <v>515</v>
      </c>
      <c r="O31" s="153"/>
      <c r="P31" s="112"/>
      <c r="S31" s="91"/>
      <c r="U31" s="90"/>
      <c r="V31" s="91"/>
      <c r="W31" s="91"/>
      <c r="X31" s="93"/>
      <c r="Z31" s="90"/>
      <c r="AA31" s="90"/>
    </row>
    <row r="32" spans="1:27" s="77" customFormat="1" ht="15" hidden="1" customHeight="1" x14ac:dyDescent="0.25">
      <c r="A32" s="112" t="s">
        <v>565</v>
      </c>
      <c r="B32" s="112" t="s">
        <v>553</v>
      </c>
      <c r="C32" s="115">
        <v>30000000</v>
      </c>
      <c r="D32" s="112" t="s">
        <v>554</v>
      </c>
      <c r="E32" s="113" t="s">
        <v>687</v>
      </c>
      <c r="F32" s="112" t="s">
        <v>447</v>
      </c>
      <c r="G32" s="112"/>
      <c r="H32" s="112"/>
      <c r="I32" s="110" t="s">
        <v>503</v>
      </c>
      <c r="J32" s="112" t="s">
        <v>566</v>
      </c>
      <c r="K32" s="112" t="s">
        <v>2</v>
      </c>
      <c r="L32" s="112">
        <v>2700</v>
      </c>
      <c r="M32" s="112"/>
      <c r="N32" s="110" t="s">
        <v>515</v>
      </c>
      <c r="O32" s="153"/>
      <c r="P32" s="112"/>
      <c r="V32" s="95"/>
      <c r="Z32" s="90"/>
      <c r="AA32" s="90"/>
    </row>
    <row r="33" spans="1:27" s="77" customFormat="1" ht="114.75" hidden="1" customHeight="1" x14ac:dyDescent="0.25">
      <c r="A33" s="110" t="s">
        <v>251</v>
      </c>
      <c r="B33" s="110" t="s">
        <v>506</v>
      </c>
      <c r="C33" s="114">
        <v>36000000</v>
      </c>
      <c r="D33" s="110" t="s">
        <v>99</v>
      </c>
      <c r="E33" s="113" t="s">
        <v>503</v>
      </c>
      <c r="F33" s="113" t="s">
        <v>447</v>
      </c>
      <c r="G33" s="113" t="s">
        <v>447</v>
      </c>
      <c r="H33" s="112"/>
      <c r="I33" s="110" t="s">
        <v>567</v>
      </c>
      <c r="J33" s="110" t="s">
        <v>568</v>
      </c>
      <c r="K33" s="110" t="s">
        <v>2</v>
      </c>
      <c r="L33" s="120">
        <v>2448</v>
      </c>
      <c r="M33" s="110" t="s">
        <v>569</v>
      </c>
      <c r="N33" s="110" t="s">
        <v>447</v>
      </c>
      <c r="O33" s="152" t="s">
        <v>570</v>
      </c>
      <c r="P33" s="112"/>
      <c r="S33" s="79"/>
      <c r="V33" s="79"/>
      <c r="W33" s="79"/>
      <c r="Z33" s="90"/>
    </row>
    <row r="34" spans="1:27" s="77" customFormat="1" ht="76.5" hidden="1" customHeight="1" x14ac:dyDescent="0.25">
      <c r="A34" s="110" t="s">
        <v>251</v>
      </c>
      <c r="B34" s="110" t="s">
        <v>506</v>
      </c>
      <c r="C34" s="114">
        <v>112000000</v>
      </c>
      <c r="D34" s="110" t="s">
        <v>99</v>
      </c>
      <c r="E34" s="113" t="s">
        <v>687</v>
      </c>
      <c r="F34" s="113" t="s">
        <v>447</v>
      </c>
      <c r="G34" s="113" t="s">
        <v>447</v>
      </c>
      <c r="H34" s="112"/>
      <c r="I34" s="110" t="s">
        <v>503</v>
      </c>
      <c r="J34" s="110" t="s">
        <v>479</v>
      </c>
      <c r="K34" s="110" t="s">
        <v>571</v>
      </c>
      <c r="L34" s="120">
        <v>402699</v>
      </c>
      <c r="M34" s="110" t="s">
        <v>572</v>
      </c>
      <c r="N34" s="110" t="s">
        <v>447</v>
      </c>
      <c r="O34" s="152" t="s">
        <v>573</v>
      </c>
      <c r="P34" s="112"/>
      <c r="S34" s="79"/>
      <c r="V34" s="79"/>
      <c r="Z34" s="90"/>
    </row>
    <row r="35" spans="1:27" s="77" customFormat="1" ht="63.75" hidden="1" customHeight="1" x14ac:dyDescent="0.25">
      <c r="A35" s="110" t="s">
        <v>250</v>
      </c>
      <c r="B35" s="110" t="s">
        <v>506</v>
      </c>
      <c r="C35" s="114">
        <v>70000000</v>
      </c>
      <c r="D35" s="110" t="s">
        <v>99</v>
      </c>
      <c r="E35" s="113" t="s">
        <v>687</v>
      </c>
      <c r="F35" s="113" t="s">
        <v>447</v>
      </c>
      <c r="G35" s="113" t="s">
        <v>447</v>
      </c>
      <c r="H35" s="112"/>
      <c r="I35" s="110" t="s">
        <v>574</v>
      </c>
      <c r="J35" s="110" t="s">
        <v>575</v>
      </c>
      <c r="K35" s="110" t="s">
        <v>571</v>
      </c>
      <c r="L35" s="120">
        <v>803698</v>
      </c>
      <c r="M35" s="110">
        <v>3327</v>
      </c>
      <c r="N35" s="110" t="s">
        <v>515</v>
      </c>
      <c r="O35" s="152" t="s">
        <v>576</v>
      </c>
      <c r="P35" s="112"/>
      <c r="V35" s="96"/>
      <c r="W35" s="79"/>
      <c r="Z35" s="90"/>
    </row>
    <row r="36" spans="1:27" s="77" customFormat="1" ht="38.25" hidden="1" customHeight="1" x14ac:dyDescent="0.25">
      <c r="A36" s="119" t="s">
        <v>577</v>
      </c>
      <c r="B36" s="119" t="s">
        <v>506</v>
      </c>
      <c r="C36" s="121">
        <v>12500000</v>
      </c>
      <c r="D36" s="119" t="s">
        <v>99</v>
      </c>
      <c r="E36" s="117" t="s">
        <v>689</v>
      </c>
      <c r="F36" s="117">
        <v>41437</v>
      </c>
      <c r="G36" s="117">
        <v>41463</v>
      </c>
      <c r="H36" s="107"/>
      <c r="I36" s="119" t="s">
        <v>503</v>
      </c>
      <c r="J36" s="119" t="s">
        <v>578</v>
      </c>
      <c r="K36" s="119" t="s">
        <v>2</v>
      </c>
      <c r="L36" s="122" t="s">
        <v>508</v>
      </c>
      <c r="M36" s="119" t="s">
        <v>447</v>
      </c>
      <c r="N36" s="119" t="s">
        <v>447</v>
      </c>
      <c r="O36" s="217" t="s">
        <v>579</v>
      </c>
      <c r="P36" s="107"/>
      <c r="V36" s="96"/>
      <c r="W36" s="79"/>
      <c r="Z36" s="90"/>
      <c r="AA36" s="90"/>
    </row>
    <row r="37" spans="1:27" s="77" customFormat="1" ht="64.5" hidden="1" customHeight="1" x14ac:dyDescent="0.25">
      <c r="A37" s="119" t="s">
        <v>580</v>
      </c>
      <c r="B37" s="107" t="s">
        <v>581</v>
      </c>
      <c r="C37" s="116">
        <v>2000000</v>
      </c>
      <c r="D37" s="107" t="s">
        <v>290</v>
      </c>
      <c r="E37" s="107" t="s">
        <v>567</v>
      </c>
      <c r="F37" s="109">
        <v>41576</v>
      </c>
      <c r="G37" s="109">
        <v>41590</v>
      </c>
      <c r="H37" s="107"/>
      <c r="I37" s="107"/>
      <c r="J37" s="107" t="s">
        <v>582</v>
      </c>
      <c r="K37" s="107" t="s">
        <v>2</v>
      </c>
      <c r="L37" s="107" t="s">
        <v>508</v>
      </c>
      <c r="M37" s="107"/>
      <c r="N37" s="107"/>
      <c r="O37" s="151" t="s">
        <v>583</v>
      </c>
      <c r="P37" s="107"/>
      <c r="V37" s="95"/>
      <c r="Z37" s="90"/>
      <c r="AA37" s="90"/>
    </row>
    <row r="38" spans="1:27" s="77" customFormat="1" ht="141" hidden="1" customHeight="1" x14ac:dyDescent="0.25">
      <c r="A38" s="107" t="s">
        <v>584</v>
      </c>
      <c r="B38" s="107" t="s">
        <v>585</v>
      </c>
      <c r="C38" s="116" t="s">
        <v>586</v>
      </c>
      <c r="D38" s="107" t="s">
        <v>290</v>
      </c>
      <c r="E38" s="107" t="s">
        <v>567</v>
      </c>
      <c r="F38" s="107" t="s">
        <v>508</v>
      </c>
      <c r="G38" s="107" t="s">
        <v>508</v>
      </c>
      <c r="H38" s="107"/>
      <c r="I38" s="107"/>
      <c r="J38" s="107" t="s">
        <v>587</v>
      </c>
      <c r="K38" s="107" t="s">
        <v>2</v>
      </c>
      <c r="L38" s="107" t="s">
        <v>508</v>
      </c>
      <c r="M38" s="107"/>
      <c r="N38" s="107"/>
      <c r="O38" s="151" t="s">
        <v>588</v>
      </c>
      <c r="P38" s="107"/>
      <c r="V38" s="97"/>
      <c r="Z38" s="90"/>
    </row>
    <row r="39" spans="1:27" s="77" customFormat="1" ht="128.25" hidden="1" x14ac:dyDescent="0.25">
      <c r="A39" s="110" t="s">
        <v>589</v>
      </c>
      <c r="B39" s="110" t="s">
        <v>590</v>
      </c>
      <c r="C39" s="115">
        <v>600000</v>
      </c>
      <c r="D39" s="110" t="s">
        <v>34</v>
      </c>
      <c r="E39" s="113" t="s">
        <v>536</v>
      </c>
      <c r="F39" s="112"/>
      <c r="G39" s="112"/>
      <c r="H39" s="110" t="s">
        <v>503</v>
      </c>
      <c r="I39" s="112"/>
      <c r="J39" s="110" t="s">
        <v>591</v>
      </c>
      <c r="K39" s="110" t="s">
        <v>571</v>
      </c>
      <c r="L39" s="110">
        <v>808156</v>
      </c>
      <c r="M39" s="112"/>
      <c r="N39" s="110" t="s">
        <v>447</v>
      </c>
      <c r="O39" s="153" t="s">
        <v>592</v>
      </c>
      <c r="P39" s="112"/>
      <c r="S39" s="91"/>
      <c r="U39" s="90"/>
      <c r="V39" s="89"/>
      <c r="W39" s="91"/>
      <c r="X39" s="90"/>
      <c r="Z39" s="90"/>
      <c r="AA39" s="90"/>
    </row>
    <row r="40" spans="1:27" s="77" customFormat="1" ht="15" hidden="1" customHeight="1" x14ac:dyDescent="0.25">
      <c r="A40" s="119" t="s">
        <v>593</v>
      </c>
      <c r="B40" s="119" t="s">
        <v>594</v>
      </c>
      <c r="C40" s="116">
        <v>21400000</v>
      </c>
      <c r="D40" s="119" t="s">
        <v>323</v>
      </c>
      <c r="E40" s="117" t="s">
        <v>574</v>
      </c>
      <c r="F40" s="107"/>
      <c r="G40" s="107"/>
      <c r="H40" s="107"/>
      <c r="I40" s="107"/>
      <c r="J40" s="119" t="s">
        <v>595</v>
      </c>
      <c r="K40" s="119" t="s">
        <v>505</v>
      </c>
      <c r="L40" s="123">
        <v>810512</v>
      </c>
      <c r="M40" s="107"/>
      <c r="N40" s="119" t="s">
        <v>447</v>
      </c>
      <c r="O40" s="151"/>
      <c r="P40" s="107"/>
      <c r="S40" s="91"/>
      <c r="U40" s="90"/>
      <c r="V40" s="89"/>
      <c r="W40" s="91"/>
      <c r="X40" s="90"/>
      <c r="Z40" s="90"/>
      <c r="AA40" s="90"/>
    </row>
    <row r="41" spans="1:27" s="77" customFormat="1" ht="15" hidden="1" customHeight="1" x14ac:dyDescent="0.25">
      <c r="A41" s="119" t="s">
        <v>593</v>
      </c>
      <c r="B41" s="119" t="s">
        <v>594</v>
      </c>
      <c r="C41" s="116">
        <v>2500000</v>
      </c>
      <c r="D41" s="119" t="s">
        <v>323</v>
      </c>
      <c r="E41" s="117" t="s">
        <v>567</v>
      </c>
      <c r="F41" s="107"/>
      <c r="G41" s="107"/>
      <c r="H41" s="107"/>
      <c r="I41" s="107"/>
      <c r="J41" s="119" t="s">
        <v>596</v>
      </c>
      <c r="K41" s="119" t="s">
        <v>505</v>
      </c>
      <c r="L41" s="123" t="s">
        <v>508</v>
      </c>
      <c r="M41" s="107"/>
      <c r="N41" s="119" t="s">
        <v>447</v>
      </c>
      <c r="O41" s="151"/>
      <c r="P41" s="107"/>
      <c r="S41" s="91"/>
      <c r="U41" s="90"/>
      <c r="V41" s="89"/>
      <c r="W41" s="91"/>
      <c r="X41" s="90"/>
      <c r="Z41" s="90"/>
      <c r="AA41" s="90"/>
    </row>
    <row r="42" spans="1:27" s="77" customFormat="1" ht="15" hidden="1" customHeight="1" x14ac:dyDescent="0.25">
      <c r="A42" s="119" t="s">
        <v>593</v>
      </c>
      <c r="B42" s="119" t="s">
        <v>594</v>
      </c>
      <c r="C42" s="116">
        <v>0</v>
      </c>
      <c r="D42" s="119" t="s">
        <v>323</v>
      </c>
      <c r="E42" s="117" t="s">
        <v>567</v>
      </c>
      <c r="F42" s="107"/>
      <c r="G42" s="107"/>
      <c r="H42" s="107"/>
      <c r="I42" s="107"/>
      <c r="J42" s="119" t="s">
        <v>596</v>
      </c>
      <c r="K42" s="119" t="s">
        <v>2</v>
      </c>
      <c r="L42" s="123">
        <v>810612</v>
      </c>
      <c r="M42" s="107"/>
      <c r="N42" s="119" t="s">
        <v>509</v>
      </c>
      <c r="O42" s="151"/>
      <c r="P42" s="107"/>
      <c r="V42" s="97"/>
    </row>
    <row r="43" spans="1:27" s="77" customFormat="1" ht="15" hidden="1" customHeight="1" x14ac:dyDescent="0.25">
      <c r="A43" s="119" t="s">
        <v>593</v>
      </c>
      <c r="B43" s="119" t="s">
        <v>594</v>
      </c>
      <c r="C43" s="116">
        <v>9437760</v>
      </c>
      <c r="D43" s="119" t="s">
        <v>323</v>
      </c>
      <c r="E43" s="117" t="s">
        <v>567</v>
      </c>
      <c r="F43" s="107"/>
      <c r="G43" s="107"/>
      <c r="H43" s="107"/>
      <c r="I43" s="107"/>
      <c r="J43" s="119" t="s">
        <v>597</v>
      </c>
      <c r="K43" s="119" t="s">
        <v>505</v>
      </c>
      <c r="L43" s="123">
        <v>810698</v>
      </c>
      <c r="M43" s="107"/>
      <c r="N43" s="119" t="s">
        <v>447</v>
      </c>
      <c r="O43" s="151"/>
      <c r="P43" s="107"/>
      <c r="V43" s="97"/>
      <c r="X43" s="98"/>
    </row>
    <row r="44" spans="1:27" s="77" customFormat="1" ht="15" hidden="1" customHeight="1" x14ac:dyDescent="0.25">
      <c r="A44" s="119" t="s">
        <v>593</v>
      </c>
      <c r="B44" s="119" t="s">
        <v>594</v>
      </c>
      <c r="C44" s="116">
        <v>2544000</v>
      </c>
      <c r="D44" s="119" t="s">
        <v>323</v>
      </c>
      <c r="E44" s="117" t="s">
        <v>567</v>
      </c>
      <c r="F44" s="107"/>
      <c r="G44" s="107"/>
      <c r="H44" s="107"/>
      <c r="I44" s="107"/>
      <c r="J44" s="119" t="s">
        <v>598</v>
      </c>
      <c r="K44" s="119" t="s">
        <v>505</v>
      </c>
      <c r="L44" s="123">
        <v>810656</v>
      </c>
      <c r="M44" s="107"/>
      <c r="N44" s="119" t="s">
        <v>447</v>
      </c>
      <c r="O44" s="151"/>
      <c r="P44" s="107"/>
      <c r="U44" s="90"/>
      <c r="V44" s="95"/>
      <c r="W44" s="99"/>
      <c r="Z44" s="90"/>
      <c r="AA44" s="90"/>
    </row>
    <row r="45" spans="1:27" s="77" customFormat="1" ht="15" hidden="1" customHeight="1" x14ac:dyDescent="0.25">
      <c r="A45" s="119" t="s">
        <v>593</v>
      </c>
      <c r="B45" s="119" t="s">
        <v>594</v>
      </c>
      <c r="C45" s="116">
        <v>0</v>
      </c>
      <c r="D45" s="119" t="s">
        <v>323</v>
      </c>
      <c r="E45" s="117" t="s">
        <v>567</v>
      </c>
      <c r="F45" s="107"/>
      <c r="G45" s="107"/>
      <c r="H45" s="107"/>
      <c r="I45" s="107"/>
      <c r="J45" s="119" t="s">
        <v>598</v>
      </c>
      <c r="K45" s="119" t="s">
        <v>2</v>
      </c>
      <c r="L45" s="123">
        <v>810653</v>
      </c>
      <c r="M45" s="107"/>
      <c r="N45" s="119" t="s">
        <v>509</v>
      </c>
      <c r="O45" s="151"/>
      <c r="P45" s="107"/>
      <c r="U45" s="90"/>
      <c r="V45" s="97"/>
      <c r="Z45" s="90"/>
    </row>
    <row r="46" spans="1:27" s="77" customFormat="1" ht="15" hidden="1" customHeight="1" x14ac:dyDescent="0.25">
      <c r="A46" s="119" t="s">
        <v>593</v>
      </c>
      <c r="B46" s="107" t="s">
        <v>599</v>
      </c>
      <c r="C46" s="116" t="s">
        <v>600</v>
      </c>
      <c r="D46" s="119" t="s">
        <v>323</v>
      </c>
      <c r="E46" s="107" t="s">
        <v>567</v>
      </c>
      <c r="F46" s="107"/>
      <c r="G46" s="107"/>
      <c r="H46" s="107"/>
      <c r="I46" s="107"/>
      <c r="J46" s="107" t="s">
        <v>601</v>
      </c>
      <c r="K46" s="107" t="s">
        <v>505</v>
      </c>
      <c r="L46" s="123">
        <v>810523</v>
      </c>
      <c r="M46" s="107"/>
      <c r="N46" s="107" t="s">
        <v>447</v>
      </c>
      <c r="O46" s="151"/>
      <c r="P46" s="107"/>
      <c r="U46" s="90"/>
      <c r="V46" s="97"/>
      <c r="Z46" s="90"/>
    </row>
    <row r="47" spans="1:27" s="77" customFormat="1" ht="15" hidden="1" customHeight="1" x14ac:dyDescent="0.25">
      <c r="A47" s="119" t="s">
        <v>593</v>
      </c>
      <c r="B47" s="107" t="s">
        <v>325</v>
      </c>
      <c r="C47" s="116">
        <v>9450000</v>
      </c>
      <c r="D47" s="119" t="s">
        <v>323</v>
      </c>
      <c r="E47" s="107" t="s">
        <v>567</v>
      </c>
      <c r="F47" s="107"/>
      <c r="G47" s="107"/>
      <c r="H47" s="107"/>
      <c r="I47" s="107"/>
      <c r="J47" s="107" t="s">
        <v>601</v>
      </c>
      <c r="K47" s="107" t="s">
        <v>505</v>
      </c>
      <c r="L47" s="123">
        <v>810543</v>
      </c>
      <c r="M47" s="107"/>
      <c r="N47" s="107" t="s">
        <v>447</v>
      </c>
      <c r="O47" s="151"/>
      <c r="P47" s="107"/>
      <c r="U47" s="90"/>
      <c r="V47" s="97"/>
      <c r="Z47" s="90"/>
    </row>
    <row r="48" spans="1:27" s="77" customFormat="1" ht="15" hidden="1" customHeight="1" x14ac:dyDescent="0.25">
      <c r="A48" s="119" t="s">
        <v>593</v>
      </c>
      <c r="B48" s="107" t="s">
        <v>602</v>
      </c>
      <c r="C48" s="116">
        <v>11400000</v>
      </c>
      <c r="D48" s="119" t="s">
        <v>323</v>
      </c>
      <c r="E48" s="107" t="s">
        <v>567</v>
      </c>
      <c r="F48" s="107"/>
      <c r="G48" s="107"/>
      <c r="H48" s="107"/>
      <c r="I48" s="107"/>
      <c r="J48" s="107" t="s">
        <v>603</v>
      </c>
      <c r="K48" s="107" t="s">
        <v>505</v>
      </c>
      <c r="L48" s="123">
        <v>810615</v>
      </c>
      <c r="M48" s="107"/>
      <c r="N48" s="107" t="s">
        <v>447</v>
      </c>
      <c r="O48" s="151"/>
      <c r="P48" s="107"/>
      <c r="U48" s="90"/>
      <c r="V48" s="97"/>
      <c r="Z48" s="90"/>
    </row>
    <row r="49" spans="1:27" s="77" customFormat="1" ht="15" hidden="1" customHeight="1" x14ac:dyDescent="0.25">
      <c r="A49" s="110" t="s">
        <v>593</v>
      </c>
      <c r="B49" s="112" t="s">
        <v>604</v>
      </c>
      <c r="C49" s="115">
        <v>0</v>
      </c>
      <c r="D49" s="110" t="s">
        <v>323</v>
      </c>
      <c r="E49" s="112" t="s">
        <v>536</v>
      </c>
      <c r="F49" s="112"/>
      <c r="G49" s="112"/>
      <c r="H49" s="112"/>
      <c r="I49" s="112"/>
      <c r="J49" s="112" t="s">
        <v>605</v>
      </c>
      <c r="K49" s="112" t="s">
        <v>2</v>
      </c>
      <c r="L49" s="124">
        <v>810716</v>
      </c>
      <c r="M49" s="112"/>
      <c r="N49" s="112" t="s">
        <v>509</v>
      </c>
      <c r="O49" s="153"/>
      <c r="P49" s="112"/>
      <c r="U49" s="90"/>
      <c r="V49" s="97"/>
      <c r="Z49" s="90"/>
    </row>
    <row r="50" spans="1:27" s="77" customFormat="1" ht="15" hidden="1" customHeight="1" x14ac:dyDescent="0.25">
      <c r="A50" s="110" t="s">
        <v>593</v>
      </c>
      <c r="B50" s="112" t="s">
        <v>604</v>
      </c>
      <c r="C50" s="115">
        <v>0</v>
      </c>
      <c r="D50" s="110" t="s">
        <v>323</v>
      </c>
      <c r="E50" s="112" t="s">
        <v>536</v>
      </c>
      <c r="F50" s="112"/>
      <c r="G50" s="112"/>
      <c r="H50" s="112"/>
      <c r="I50" s="112"/>
      <c r="J50" s="112" t="s">
        <v>606</v>
      </c>
      <c r="K50" s="112" t="s">
        <v>2</v>
      </c>
      <c r="L50" s="124">
        <v>810723</v>
      </c>
      <c r="M50" s="112"/>
      <c r="N50" s="112" t="s">
        <v>509</v>
      </c>
      <c r="O50" s="153"/>
      <c r="P50" s="112"/>
      <c r="U50" s="90"/>
      <c r="V50" s="97"/>
      <c r="Z50" s="90"/>
    </row>
    <row r="51" spans="1:27" s="77" customFormat="1" ht="15" hidden="1" customHeight="1" x14ac:dyDescent="0.25">
      <c r="A51" s="110" t="s">
        <v>593</v>
      </c>
      <c r="B51" s="112" t="s">
        <v>604</v>
      </c>
      <c r="C51" s="115">
        <v>0</v>
      </c>
      <c r="D51" s="110" t="s">
        <v>323</v>
      </c>
      <c r="E51" s="112" t="s">
        <v>536</v>
      </c>
      <c r="F51" s="112"/>
      <c r="G51" s="112"/>
      <c r="H51" s="112"/>
      <c r="I51" s="112"/>
      <c r="J51" s="112" t="s">
        <v>607</v>
      </c>
      <c r="K51" s="112" t="s">
        <v>2</v>
      </c>
      <c r="L51" s="124">
        <v>810736</v>
      </c>
      <c r="M51" s="112"/>
      <c r="N51" s="112" t="s">
        <v>509</v>
      </c>
      <c r="O51" s="153"/>
      <c r="P51" s="112"/>
      <c r="V51" s="97"/>
      <c r="Z51" s="90"/>
    </row>
    <row r="52" spans="1:27" s="77" customFormat="1" ht="15" hidden="1" customHeight="1" x14ac:dyDescent="0.25">
      <c r="A52" s="110" t="s">
        <v>593</v>
      </c>
      <c r="B52" s="112" t="s">
        <v>604</v>
      </c>
      <c r="C52" s="125" t="s">
        <v>600</v>
      </c>
      <c r="D52" s="110" t="s">
        <v>323</v>
      </c>
      <c r="E52" s="112" t="s">
        <v>536</v>
      </c>
      <c r="F52" s="112"/>
      <c r="G52" s="112"/>
      <c r="H52" s="112"/>
      <c r="I52" s="112"/>
      <c r="J52" s="112" t="s">
        <v>608</v>
      </c>
      <c r="K52" s="112" t="s">
        <v>2</v>
      </c>
      <c r="L52" s="124">
        <v>806888</v>
      </c>
      <c r="M52" s="112"/>
      <c r="N52" s="112" t="s">
        <v>509</v>
      </c>
      <c r="O52" s="153"/>
      <c r="P52" s="112"/>
      <c r="V52" s="97"/>
      <c r="Z52" s="90"/>
    </row>
    <row r="53" spans="1:27" s="77" customFormat="1" ht="15" hidden="1" customHeight="1" x14ac:dyDescent="0.25">
      <c r="A53" s="110" t="s">
        <v>593</v>
      </c>
      <c r="B53" s="112" t="s">
        <v>604</v>
      </c>
      <c r="C53" s="125" t="s">
        <v>600</v>
      </c>
      <c r="D53" s="110" t="s">
        <v>323</v>
      </c>
      <c r="E53" s="112" t="s">
        <v>536</v>
      </c>
      <c r="F53" s="112"/>
      <c r="G53" s="112"/>
      <c r="H53" s="112"/>
      <c r="I53" s="112"/>
      <c r="J53" s="112" t="s">
        <v>608</v>
      </c>
      <c r="K53" s="112" t="s">
        <v>505</v>
      </c>
      <c r="L53" s="124">
        <v>806892</v>
      </c>
      <c r="M53" s="112"/>
      <c r="N53" s="112" t="s">
        <v>447</v>
      </c>
      <c r="O53" s="153"/>
      <c r="P53" s="112"/>
      <c r="V53" s="97"/>
      <c r="Z53" s="90"/>
    </row>
    <row r="54" spans="1:27" s="77" customFormat="1" ht="15" hidden="1" customHeight="1" x14ac:dyDescent="0.25">
      <c r="A54" s="112" t="s">
        <v>609</v>
      </c>
      <c r="B54" s="112" t="s">
        <v>610</v>
      </c>
      <c r="C54" s="125">
        <v>120000000</v>
      </c>
      <c r="D54" s="112" t="s">
        <v>611</v>
      </c>
      <c r="E54" s="112" t="s">
        <v>536</v>
      </c>
      <c r="F54" s="112" t="s">
        <v>447</v>
      </c>
      <c r="G54" s="112" t="s">
        <v>447</v>
      </c>
      <c r="H54" s="112" t="s">
        <v>612</v>
      </c>
      <c r="I54" s="112"/>
      <c r="J54" s="112" t="s">
        <v>613</v>
      </c>
      <c r="K54" s="112" t="s">
        <v>2</v>
      </c>
      <c r="L54" s="124">
        <v>3037</v>
      </c>
      <c r="M54" s="112">
        <v>1</v>
      </c>
      <c r="N54" s="110" t="s">
        <v>515</v>
      </c>
      <c r="O54" s="153" t="s">
        <v>447</v>
      </c>
      <c r="P54" s="112"/>
      <c r="V54" s="97"/>
      <c r="Z54" s="90"/>
    </row>
    <row r="55" spans="1:27" s="77" customFormat="1" ht="15" hidden="1" customHeight="1" x14ac:dyDescent="0.25">
      <c r="A55" s="110" t="s">
        <v>593</v>
      </c>
      <c r="B55" s="110" t="s">
        <v>614</v>
      </c>
      <c r="C55" s="114">
        <v>1000000</v>
      </c>
      <c r="D55" s="110" t="s">
        <v>101</v>
      </c>
      <c r="E55" s="113" t="s">
        <v>536</v>
      </c>
      <c r="F55" s="113" t="s">
        <v>447</v>
      </c>
      <c r="G55" s="113" t="s">
        <v>447</v>
      </c>
      <c r="H55" s="110" t="s">
        <v>503</v>
      </c>
      <c r="I55" s="112"/>
      <c r="J55" s="110" t="s">
        <v>615</v>
      </c>
      <c r="K55" s="110" t="s">
        <v>2</v>
      </c>
      <c r="L55" s="110">
        <v>804041</v>
      </c>
      <c r="M55" s="110"/>
      <c r="N55" s="110" t="s">
        <v>447</v>
      </c>
      <c r="O55" s="152"/>
      <c r="P55" s="112"/>
      <c r="V55" s="97"/>
      <c r="Z55" s="90"/>
    </row>
    <row r="56" spans="1:27" s="77" customFormat="1" ht="15" hidden="1" customHeight="1" x14ac:dyDescent="0.25">
      <c r="A56" s="110" t="s">
        <v>593</v>
      </c>
      <c r="B56" s="110" t="s">
        <v>614</v>
      </c>
      <c r="C56" s="114">
        <v>5000000</v>
      </c>
      <c r="D56" s="110" t="s">
        <v>101</v>
      </c>
      <c r="E56" s="113" t="s">
        <v>536</v>
      </c>
      <c r="F56" s="113" t="s">
        <v>447</v>
      </c>
      <c r="G56" s="113" t="s">
        <v>447</v>
      </c>
      <c r="H56" s="110" t="s">
        <v>503</v>
      </c>
      <c r="I56" s="112"/>
      <c r="J56" s="110" t="s">
        <v>616</v>
      </c>
      <c r="K56" s="110" t="s">
        <v>2</v>
      </c>
      <c r="L56" s="110">
        <v>804298</v>
      </c>
      <c r="M56" s="110"/>
      <c r="N56" s="110" t="s">
        <v>447</v>
      </c>
      <c r="O56" s="152"/>
      <c r="P56" s="112"/>
      <c r="V56" s="97"/>
      <c r="Z56" s="90"/>
    </row>
    <row r="57" spans="1:27" s="77" customFormat="1" ht="15" hidden="1" customHeight="1" x14ac:dyDescent="0.25">
      <c r="A57" s="110" t="s">
        <v>593</v>
      </c>
      <c r="B57" s="110" t="s">
        <v>617</v>
      </c>
      <c r="C57" s="114">
        <v>53000000</v>
      </c>
      <c r="D57" s="110" t="s">
        <v>101</v>
      </c>
      <c r="E57" s="113" t="s">
        <v>536</v>
      </c>
      <c r="F57" s="113" t="s">
        <v>447</v>
      </c>
      <c r="G57" s="113" t="s">
        <v>447</v>
      </c>
      <c r="H57" s="110" t="s">
        <v>503</v>
      </c>
      <c r="I57" s="112"/>
      <c r="J57" s="110" t="s">
        <v>618</v>
      </c>
      <c r="K57" s="110" t="s">
        <v>2</v>
      </c>
      <c r="L57" s="110">
        <v>804470</v>
      </c>
      <c r="M57" s="110"/>
      <c r="N57" s="110" t="s">
        <v>447</v>
      </c>
      <c r="O57" s="152"/>
      <c r="P57" s="112"/>
      <c r="S57" s="97"/>
      <c r="V57" s="100"/>
      <c r="W57" s="100"/>
      <c r="Z57" s="90"/>
    </row>
    <row r="58" spans="1:27" s="77" customFormat="1" ht="15" hidden="1" customHeight="1" x14ac:dyDescent="0.25">
      <c r="A58" s="119" t="s">
        <v>593</v>
      </c>
      <c r="B58" s="119" t="s">
        <v>619</v>
      </c>
      <c r="C58" s="121">
        <v>13000000</v>
      </c>
      <c r="D58" s="119" t="s">
        <v>101</v>
      </c>
      <c r="E58" s="117" t="s">
        <v>574</v>
      </c>
      <c r="F58" s="117"/>
      <c r="G58" s="117"/>
      <c r="H58" s="119" t="s">
        <v>503</v>
      </c>
      <c r="I58" s="107"/>
      <c r="J58" s="119" t="s">
        <v>620</v>
      </c>
      <c r="K58" s="119" t="s">
        <v>2</v>
      </c>
      <c r="L58" s="119">
        <v>807064</v>
      </c>
      <c r="M58" s="119"/>
      <c r="N58" s="119" t="s">
        <v>447</v>
      </c>
      <c r="O58" s="217"/>
      <c r="P58" s="107"/>
      <c r="S58" s="97"/>
      <c r="V58" s="100"/>
      <c r="W58" s="100"/>
      <c r="Z58" s="90"/>
    </row>
    <row r="59" spans="1:27" s="77" customFormat="1" ht="15" hidden="1" customHeight="1" x14ac:dyDescent="0.25">
      <c r="A59" s="110" t="s">
        <v>593</v>
      </c>
      <c r="B59" s="110" t="s">
        <v>621</v>
      </c>
      <c r="C59" s="114">
        <v>5000000</v>
      </c>
      <c r="D59" s="110" t="s">
        <v>101</v>
      </c>
      <c r="E59" s="113" t="s">
        <v>536</v>
      </c>
      <c r="F59" s="113" t="s">
        <v>447</v>
      </c>
      <c r="G59" s="113" t="s">
        <v>447</v>
      </c>
      <c r="H59" s="110" t="s">
        <v>503</v>
      </c>
      <c r="I59" s="112"/>
      <c r="J59" s="110" t="s">
        <v>622</v>
      </c>
      <c r="K59" s="110" t="s">
        <v>2</v>
      </c>
      <c r="L59" s="110">
        <v>808532</v>
      </c>
      <c r="M59" s="110"/>
      <c r="N59" s="110" t="s">
        <v>447</v>
      </c>
      <c r="O59" s="152"/>
      <c r="P59" s="112"/>
      <c r="S59" s="97"/>
      <c r="V59" s="100"/>
      <c r="W59" s="100"/>
      <c r="Z59" s="90"/>
      <c r="AA59" s="90"/>
    </row>
    <row r="60" spans="1:27" s="77" customFormat="1" ht="15" hidden="1" customHeight="1" x14ac:dyDescent="0.25">
      <c r="A60" s="110" t="s">
        <v>593</v>
      </c>
      <c r="B60" s="110" t="s">
        <v>502</v>
      </c>
      <c r="C60" s="114">
        <v>5000000</v>
      </c>
      <c r="D60" s="110" t="s">
        <v>101</v>
      </c>
      <c r="E60" s="113" t="s">
        <v>536</v>
      </c>
      <c r="F60" s="113" t="s">
        <v>447</v>
      </c>
      <c r="G60" s="113" t="s">
        <v>447</v>
      </c>
      <c r="H60" s="110" t="s">
        <v>503</v>
      </c>
      <c r="I60" s="112"/>
      <c r="J60" s="110" t="s">
        <v>623</v>
      </c>
      <c r="K60" s="110" t="s">
        <v>2</v>
      </c>
      <c r="L60" s="110"/>
      <c r="M60" s="110"/>
      <c r="N60" s="110" t="s">
        <v>447</v>
      </c>
      <c r="O60" s="152"/>
      <c r="P60" s="112"/>
      <c r="S60" s="91"/>
      <c r="U60" s="90"/>
      <c r="V60" s="91"/>
      <c r="W60" s="91"/>
      <c r="X60" s="90"/>
      <c r="Z60" s="90"/>
      <c r="AA60" s="90"/>
    </row>
    <row r="61" spans="1:27" s="77" customFormat="1" ht="15" hidden="1" customHeight="1" x14ac:dyDescent="0.25">
      <c r="A61" s="110" t="s">
        <v>593</v>
      </c>
      <c r="B61" s="110" t="s">
        <v>624</v>
      </c>
      <c r="C61" s="114">
        <v>14600000</v>
      </c>
      <c r="D61" s="110" t="s">
        <v>101</v>
      </c>
      <c r="E61" s="113" t="s">
        <v>536</v>
      </c>
      <c r="F61" s="113" t="s">
        <v>447</v>
      </c>
      <c r="G61" s="113" t="s">
        <v>447</v>
      </c>
      <c r="H61" s="110" t="s">
        <v>503</v>
      </c>
      <c r="I61" s="112"/>
      <c r="J61" s="110" t="s">
        <v>625</v>
      </c>
      <c r="K61" s="110" t="s">
        <v>2</v>
      </c>
      <c r="L61" s="110"/>
      <c r="M61" s="110"/>
      <c r="N61" s="110" t="s">
        <v>447</v>
      </c>
      <c r="O61" s="152"/>
      <c r="P61" s="112"/>
      <c r="S61" s="91"/>
      <c r="U61" s="90"/>
      <c r="V61" s="91"/>
      <c r="W61" s="91"/>
      <c r="X61" s="90"/>
      <c r="Z61" s="90"/>
      <c r="AA61" s="90"/>
    </row>
    <row r="62" spans="1:27" s="77" customFormat="1" ht="15" hidden="1" customHeight="1" x14ac:dyDescent="0.25">
      <c r="A62" s="110" t="s">
        <v>593</v>
      </c>
      <c r="B62" s="110" t="s">
        <v>624</v>
      </c>
      <c r="C62" s="114">
        <v>2000000</v>
      </c>
      <c r="D62" s="110" t="s">
        <v>101</v>
      </c>
      <c r="E62" s="113" t="s">
        <v>536</v>
      </c>
      <c r="F62" s="113" t="s">
        <v>447</v>
      </c>
      <c r="G62" s="113" t="s">
        <v>447</v>
      </c>
      <c r="H62" s="110" t="s">
        <v>503</v>
      </c>
      <c r="I62" s="112"/>
      <c r="J62" s="110" t="s">
        <v>626</v>
      </c>
      <c r="K62" s="110" t="s">
        <v>2</v>
      </c>
      <c r="L62" s="110"/>
      <c r="M62" s="110"/>
      <c r="N62" s="110" t="s">
        <v>447</v>
      </c>
      <c r="O62" s="152"/>
      <c r="P62" s="112"/>
      <c r="S62" s="91"/>
      <c r="U62" s="90"/>
      <c r="V62" s="91"/>
      <c r="W62" s="91"/>
      <c r="X62" s="90"/>
      <c r="Z62" s="90"/>
      <c r="AA62" s="90"/>
    </row>
    <row r="63" spans="1:27" s="77" customFormat="1" ht="15" hidden="1" customHeight="1" x14ac:dyDescent="0.25">
      <c r="A63" s="110" t="s">
        <v>593</v>
      </c>
      <c r="B63" s="110" t="s">
        <v>627</v>
      </c>
      <c r="C63" s="114">
        <v>1500000</v>
      </c>
      <c r="D63" s="110" t="s">
        <v>101</v>
      </c>
      <c r="E63" s="113" t="s">
        <v>536</v>
      </c>
      <c r="F63" s="113" t="s">
        <v>447</v>
      </c>
      <c r="G63" s="113" t="s">
        <v>447</v>
      </c>
      <c r="H63" s="110" t="s">
        <v>503</v>
      </c>
      <c r="I63" s="112"/>
      <c r="J63" s="110" t="s">
        <v>628</v>
      </c>
      <c r="K63" s="110" t="s">
        <v>2</v>
      </c>
      <c r="L63" s="110"/>
      <c r="M63" s="110"/>
      <c r="N63" s="110" t="s">
        <v>447</v>
      </c>
      <c r="O63" s="152"/>
      <c r="P63" s="112"/>
      <c r="S63" s="91"/>
      <c r="U63" s="90"/>
      <c r="V63" s="91"/>
      <c r="W63" s="91"/>
      <c r="X63" s="90"/>
      <c r="Z63" s="90"/>
      <c r="AA63" s="90"/>
    </row>
    <row r="64" spans="1:27" s="77" customFormat="1" ht="15" hidden="1" customHeight="1" x14ac:dyDescent="0.25">
      <c r="A64" s="110" t="s">
        <v>593</v>
      </c>
      <c r="B64" s="110" t="s">
        <v>624</v>
      </c>
      <c r="C64" s="114">
        <v>15000000</v>
      </c>
      <c r="D64" s="110" t="s">
        <v>101</v>
      </c>
      <c r="E64" s="113" t="s">
        <v>536</v>
      </c>
      <c r="F64" s="113" t="s">
        <v>447</v>
      </c>
      <c r="G64" s="113" t="s">
        <v>447</v>
      </c>
      <c r="H64" s="110" t="s">
        <v>503</v>
      </c>
      <c r="I64" s="112"/>
      <c r="J64" s="110" t="s">
        <v>629</v>
      </c>
      <c r="K64" s="110" t="s">
        <v>2</v>
      </c>
      <c r="L64" s="110"/>
      <c r="M64" s="110"/>
      <c r="N64" s="110" t="s">
        <v>447</v>
      </c>
      <c r="O64" s="152"/>
      <c r="P64" s="112"/>
      <c r="S64" s="91"/>
      <c r="U64" s="90"/>
      <c r="V64" s="91"/>
      <c r="W64" s="91"/>
      <c r="X64" s="90"/>
      <c r="Z64" s="90"/>
      <c r="AA64" s="90"/>
    </row>
    <row r="65" spans="1:27 16384:16384" s="77" customFormat="1" ht="15" hidden="1" customHeight="1" x14ac:dyDescent="0.25">
      <c r="A65" s="119" t="s">
        <v>593</v>
      </c>
      <c r="B65" s="119" t="s">
        <v>630</v>
      </c>
      <c r="C65" s="121">
        <v>3000000</v>
      </c>
      <c r="D65" s="119" t="s">
        <v>101</v>
      </c>
      <c r="E65" s="117" t="s">
        <v>574</v>
      </c>
      <c r="F65" s="117"/>
      <c r="G65" s="117"/>
      <c r="H65" s="119" t="s">
        <v>503</v>
      </c>
      <c r="I65" s="107"/>
      <c r="J65" s="119" t="s">
        <v>631</v>
      </c>
      <c r="K65" s="119" t="s">
        <v>2</v>
      </c>
      <c r="L65" s="119"/>
      <c r="M65" s="119"/>
      <c r="N65" s="119" t="s">
        <v>447</v>
      </c>
      <c r="O65" s="217"/>
      <c r="P65" s="107"/>
      <c r="S65" s="91"/>
      <c r="U65" s="90"/>
      <c r="V65" s="91"/>
      <c r="W65" s="91"/>
      <c r="X65" s="90"/>
      <c r="Z65" s="90"/>
      <c r="AA65" s="90"/>
    </row>
    <row r="66" spans="1:27 16384:16384" s="77" customFormat="1" ht="15" hidden="1" customHeight="1" x14ac:dyDescent="0.25">
      <c r="A66" s="578" t="s">
        <v>593</v>
      </c>
      <c r="B66" s="578" t="s">
        <v>630</v>
      </c>
      <c r="C66" s="579">
        <v>750000</v>
      </c>
      <c r="D66" s="578" t="s">
        <v>101</v>
      </c>
      <c r="E66" s="580" t="s">
        <v>574</v>
      </c>
      <c r="F66" s="580"/>
      <c r="G66" s="580"/>
      <c r="H66" s="578" t="s">
        <v>503</v>
      </c>
      <c r="I66" s="581"/>
      <c r="J66" s="578" t="s">
        <v>632</v>
      </c>
      <c r="K66" s="578" t="s">
        <v>2</v>
      </c>
      <c r="L66" s="578"/>
      <c r="M66" s="578"/>
      <c r="N66" s="578" t="s">
        <v>447</v>
      </c>
      <c r="O66" s="582"/>
      <c r="P66" s="581"/>
      <c r="S66" s="91"/>
      <c r="U66" s="90"/>
      <c r="V66" s="91"/>
      <c r="W66" s="91"/>
      <c r="X66" s="90"/>
      <c r="Z66" s="90"/>
      <c r="AA66" s="90"/>
    </row>
    <row r="67" spans="1:27 16384:16384" s="77" customFormat="1" ht="15" hidden="1" customHeight="1" x14ac:dyDescent="0.25">
      <c r="A67" s="213" t="s">
        <v>81</v>
      </c>
      <c r="B67" s="213" t="s">
        <v>635</v>
      </c>
      <c r="C67" s="593">
        <v>6000000</v>
      </c>
      <c r="D67" s="213" t="s">
        <v>37</v>
      </c>
      <c r="E67" s="591" t="s">
        <v>536</v>
      </c>
      <c r="F67" s="591" t="s">
        <v>447</v>
      </c>
      <c r="G67" s="591" t="s">
        <v>447</v>
      </c>
      <c r="H67" s="213" t="s">
        <v>503</v>
      </c>
      <c r="I67" s="522"/>
      <c r="J67" s="213" t="s">
        <v>636</v>
      </c>
      <c r="K67" s="213" t="s">
        <v>2</v>
      </c>
      <c r="L67" s="213">
        <v>808113</v>
      </c>
      <c r="M67" s="213"/>
      <c r="N67" s="213" t="s">
        <v>515</v>
      </c>
      <c r="O67" s="594" t="s">
        <v>637</v>
      </c>
      <c r="P67" s="522"/>
      <c r="S67" s="91"/>
      <c r="U67" s="90"/>
      <c r="V67" s="91"/>
      <c r="W67" s="91"/>
      <c r="X67" s="90"/>
      <c r="Z67" s="90"/>
      <c r="AA67" s="90"/>
    </row>
    <row r="68" spans="1:27 16384:16384" s="77" customFormat="1" ht="15" hidden="1" customHeight="1" x14ac:dyDescent="0.25">
      <c r="A68" s="110" t="s">
        <v>81</v>
      </c>
      <c r="B68" s="110" t="s">
        <v>638</v>
      </c>
      <c r="C68" s="114">
        <v>70000</v>
      </c>
      <c r="D68" s="110" t="s">
        <v>37</v>
      </c>
      <c r="E68" s="113" t="s">
        <v>536</v>
      </c>
      <c r="F68" s="113" t="s">
        <v>447</v>
      </c>
      <c r="G68" s="113" t="s">
        <v>447</v>
      </c>
      <c r="H68" s="110" t="s">
        <v>503</v>
      </c>
      <c r="I68" s="112"/>
      <c r="J68" s="110" t="s">
        <v>639</v>
      </c>
      <c r="K68" s="110" t="s">
        <v>8</v>
      </c>
      <c r="L68" s="110">
        <v>809389</v>
      </c>
      <c r="M68" s="110"/>
      <c r="N68" s="126" t="s">
        <v>640</v>
      </c>
      <c r="O68" s="152" t="s">
        <v>641</v>
      </c>
      <c r="P68" s="112"/>
      <c r="S68" s="101"/>
      <c r="U68" s="90"/>
      <c r="V68" s="101"/>
      <c r="W68" s="101"/>
      <c r="X68" s="102"/>
      <c r="Z68" s="90"/>
      <c r="AA68" s="90"/>
    </row>
    <row r="69" spans="1:27 16384:16384" s="77" customFormat="1" ht="15" hidden="1" customHeight="1" x14ac:dyDescent="0.25">
      <c r="A69" s="110" t="s">
        <v>642</v>
      </c>
      <c r="B69" s="110" t="s">
        <v>643</v>
      </c>
      <c r="C69" s="114">
        <v>950000</v>
      </c>
      <c r="D69" s="110" t="s">
        <v>37</v>
      </c>
      <c r="E69" s="113" t="s">
        <v>536</v>
      </c>
      <c r="F69" s="113" t="s">
        <v>447</v>
      </c>
      <c r="G69" s="113" t="s">
        <v>447</v>
      </c>
      <c r="H69" s="110" t="s">
        <v>503</v>
      </c>
      <c r="I69" s="112"/>
      <c r="J69" s="110" t="s">
        <v>644</v>
      </c>
      <c r="K69" s="110" t="s">
        <v>571</v>
      </c>
      <c r="L69" s="110">
        <v>3163</v>
      </c>
      <c r="M69" s="110">
        <v>1</v>
      </c>
      <c r="N69" s="110" t="s">
        <v>562</v>
      </c>
      <c r="O69" s="152" t="s">
        <v>645</v>
      </c>
      <c r="P69" s="112"/>
      <c r="S69" s="101"/>
      <c r="U69" s="90"/>
      <c r="V69" s="101"/>
      <c r="W69" s="101"/>
      <c r="X69" s="102"/>
      <c r="Z69" s="90"/>
      <c r="AA69" s="90"/>
    </row>
    <row r="70" spans="1:27 16384:16384" s="77" customFormat="1" ht="51.75" x14ac:dyDescent="0.25">
      <c r="A70" s="119" t="s">
        <v>646</v>
      </c>
      <c r="B70" s="119" t="s">
        <v>647</v>
      </c>
      <c r="C70" s="116">
        <v>24000000</v>
      </c>
      <c r="D70" s="119" t="s">
        <v>38</v>
      </c>
      <c r="E70" s="117" t="s">
        <v>693</v>
      </c>
      <c r="F70" s="109">
        <v>41487</v>
      </c>
      <c r="G70" s="109">
        <v>41515</v>
      </c>
      <c r="H70" s="564">
        <v>41607</v>
      </c>
      <c r="I70" s="107"/>
      <c r="J70" s="119" t="s">
        <v>648</v>
      </c>
      <c r="K70" s="119" t="s">
        <v>2</v>
      </c>
      <c r="L70" s="119">
        <v>810544</v>
      </c>
      <c r="M70" s="107"/>
      <c r="N70" s="119" t="s">
        <v>562</v>
      </c>
      <c r="O70" s="151" t="s">
        <v>2029</v>
      </c>
      <c r="P70" s="107"/>
      <c r="S70" s="89"/>
      <c r="U70" s="90"/>
      <c r="V70" s="89"/>
      <c r="W70" s="89"/>
      <c r="X70" s="104"/>
      <c r="Z70" s="90"/>
      <c r="AA70" s="90"/>
    </row>
    <row r="71" spans="1:27 16384:16384" s="77" customFormat="1" ht="76.5" x14ac:dyDescent="0.25">
      <c r="A71" s="110" t="s">
        <v>247</v>
      </c>
      <c r="B71" s="110" t="s">
        <v>653</v>
      </c>
      <c r="C71" s="114">
        <v>140000</v>
      </c>
      <c r="D71" s="110" t="s">
        <v>38</v>
      </c>
      <c r="E71" s="113" t="s">
        <v>536</v>
      </c>
      <c r="F71" s="113" t="s">
        <v>447</v>
      </c>
      <c r="G71" s="113" t="s">
        <v>447</v>
      </c>
      <c r="H71" s="110" t="s">
        <v>503</v>
      </c>
      <c r="I71" s="112"/>
      <c r="J71" s="127" t="s">
        <v>654</v>
      </c>
      <c r="K71" s="110" t="s">
        <v>7</v>
      </c>
      <c r="L71" s="110">
        <v>809340</v>
      </c>
      <c r="M71" s="110"/>
      <c r="N71" s="110" t="s">
        <v>515</v>
      </c>
      <c r="O71" s="152" t="s">
        <v>2036</v>
      </c>
      <c r="P71" s="112"/>
      <c r="S71" s="105"/>
      <c r="U71" s="90"/>
      <c r="V71" s="105"/>
      <c r="W71" s="105"/>
      <c r="X71" s="98"/>
      <c r="Z71" s="90"/>
      <c r="AA71" s="90"/>
    </row>
    <row r="72" spans="1:27 16384:16384" s="77" customFormat="1" ht="15" hidden="1" customHeight="1" x14ac:dyDescent="0.25">
      <c r="A72" s="110" t="s">
        <v>517</v>
      </c>
      <c r="B72" s="110" t="s">
        <v>518</v>
      </c>
      <c r="C72" s="114">
        <v>150000</v>
      </c>
      <c r="D72" s="110" t="s">
        <v>519</v>
      </c>
      <c r="E72" s="113" t="s">
        <v>536</v>
      </c>
      <c r="F72" s="113" t="s">
        <v>447</v>
      </c>
      <c r="G72" s="113" t="s">
        <v>447</v>
      </c>
      <c r="H72" s="112"/>
      <c r="I72" s="110" t="s">
        <v>503</v>
      </c>
      <c r="J72" s="110" t="s">
        <v>520</v>
      </c>
      <c r="K72" s="110" t="s">
        <v>8</v>
      </c>
      <c r="L72" s="110">
        <v>804659</v>
      </c>
      <c r="M72" s="110">
        <v>2</v>
      </c>
      <c r="N72" s="110" t="s">
        <v>447</v>
      </c>
      <c r="O72" s="152" t="s">
        <v>521</v>
      </c>
      <c r="P72" s="112"/>
      <c r="U72" s="90"/>
      <c r="V72" s="89"/>
      <c r="W72" s="89"/>
      <c r="X72" s="104"/>
      <c r="Z72" s="90"/>
      <c r="AA72" s="90"/>
    </row>
    <row r="73" spans="1:27 16384:16384" s="77" customFormat="1" ht="15" hidden="1" customHeight="1" x14ac:dyDescent="0.25">
      <c r="A73" s="110" t="s">
        <v>251</v>
      </c>
      <c r="B73" s="110" t="s">
        <v>506</v>
      </c>
      <c r="C73" s="114">
        <v>100000000</v>
      </c>
      <c r="D73" s="110" t="s">
        <v>657</v>
      </c>
      <c r="E73" s="113" t="s">
        <v>536</v>
      </c>
      <c r="F73" s="113" t="s">
        <v>447</v>
      </c>
      <c r="G73" s="113" t="s">
        <v>447</v>
      </c>
      <c r="H73" s="110" t="s">
        <v>503</v>
      </c>
      <c r="I73" s="112"/>
      <c r="J73" s="110" t="s">
        <v>603</v>
      </c>
      <c r="K73" s="110" t="s">
        <v>2</v>
      </c>
      <c r="L73" s="110"/>
      <c r="M73" s="110"/>
      <c r="N73" s="110" t="s">
        <v>447</v>
      </c>
      <c r="O73" s="152" t="s">
        <v>658</v>
      </c>
      <c r="P73" s="112"/>
      <c r="S73" s="91"/>
      <c r="U73" s="90"/>
      <c r="V73" s="91"/>
      <c r="W73" s="91"/>
      <c r="X73" s="94"/>
      <c r="Z73" s="90"/>
      <c r="AA73" s="90"/>
    </row>
    <row r="74" spans="1:27 16384:16384" s="77" customFormat="1" ht="15" hidden="1" customHeight="1" x14ac:dyDescent="0.25">
      <c r="A74" s="110" t="s">
        <v>659</v>
      </c>
      <c r="B74" s="110" t="s">
        <v>660</v>
      </c>
      <c r="C74" s="114">
        <v>18000000</v>
      </c>
      <c r="D74" s="110" t="s">
        <v>657</v>
      </c>
      <c r="E74" s="113" t="s">
        <v>536</v>
      </c>
      <c r="F74" s="113" t="s">
        <v>447</v>
      </c>
      <c r="G74" s="113" t="s">
        <v>447</v>
      </c>
      <c r="H74" s="110" t="s">
        <v>503</v>
      </c>
      <c r="I74" s="112"/>
      <c r="J74" s="110" t="s">
        <v>661</v>
      </c>
      <c r="K74" s="110" t="s">
        <v>571</v>
      </c>
      <c r="L74" s="110">
        <v>804422</v>
      </c>
      <c r="M74" s="110"/>
      <c r="N74" s="110" t="s">
        <v>447</v>
      </c>
      <c r="O74" s="152" t="s">
        <v>662</v>
      </c>
      <c r="P74" s="112"/>
      <c r="S74" s="91"/>
      <c r="U74" s="90"/>
      <c r="V74" s="91"/>
      <c r="W74" s="91"/>
      <c r="X74" s="94"/>
      <c r="Z74" s="90"/>
      <c r="AA74" s="90"/>
    </row>
    <row r="75" spans="1:27 16384:16384" s="77" customFormat="1" ht="25.5" hidden="1" customHeight="1" x14ac:dyDescent="0.25">
      <c r="A75" s="110" t="s">
        <v>659</v>
      </c>
      <c r="B75" s="110" t="s">
        <v>663</v>
      </c>
      <c r="C75" s="114">
        <v>15000000</v>
      </c>
      <c r="D75" s="110" t="s">
        <v>657</v>
      </c>
      <c r="E75" s="113" t="s">
        <v>536</v>
      </c>
      <c r="F75" s="113" t="s">
        <v>447</v>
      </c>
      <c r="G75" s="113" t="s">
        <v>447</v>
      </c>
      <c r="H75" s="110" t="s">
        <v>503</v>
      </c>
      <c r="I75" s="112"/>
      <c r="J75" s="110" t="s">
        <v>664</v>
      </c>
      <c r="K75" s="110" t="s">
        <v>2</v>
      </c>
      <c r="L75" s="110">
        <v>806567</v>
      </c>
      <c r="M75" s="110"/>
      <c r="N75" s="110" t="s">
        <v>447</v>
      </c>
      <c r="O75" s="152" t="s">
        <v>665</v>
      </c>
      <c r="P75" s="112"/>
      <c r="S75" s="91"/>
      <c r="U75" s="90"/>
      <c r="V75" s="91"/>
      <c r="W75" s="91"/>
      <c r="X75" s="90"/>
      <c r="Z75" s="90"/>
      <c r="AA75" s="90"/>
    </row>
    <row r="76" spans="1:27 16384:16384" s="77" customFormat="1" ht="15" hidden="1" customHeight="1" x14ac:dyDescent="0.25">
      <c r="A76" s="110" t="s">
        <v>659</v>
      </c>
      <c r="B76" s="110" t="s">
        <v>666</v>
      </c>
      <c r="C76" s="114">
        <v>4000000</v>
      </c>
      <c r="D76" s="110" t="s">
        <v>657</v>
      </c>
      <c r="E76" s="113" t="s">
        <v>536</v>
      </c>
      <c r="F76" s="113" t="s">
        <v>447</v>
      </c>
      <c r="G76" s="113" t="s">
        <v>447</v>
      </c>
      <c r="H76" s="110" t="s">
        <v>503</v>
      </c>
      <c r="I76" s="112"/>
      <c r="J76" s="110" t="s">
        <v>667</v>
      </c>
      <c r="K76" s="110" t="s">
        <v>2</v>
      </c>
      <c r="L76" s="110">
        <v>808588</v>
      </c>
      <c r="M76" s="110"/>
      <c r="N76" s="110" t="s">
        <v>447</v>
      </c>
      <c r="O76" s="152" t="s">
        <v>662</v>
      </c>
      <c r="P76" s="112"/>
      <c r="S76" s="91"/>
      <c r="U76" s="90"/>
      <c r="V76" s="91"/>
      <c r="W76" s="91"/>
      <c r="X76" s="93"/>
      <c r="Z76" s="90"/>
      <c r="AA76" s="90"/>
    </row>
    <row r="77" spans="1:27 16384:16384" s="77" customFormat="1" hidden="1" x14ac:dyDescent="0.25">
      <c r="A77" s="119" t="s">
        <v>70</v>
      </c>
      <c r="B77" s="119" t="s">
        <v>668</v>
      </c>
      <c r="C77" s="121">
        <v>200000</v>
      </c>
      <c r="D77" s="119" t="s">
        <v>145</v>
      </c>
      <c r="E77" s="117" t="s">
        <v>567</v>
      </c>
      <c r="F77" s="117">
        <v>40875</v>
      </c>
      <c r="G77" s="117">
        <v>40891</v>
      </c>
      <c r="H77" s="119" t="s">
        <v>503</v>
      </c>
      <c r="I77" s="107"/>
      <c r="J77" s="119" t="s">
        <v>669</v>
      </c>
      <c r="K77" s="119" t="s">
        <v>2</v>
      </c>
      <c r="L77" s="119">
        <v>808009</v>
      </c>
      <c r="M77" s="119"/>
      <c r="N77" s="119" t="s">
        <v>515</v>
      </c>
      <c r="O77" s="217"/>
      <c r="P77" s="107"/>
      <c r="S77" s="91"/>
      <c r="U77" s="90"/>
      <c r="V77" s="91"/>
      <c r="W77" s="91"/>
      <c r="X77" s="90"/>
      <c r="Z77" s="90"/>
      <c r="AA77" s="90"/>
    </row>
    <row r="78" spans="1:27 16384:16384" s="77" customFormat="1" hidden="1" x14ac:dyDescent="0.25">
      <c r="A78" s="110" t="s">
        <v>70</v>
      </c>
      <c r="B78" s="110" t="s">
        <v>670</v>
      </c>
      <c r="C78" s="114">
        <v>2500000</v>
      </c>
      <c r="D78" s="110" t="s">
        <v>145</v>
      </c>
      <c r="E78" s="113" t="s">
        <v>536</v>
      </c>
      <c r="F78" s="113" t="s">
        <v>447</v>
      </c>
      <c r="G78" s="113" t="s">
        <v>447</v>
      </c>
      <c r="H78" s="110" t="s">
        <v>503</v>
      </c>
      <c r="I78" s="112"/>
      <c r="J78" s="110" t="s">
        <v>671</v>
      </c>
      <c r="K78" s="110" t="s">
        <v>672</v>
      </c>
      <c r="L78" s="110">
        <v>808072</v>
      </c>
      <c r="M78" s="110"/>
      <c r="N78" s="110" t="s">
        <v>515</v>
      </c>
      <c r="O78" s="152"/>
      <c r="P78" s="112"/>
      <c r="S78" s="91"/>
      <c r="U78" s="90"/>
      <c r="V78" s="91"/>
      <c r="W78" s="91"/>
      <c r="X78" s="90"/>
      <c r="Z78" s="90"/>
      <c r="AA78" s="90"/>
    </row>
    <row r="79" spans="1:27 16384:16384" s="77" customFormat="1" hidden="1" x14ac:dyDescent="0.25">
      <c r="A79" s="119" t="s">
        <v>70</v>
      </c>
      <c r="B79" s="119" t="s">
        <v>673</v>
      </c>
      <c r="C79" s="121"/>
      <c r="D79" s="119" t="s">
        <v>145</v>
      </c>
      <c r="E79" s="117" t="s">
        <v>567</v>
      </c>
      <c r="F79" s="117"/>
      <c r="G79" s="117"/>
      <c r="H79" s="119" t="s">
        <v>503</v>
      </c>
      <c r="I79" s="107"/>
      <c r="J79" s="119" t="s">
        <v>674</v>
      </c>
      <c r="K79" s="119" t="s">
        <v>672</v>
      </c>
      <c r="L79" s="119" t="s">
        <v>675</v>
      </c>
      <c r="M79" s="119"/>
      <c r="N79" s="119" t="s">
        <v>515</v>
      </c>
      <c r="O79" s="217"/>
      <c r="P79" s="107"/>
      <c r="S79" s="91"/>
      <c r="U79" s="90"/>
      <c r="V79" s="91"/>
      <c r="W79" s="91"/>
      <c r="X79" s="103"/>
      <c r="Z79" s="90"/>
      <c r="AA79" s="90"/>
    </row>
    <row r="80" spans="1:27 16384:16384" s="164" customFormat="1" hidden="1" x14ac:dyDescent="0.25">
      <c r="A80" s="110" t="s">
        <v>676</v>
      </c>
      <c r="B80" s="110" t="s">
        <v>677</v>
      </c>
      <c r="C80" s="114">
        <v>500000</v>
      </c>
      <c r="D80" s="110" t="s">
        <v>145</v>
      </c>
      <c r="E80" s="113" t="s">
        <v>536</v>
      </c>
      <c r="F80" s="113"/>
      <c r="G80" s="113"/>
      <c r="H80" s="110" t="s">
        <v>503</v>
      </c>
      <c r="I80" s="112"/>
      <c r="J80" s="110" t="s">
        <v>678</v>
      </c>
      <c r="K80" s="110" t="s">
        <v>571</v>
      </c>
      <c r="L80" s="110">
        <v>806165</v>
      </c>
      <c r="M80" s="110"/>
      <c r="N80" s="110" t="s">
        <v>515</v>
      </c>
      <c r="O80" s="152"/>
      <c r="P80" s="112"/>
      <c r="S80" s="165"/>
      <c r="U80" s="166"/>
      <c r="V80" s="165"/>
      <c r="W80" s="165"/>
      <c r="X80" s="167"/>
      <c r="Z80" s="166"/>
      <c r="AA80" s="166"/>
      <c r="XFD80" s="169"/>
    </row>
    <row r="81" spans="1:27 16384:16384" s="77" customFormat="1" hidden="1" x14ac:dyDescent="0.25">
      <c r="A81" s="107"/>
      <c r="B81" s="107" t="s">
        <v>53</v>
      </c>
      <c r="C81" s="108">
        <v>450000</v>
      </c>
      <c r="D81" s="107" t="s">
        <v>43</v>
      </c>
      <c r="E81" s="107">
        <v>358</v>
      </c>
      <c r="F81" s="109">
        <v>41676</v>
      </c>
      <c r="G81" s="109">
        <v>41703</v>
      </c>
      <c r="H81" s="107"/>
      <c r="I81" s="107"/>
      <c r="J81" s="107" t="s">
        <v>44</v>
      </c>
      <c r="K81" s="107"/>
      <c r="L81" s="107"/>
      <c r="M81" s="107"/>
      <c r="N81" s="107"/>
      <c r="O81" s="151"/>
      <c r="P81" s="107" t="s">
        <v>23</v>
      </c>
      <c r="S81" s="91"/>
      <c r="U81" s="90"/>
      <c r="V81" s="91"/>
      <c r="W81" s="91"/>
      <c r="X81" s="90"/>
      <c r="Z81" s="90"/>
      <c r="AA81" s="90"/>
      <c r="XFD81" s="168"/>
    </row>
    <row r="82" spans="1:27 16384:16384" s="77" customFormat="1" hidden="1" x14ac:dyDescent="0.25">
      <c r="A82" s="107"/>
      <c r="B82" s="107" t="s">
        <v>53</v>
      </c>
      <c r="C82" s="108">
        <v>700000</v>
      </c>
      <c r="D82" s="107" t="s">
        <v>43</v>
      </c>
      <c r="E82" s="107">
        <v>361</v>
      </c>
      <c r="F82" s="109">
        <v>41676</v>
      </c>
      <c r="G82" s="109">
        <v>41703</v>
      </c>
      <c r="H82" s="107"/>
      <c r="I82" s="107"/>
      <c r="J82" s="107" t="s">
        <v>45</v>
      </c>
      <c r="K82" s="107"/>
      <c r="L82" s="107"/>
      <c r="M82" s="107"/>
      <c r="N82" s="107"/>
      <c r="O82" s="151"/>
      <c r="P82" s="107" t="s">
        <v>23</v>
      </c>
      <c r="S82" s="91"/>
      <c r="U82" s="90"/>
      <c r="V82" s="91"/>
      <c r="W82" s="91"/>
      <c r="X82" s="90"/>
      <c r="Z82" s="90"/>
      <c r="AA82" s="90"/>
      <c r="XFD82" s="168"/>
    </row>
    <row r="83" spans="1:27 16384:16384" s="77" customFormat="1" hidden="1" x14ac:dyDescent="0.25">
      <c r="A83" s="107"/>
      <c r="B83" s="107" t="s">
        <v>53</v>
      </c>
      <c r="C83" s="108">
        <v>700000</v>
      </c>
      <c r="D83" s="107" t="s">
        <v>43</v>
      </c>
      <c r="E83" s="107">
        <v>363</v>
      </c>
      <c r="F83" s="109">
        <v>41676</v>
      </c>
      <c r="G83" s="109">
        <v>41703</v>
      </c>
      <c r="H83" s="107"/>
      <c r="I83" s="107"/>
      <c r="J83" s="107" t="s">
        <v>46</v>
      </c>
      <c r="K83" s="107"/>
      <c r="L83" s="107"/>
      <c r="M83" s="107"/>
      <c r="N83" s="107"/>
      <c r="O83" s="151"/>
      <c r="P83" s="107" t="s">
        <v>23</v>
      </c>
      <c r="U83" s="90"/>
      <c r="V83" s="95"/>
      <c r="W83" s="99"/>
      <c r="X83" s="98"/>
      <c r="Z83" s="90"/>
      <c r="AA83" s="90"/>
      <c r="XFD83" s="168"/>
    </row>
    <row r="84" spans="1:27 16384:16384" s="77" customFormat="1" hidden="1" x14ac:dyDescent="0.25">
      <c r="A84" s="107"/>
      <c r="B84" s="107" t="s">
        <v>53</v>
      </c>
      <c r="C84" s="108">
        <v>1500000</v>
      </c>
      <c r="D84" s="107" t="s">
        <v>43</v>
      </c>
      <c r="E84" s="107">
        <v>356</v>
      </c>
      <c r="F84" s="109">
        <v>41675</v>
      </c>
      <c r="G84" s="109">
        <v>41698</v>
      </c>
      <c r="H84" s="107"/>
      <c r="I84" s="107"/>
      <c r="J84" s="107" t="s">
        <v>48</v>
      </c>
      <c r="K84" s="107"/>
      <c r="L84" s="107"/>
      <c r="M84" s="107"/>
      <c r="N84" s="107"/>
      <c r="O84" s="151"/>
      <c r="P84" s="107" t="s">
        <v>23</v>
      </c>
      <c r="U84" s="90"/>
      <c r="V84" s="95"/>
      <c r="W84" s="99"/>
      <c r="X84" s="98"/>
      <c r="Z84" s="90"/>
      <c r="AA84" s="90"/>
      <c r="XFD84" s="168"/>
    </row>
    <row r="85" spans="1:27 16384:16384" s="77" customFormat="1" hidden="1" x14ac:dyDescent="0.25">
      <c r="A85" s="107"/>
      <c r="B85" s="107" t="s">
        <v>53</v>
      </c>
      <c r="C85" s="108">
        <v>2500000</v>
      </c>
      <c r="D85" s="107" t="s">
        <v>43</v>
      </c>
      <c r="E85" s="107">
        <v>357</v>
      </c>
      <c r="F85" s="109">
        <v>41675</v>
      </c>
      <c r="G85" s="109">
        <v>41698</v>
      </c>
      <c r="H85" s="107"/>
      <c r="I85" s="107"/>
      <c r="J85" s="107" t="s">
        <v>49</v>
      </c>
      <c r="K85" s="107"/>
      <c r="L85" s="107"/>
      <c r="M85" s="107"/>
      <c r="N85" s="107"/>
      <c r="O85" s="151"/>
      <c r="P85" s="107" t="s">
        <v>23</v>
      </c>
      <c r="S85" s="99"/>
      <c r="U85" s="90"/>
      <c r="V85" s="95"/>
      <c r="W85" s="99"/>
      <c r="X85" s="98"/>
      <c r="XFD85" s="168"/>
    </row>
    <row r="86" spans="1:27 16384:16384" s="77" customFormat="1" hidden="1" x14ac:dyDescent="0.25">
      <c r="A86" s="107"/>
      <c r="B86" s="107" t="s">
        <v>53</v>
      </c>
      <c r="C86" s="108">
        <v>320000</v>
      </c>
      <c r="D86" s="107" t="s">
        <v>43</v>
      </c>
      <c r="E86" s="107">
        <v>359</v>
      </c>
      <c r="F86" s="109">
        <v>41675</v>
      </c>
      <c r="G86" s="109">
        <v>41698</v>
      </c>
      <c r="H86" s="107"/>
      <c r="I86" s="107"/>
      <c r="J86" s="107" t="s">
        <v>50</v>
      </c>
      <c r="K86" s="107"/>
      <c r="L86" s="107"/>
      <c r="M86" s="107"/>
      <c r="N86" s="107"/>
      <c r="O86" s="151"/>
      <c r="P86" s="107" t="s">
        <v>23</v>
      </c>
      <c r="U86" s="90"/>
      <c r="V86" s="95"/>
      <c r="W86" s="99"/>
      <c r="X86" s="98"/>
      <c r="Z86" s="90"/>
      <c r="AA86" s="90"/>
    </row>
    <row r="87" spans="1:27 16384:16384" s="77" customFormat="1" hidden="1" x14ac:dyDescent="0.25">
      <c r="A87" s="107"/>
      <c r="B87" s="107" t="s">
        <v>53</v>
      </c>
      <c r="C87" s="108">
        <v>350000</v>
      </c>
      <c r="D87" s="107" t="s">
        <v>43</v>
      </c>
      <c r="E87" s="107">
        <v>362</v>
      </c>
      <c r="F87" s="109">
        <v>41675</v>
      </c>
      <c r="G87" s="109">
        <v>41698</v>
      </c>
      <c r="H87" s="107"/>
      <c r="I87" s="107"/>
      <c r="J87" s="107" t="s">
        <v>51</v>
      </c>
      <c r="K87" s="107"/>
      <c r="L87" s="107"/>
      <c r="M87" s="107"/>
      <c r="N87" s="107"/>
      <c r="O87" s="151"/>
      <c r="P87" s="107" t="s">
        <v>23</v>
      </c>
      <c r="U87" s="90"/>
      <c r="V87" s="95"/>
      <c r="W87" s="99"/>
      <c r="X87" s="98"/>
      <c r="Z87" s="90"/>
      <c r="AA87" s="90"/>
    </row>
    <row r="88" spans="1:27 16384:16384" s="77" customFormat="1" hidden="1" x14ac:dyDescent="0.25">
      <c r="A88" s="107"/>
      <c r="B88" s="107" t="s">
        <v>53</v>
      </c>
      <c r="C88" s="108">
        <v>1500000</v>
      </c>
      <c r="D88" s="107" t="s">
        <v>43</v>
      </c>
      <c r="E88" s="107">
        <v>360</v>
      </c>
      <c r="F88" s="109">
        <v>41675</v>
      </c>
      <c r="G88" s="109">
        <v>41698</v>
      </c>
      <c r="H88" s="107"/>
      <c r="I88" s="107"/>
      <c r="J88" s="107" t="s">
        <v>52</v>
      </c>
      <c r="K88" s="107"/>
      <c r="L88" s="107"/>
      <c r="M88" s="107"/>
      <c r="N88" s="107"/>
      <c r="O88" s="151"/>
      <c r="P88" s="107" t="s">
        <v>23</v>
      </c>
      <c r="U88" s="90"/>
      <c r="V88" s="95"/>
      <c r="W88" s="99"/>
      <c r="X88" s="98"/>
      <c r="Z88" s="90"/>
      <c r="AA88" s="90"/>
    </row>
    <row r="89" spans="1:27 16384:16384" s="77" customFormat="1" hidden="1" x14ac:dyDescent="0.25">
      <c r="A89" s="107"/>
      <c r="B89" s="107" t="s">
        <v>54</v>
      </c>
      <c r="C89" s="108">
        <v>10600000</v>
      </c>
      <c r="D89" s="107" t="s">
        <v>43</v>
      </c>
      <c r="E89" s="107">
        <v>335</v>
      </c>
      <c r="F89" s="109">
        <v>41689</v>
      </c>
      <c r="G89" s="109">
        <v>41694</v>
      </c>
      <c r="H89" s="107"/>
      <c r="I89" s="107"/>
      <c r="J89" s="107" t="s">
        <v>47</v>
      </c>
      <c r="K89" s="107"/>
      <c r="L89" s="107"/>
      <c r="M89" s="107"/>
      <c r="N89" s="107"/>
      <c r="O89" s="151"/>
      <c r="P89" s="107" t="s">
        <v>23</v>
      </c>
      <c r="U89" s="90"/>
      <c r="V89" s="95"/>
      <c r="W89" s="99"/>
      <c r="X89" s="98"/>
      <c r="Z89" s="90"/>
      <c r="AA89" s="90"/>
    </row>
    <row r="90" spans="1:27 16384:16384" s="77" customFormat="1" hidden="1" x14ac:dyDescent="0.25">
      <c r="A90" s="110" t="s">
        <v>589</v>
      </c>
      <c r="B90" s="110" t="s">
        <v>679</v>
      </c>
      <c r="C90" s="114">
        <v>9500000</v>
      </c>
      <c r="D90" s="110" t="s">
        <v>40</v>
      </c>
      <c r="E90" s="113"/>
      <c r="F90" s="113"/>
      <c r="G90" s="113"/>
      <c r="H90" s="110" t="s">
        <v>503</v>
      </c>
      <c r="I90" s="112"/>
      <c r="J90" s="110" t="s">
        <v>680</v>
      </c>
      <c r="K90" s="110" t="s">
        <v>2</v>
      </c>
      <c r="L90" s="110">
        <v>805659</v>
      </c>
      <c r="M90" s="110"/>
      <c r="N90" s="110" t="s">
        <v>447</v>
      </c>
      <c r="O90" s="152"/>
      <c r="P90" s="112"/>
      <c r="V90" s="96"/>
      <c r="W90" s="79"/>
      <c r="Z90" s="90"/>
    </row>
    <row r="91" spans="1:27 16384:16384" s="77" customFormat="1" hidden="1" x14ac:dyDescent="0.25">
      <c r="A91" s="110" t="s">
        <v>589</v>
      </c>
      <c r="B91" s="110" t="s">
        <v>344</v>
      </c>
      <c r="C91" s="114">
        <v>20000000</v>
      </c>
      <c r="D91" s="110" t="s">
        <v>40</v>
      </c>
      <c r="E91" s="113"/>
      <c r="F91" s="113"/>
      <c r="G91" s="113"/>
      <c r="H91" s="110" t="s">
        <v>503</v>
      </c>
      <c r="I91" s="112"/>
      <c r="J91" s="110" t="s">
        <v>681</v>
      </c>
      <c r="K91" s="110" t="s">
        <v>6</v>
      </c>
      <c r="L91" s="110">
        <v>808513</v>
      </c>
      <c r="M91" s="110"/>
      <c r="N91" s="110" t="s">
        <v>447</v>
      </c>
      <c r="O91" s="152"/>
      <c r="P91" s="112"/>
      <c r="V91" s="96"/>
      <c r="W91" s="79"/>
      <c r="Z91" s="90"/>
    </row>
    <row r="92" spans="1:27 16384:16384" s="77" customFormat="1" hidden="1" x14ac:dyDescent="0.25">
      <c r="A92" s="110" t="s">
        <v>1219</v>
      </c>
      <c r="B92" s="77" t="s">
        <v>1218</v>
      </c>
      <c r="C92" s="114">
        <v>2000000</v>
      </c>
      <c r="D92" s="77" t="s">
        <v>1220</v>
      </c>
      <c r="F92" s="78"/>
      <c r="G92" s="79"/>
      <c r="H92" s="79"/>
      <c r="J92" s="77" t="s">
        <v>1221</v>
      </c>
      <c r="K92" s="77" t="s">
        <v>2</v>
      </c>
      <c r="L92" s="77">
        <v>810781</v>
      </c>
      <c r="N92" s="77" t="s">
        <v>447</v>
      </c>
      <c r="O92" s="71"/>
      <c r="XFD92" s="168"/>
    </row>
    <row r="93" spans="1:27 16384:16384" hidden="1" x14ac:dyDescent="0.25">
      <c r="A93" s="162" t="s">
        <v>347</v>
      </c>
      <c r="B93" s="80" t="s">
        <v>1222</v>
      </c>
      <c r="C93" s="149">
        <v>0</v>
      </c>
      <c r="D93" s="77" t="s">
        <v>1220</v>
      </c>
      <c r="E93" s="80"/>
      <c r="F93" s="80"/>
      <c r="G93" s="80"/>
      <c r="H93" s="80"/>
      <c r="I93" s="80"/>
      <c r="J93" s="80" t="s">
        <v>1223</v>
      </c>
      <c r="K93" s="80" t="s">
        <v>2</v>
      </c>
      <c r="L93" s="80">
        <v>810816</v>
      </c>
      <c r="M93" s="80"/>
      <c r="N93" s="80" t="s">
        <v>447</v>
      </c>
      <c r="XFD93" s="163"/>
    </row>
    <row r="94" spans="1:27 16384:16384" hidden="1" x14ac:dyDescent="0.25">
      <c r="A94" s="184" t="s">
        <v>347</v>
      </c>
      <c r="B94" s="185" t="s">
        <v>1222</v>
      </c>
      <c r="C94" s="186">
        <v>0</v>
      </c>
      <c r="D94" s="187" t="s">
        <v>1220</v>
      </c>
      <c r="E94" s="185"/>
      <c r="F94" s="185"/>
      <c r="G94" s="185"/>
      <c r="H94" s="185"/>
      <c r="I94" s="185"/>
      <c r="J94" s="185" t="s">
        <v>1224</v>
      </c>
      <c r="K94" s="185" t="s">
        <v>2</v>
      </c>
      <c r="L94" s="185" t="s">
        <v>1451</v>
      </c>
      <c r="M94" s="185"/>
      <c r="N94" s="185"/>
      <c r="O94" s="72"/>
      <c r="P94" s="185"/>
      <c r="XFD94" s="163"/>
    </row>
    <row r="95" spans="1:27 16384:16384" ht="16.5" hidden="1" customHeight="1" x14ac:dyDescent="0.25">
      <c r="A95" s="158" t="s">
        <v>1284</v>
      </c>
      <c r="B95" s="158" t="s">
        <v>457</v>
      </c>
      <c r="C95" s="173">
        <v>1000000</v>
      </c>
      <c r="D95" s="158" t="s">
        <v>39</v>
      </c>
      <c r="E95" s="158" t="s">
        <v>1285</v>
      </c>
      <c r="F95" s="160">
        <v>41803</v>
      </c>
      <c r="G95" s="160">
        <v>41823</v>
      </c>
      <c r="H95" s="160">
        <v>41823</v>
      </c>
      <c r="I95" s="158" t="s">
        <v>503</v>
      </c>
      <c r="J95" s="158" t="s">
        <v>1286</v>
      </c>
      <c r="K95" s="158" t="s">
        <v>2</v>
      </c>
      <c r="L95" s="158">
        <v>812037</v>
      </c>
      <c r="M95" s="158"/>
      <c r="N95" s="158"/>
      <c r="O95" s="3"/>
      <c r="P95" s="158"/>
    </row>
    <row r="96" spans="1:27 16384:16384" ht="15" hidden="1" customHeight="1" x14ac:dyDescent="0.25">
      <c r="A96" s="110" t="s">
        <v>81</v>
      </c>
      <c r="B96" s="110" t="s">
        <v>1293</v>
      </c>
      <c r="C96" s="157">
        <v>750000</v>
      </c>
      <c r="D96" s="110" t="s">
        <v>37</v>
      </c>
      <c r="E96" s="158">
        <v>443</v>
      </c>
      <c r="F96" s="160">
        <v>41810</v>
      </c>
      <c r="G96" s="160">
        <v>41834</v>
      </c>
      <c r="H96" s="160">
        <v>41844</v>
      </c>
      <c r="I96" s="159" t="s">
        <v>447</v>
      </c>
      <c r="J96" s="110" t="s">
        <v>1294</v>
      </c>
      <c r="K96" s="110" t="s">
        <v>4</v>
      </c>
      <c r="L96" s="110" t="s">
        <v>1295</v>
      </c>
      <c r="M96" s="158"/>
      <c r="N96" s="110" t="s">
        <v>562</v>
      </c>
      <c r="O96" s="152" t="s">
        <v>1296</v>
      </c>
      <c r="P96" s="158" t="s">
        <v>1297</v>
      </c>
    </row>
    <row r="97" spans="1:27" hidden="1" x14ac:dyDescent="0.25">
      <c r="A97" s="546" t="s">
        <v>347</v>
      </c>
      <c r="B97" s="583" t="s">
        <v>1319</v>
      </c>
      <c r="C97" s="584">
        <v>500000</v>
      </c>
      <c r="D97" s="546" t="s">
        <v>40</v>
      </c>
      <c r="E97" s="583"/>
      <c r="F97" s="583"/>
      <c r="G97" s="583"/>
      <c r="H97" s="583"/>
      <c r="I97" s="585" t="s">
        <v>447</v>
      </c>
      <c r="J97" s="583" t="s">
        <v>1316</v>
      </c>
      <c r="K97" s="546" t="s">
        <v>3</v>
      </c>
      <c r="L97" s="583">
        <v>812048</v>
      </c>
      <c r="M97" s="583"/>
      <c r="N97" s="583"/>
      <c r="O97" s="586"/>
      <c r="P97" s="583"/>
    </row>
    <row r="98" spans="1:27" ht="30" hidden="1" customHeight="1" x14ac:dyDescent="0.25">
      <c r="A98" s="213" t="s">
        <v>243</v>
      </c>
      <c r="B98" s="595" t="s">
        <v>1453</v>
      </c>
      <c r="C98" s="596">
        <v>140000</v>
      </c>
      <c r="D98" s="594" t="s">
        <v>1454</v>
      </c>
      <c r="E98" s="595">
        <v>476</v>
      </c>
      <c r="F98" s="597">
        <v>41915</v>
      </c>
      <c r="G98" s="597">
        <v>41928</v>
      </c>
      <c r="H98" s="597">
        <v>41957</v>
      </c>
      <c r="I98" s="598" t="s">
        <v>447</v>
      </c>
      <c r="J98" s="595" t="s">
        <v>447</v>
      </c>
      <c r="K98" s="213" t="s">
        <v>3</v>
      </c>
      <c r="L98" s="598" t="s">
        <v>447</v>
      </c>
      <c r="M98" s="598" t="s">
        <v>447</v>
      </c>
      <c r="N98" s="598" t="s">
        <v>447</v>
      </c>
      <c r="O98" s="599" t="s">
        <v>2348</v>
      </c>
      <c r="P98" s="595" t="s">
        <v>31</v>
      </c>
    </row>
    <row r="99" spans="1:27" ht="15" hidden="1" customHeight="1" x14ac:dyDescent="0.25">
      <c r="A99" s="110" t="s">
        <v>81</v>
      </c>
      <c r="B99" s="110" t="s">
        <v>80</v>
      </c>
      <c r="C99" s="157">
        <v>400000</v>
      </c>
      <c r="D99" s="110" t="s">
        <v>37</v>
      </c>
      <c r="E99" s="158" t="s">
        <v>1476</v>
      </c>
      <c r="F99" s="160" t="s">
        <v>1476</v>
      </c>
      <c r="G99" s="160" t="s">
        <v>1476</v>
      </c>
      <c r="H99" s="160" t="s">
        <v>1476</v>
      </c>
      <c r="I99" s="159" t="s">
        <v>1476</v>
      </c>
      <c r="J99" s="110" t="s">
        <v>414</v>
      </c>
      <c r="K99" s="110" t="s">
        <v>4</v>
      </c>
      <c r="L99" s="110" t="s">
        <v>1477</v>
      </c>
      <c r="M99" s="158"/>
      <c r="N99" s="110" t="s">
        <v>562</v>
      </c>
      <c r="O99" s="152" t="s">
        <v>1296</v>
      </c>
      <c r="P99" s="158" t="s">
        <v>29</v>
      </c>
    </row>
    <row r="100" spans="1:27" hidden="1" x14ac:dyDescent="0.25">
      <c r="A100" s="155" t="s">
        <v>188</v>
      </c>
      <c r="B100" s="196" t="s">
        <v>1588</v>
      </c>
      <c r="C100" s="156">
        <v>1000000</v>
      </c>
      <c r="D100" s="155" t="s">
        <v>40</v>
      </c>
      <c r="E100" s="113" t="s">
        <v>447</v>
      </c>
      <c r="F100" s="113" t="s">
        <v>447</v>
      </c>
      <c r="G100" s="113" t="s">
        <v>447</v>
      </c>
      <c r="H100" s="113" t="s">
        <v>447</v>
      </c>
      <c r="I100" s="113" t="s">
        <v>447</v>
      </c>
      <c r="J100" s="196" t="s">
        <v>1585</v>
      </c>
      <c r="K100" s="155" t="s">
        <v>6</v>
      </c>
      <c r="L100" s="214">
        <v>812410</v>
      </c>
      <c r="M100" s="159" t="s">
        <v>447</v>
      </c>
      <c r="N100" s="159" t="s">
        <v>447</v>
      </c>
      <c r="O100" s="218" t="s">
        <v>1589</v>
      </c>
      <c r="P100" s="196" t="s">
        <v>30</v>
      </c>
    </row>
    <row r="101" spans="1:27" s="77" customFormat="1" ht="15" hidden="1" customHeight="1" x14ac:dyDescent="0.25">
      <c r="A101" s="110" t="s">
        <v>593</v>
      </c>
      <c r="B101" s="213" t="s">
        <v>1772</v>
      </c>
      <c r="C101" s="193">
        <v>1561600</v>
      </c>
      <c r="D101" s="213" t="s">
        <v>1763</v>
      </c>
      <c r="E101" s="213" t="s">
        <v>503</v>
      </c>
      <c r="F101" s="213" t="s">
        <v>447</v>
      </c>
      <c r="G101" s="213" t="s">
        <v>447</v>
      </c>
      <c r="H101" s="213" t="s">
        <v>447</v>
      </c>
      <c r="I101" s="213" t="s">
        <v>447</v>
      </c>
      <c r="J101" s="213" t="s">
        <v>1771</v>
      </c>
      <c r="K101" s="110" t="s">
        <v>1767</v>
      </c>
      <c r="L101" s="260">
        <v>812603</v>
      </c>
      <c r="M101" s="213" t="s">
        <v>447</v>
      </c>
      <c r="N101" s="213" t="s">
        <v>447</v>
      </c>
      <c r="O101" s="154" t="s">
        <v>1773</v>
      </c>
      <c r="P101" s="112" t="s">
        <v>30</v>
      </c>
      <c r="S101" s="91"/>
      <c r="U101" s="94"/>
      <c r="V101" s="91"/>
      <c r="W101" s="91"/>
      <c r="X101" s="93"/>
      <c r="Z101" s="90"/>
      <c r="AA101" s="90"/>
    </row>
    <row r="102" spans="1:27" s="77" customFormat="1" ht="15" hidden="1" customHeight="1" x14ac:dyDescent="0.25">
      <c r="A102" s="110" t="s">
        <v>593</v>
      </c>
      <c r="B102" s="213" t="s">
        <v>1775</v>
      </c>
      <c r="C102" s="193">
        <v>606960</v>
      </c>
      <c r="D102" s="213" t="s">
        <v>1763</v>
      </c>
      <c r="E102" s="213" t="s">
        <v>503</v>
      </c>
      <c r="F102" s="213" t="s">
        <v>447</v>
      </c>
      <c r="G102" s="213" t="s">
        <v>447</v>
      </c>
      <c r="H102" s="213" t="s">
        <v>447</v>
      </c>
      <c r="I102" s="213" t="s">
        <v>447</v>
      </c>
      <c r="J102" s="213" t="s">
        <v>1774</v>
      </c>
      <c r="K102" s="110" t="s">
        <v>2</v>
      </c>
      <c r="L102" s="260">
        <v>812379</v>
      </c>
      <c r="M102" s="213" t="s">
        <v>447</v>
      </c>
      <c r="N102" s="213" t="s">
        <v>447</v>
      </c>
      <c r="O102" s="154" t="s">
        <v>1773</v>
      </c>
      <c r="P102" s="112" t="s">
        <v>31</v>
      </c>
      <c r="S102" s="91"/>
      <c r="U102" s="94"/>
      <c r="V102" s="91"/>
      <c r="W102" s="91"/>
      <c r="X102" s="93"/>
      <c r="Z102" s="90"/>
      <c r="AA102" s="90"/>
    </row>
    <row r="103" spans="1:27" s="77" customFormat="1" ht="25.5" hidden="1" customHeight="1" x14ac:dyDescent="0.25">
      <c r="A103" s="110" t="s">
        <v>593</v>
      </c>
      <c r="B103" s="213" t="s">
        <v>604</v>
      </c>
      <c r="C103" s="193">
        <v>9000000</v>
      </c>
      <c r="D103" s="213" t="s">
        <v>1763</v>
      </c>
      <c r="E103" s="213" t="s">
        <v>503</v>
      </c>
      <c r="F103" s="213" t="s">
        <v>447</v>
      </c>
      <c r="G103" s="213" t="s">
        <v>447</v>
      </c>
      <c r="H103" s="213" t="s">
        <v>447</v>
      </c>
      <c r="I103" s="213" t="s">
        <v>447</v>
      </c>
      <c r="J103" s="213" t="s">
        <v>1776</v>
      </c>
      <c r="K103" s="110" t="s">
        <v>1777</v>
      </c>
      <c r="L103" s="260">
        <v>811516</v>
      </c>
      <c r="M103" s="213" t="s">
        <v>447</v>
      </c>
      <c r="N103" s="213" t="s">
        <v>447</v>
      </c>
      <c r="O103" s="154" t="s">
        <v>1781</v>
      </c>
      <c r="P103" s="112" t="s">
        <v>31</v>
      </c>
      <c r="S103" s="91"/>
      <c r="U103" s="94"/>
      <c r="V103" s="91"/>
      <c r="W103" s="91"/>
      <c r="X103" s="93"/>
      <c r="Z103" s="90"/>
      <c r="AA103" s="90"/>
    </row>
    <row r="104" spans="1:27" s="77" customFormat="1" ht="25.5" hidden="1" customHeight="1" x14ac:dyDescent="0.25">
      <c r="A104" s="110" t="s">
        <v>593</v>
      </c>
      <c r="B104" s="213" t="s">
        <v>604</v>
      </c>
      <c r="C104" s="193">
        <v>9000000</v>
      </c>
      <c r="D104" s="213" t="s">
        <v>1763</v>
      </c>
      <c r="E104" s="213" t="s">
        <v>503</v>
      </c>
      <c r="F104" s="213" t="s">
        <v>447</v>
      </c>
      <c r="G104" s="213" t="s">
        <v>447</v>
      </c>
      <c r="H104" s="213" t="s">
        <v>447</v>
      </c>
      <c r="I104" s="213" t="s">
        <v>447</v>
      </c>
      <c r="J104" s="213" t="s">
        <v>1778</v>
      </c>
      <c r="K104" s="110" t="s">
        <v>1777</v>
      </c>
      <c r="L104" s="260">
        <v>812607</v>
      </c>
      <c r="M104" s="213" t="s">
        <v>447</v>
      </c>
      <c r="N104" s="213" t="s">
        <v>447</v>
      </c>
      <c r="O104" s="154" t="s">
        <v>1779</v>
      </c>
      <c r="P104" s="112" t="s">
        <v>31</v>
      </c>
      <c r="S104" s="91"/>
      <c r="U104" s="94"/>
      <c r="V104" s="91"/>
      <c r="W104" s="91"/>
      <c r="X104" s="93"/>
      <c r="Z104" s="90"/>
      <c r="AA104" s="90"/>
    </row>
    <row r="105" spans="1:27" s="77" customFormat="1" ht="38.25" hidden="1" customHeight="1" x14ac:dyDescent="0.25">
      <c r="A105" s="110" t="s">
        <v>593</v>
      </c>
      <c r="B105" s="213" t="s">
        <v>604</v>
      </c>
      <c r="C105" s="193">
        <v>11000000</v>
      </c>
      <c r="D105" s="213" t="s">
        <v>1763</v>
      </c>
      <c r="E105" s="213" t="s">
        <v>503</v>
      </c>
      <c r="F105" s="213" t="s">
        <v>447</v>
      </c>
      <c r="G105" s="213" t="s">
        <v>447</v>
      </c>
      <c r="H105" s="213" t="s">
        <v>447</v>
      </c>
      <c r="I105" s="213" t="s">
        <v>447</v>
      </c>
      <c r="J105" s="213" t="s">
        <v>1780</v>
      </c>
      <c r="K105" s="110" t="s">
        <v>1777</v>
      </c>
      <c r="L105" s="260">
        <v>811414</v>
      </c>
      <c r="M105" s="213" t="s">
        <v>447</v>
      </c>
      <c r="N105" s="213" t="s">
        <v>447</v>
      </c>
      <c r="O105" s="154" t="s">
        <v>1782</v>
      </c>
      <c r="P105" s="112" t="s">
        <v>31</v>
      </c>
      <c r="S105" s="91"/>
      <c r="U105" s="94"/>
      <c r="V105" s="91"/>
      <c r="W105" s="91"/>
      <c r="X105" s="93"/>
      <c r="Z105" s="90"/>
      <c r="AA105" s="90"/>
    </row>
    <row r="106" spans="1:27" s="77" customFormat="1" ht="25.5" hidden="1" customHeight="1" x14ac:dyDescent="0.25">
      <c r="A106" s="546" t="s">
        <v>593</v>
      </c>
      <c r="B106" s="155" t="s">
        <v>604</v>
      </c>
      <c r="C106" s="550">
        <v>500000</v>
      </c>
      <c r="D106" s="155" t="s">
        <v>1763</v>
      </c>
      <c r="E106" s="155" t="s">
        <v>503</v>
      </c>
      <c r="F106" s="155" t="s">
        <v>447</v>
      </c>
      <c r="G106" s="155" t="s">
        <v>447</v>
      </c>
      <c r="H106" s="155" t="s">
        <v>447</v>
      </c>
      <c r="I106" s="155" t="s">
        <v>447</v>
      </c>
      <c r="J106" s="155" t="s">
        <v>1783</v>
      </c>
      <c r="K106" s="546" t="s">
        <v>1777</v>
      </c>
      <c r="L106" s="551">
        <v>811522</v>
      </c>
      <c r="M106" s="155" t="s">
        <v>447</v>
      </c>
      <c r="N106" s="155" t="s">
        <v>447</v>
      </c>
      <c r="O106" s="549" t="s">
        <v>1781</v>
      </c>
      <c r="P106" s="548" t="s">
        <v>31</v>
      </c>
      <c r="S106" s="91"/>
      <c r="U106" s="94"/>
      <c r="V106" s="91"/>
      <c r="W106" s="91"/>
      <c r="X106" s="93"/>
      <c r="Z106" s="90"/>
      <c r="AA106" s="90"/>
    </row>
    <row r="107" spans="1:27" ht="26.25" x14ac:dyDescent="0.25">
      <c r="A107" s="110" t="s">
        <v>646</v>
      </c>
      <c r="B107" s="110" t="s">
        <v>2031</v>
      </c>
      <c r="C107" s="193"/>
      <c r="D107" s="110" t="s">
        <v>38</v>
      </c>
      <c r="E107" s="113" t="s">
        <v>503</v>
      </c>
      <c r="F107" s="113" t="s">
        <v>447</v>
      </c>
      <c r="G107" s="113" t="s">
        <v>447</v>
      </c>
      <c r="H107" s="110" t="s">
        <v>503</v>
      </c>
      <c r="I107" s="159"/>
      <c r="J107" s="110" t="s">
        <v>1947</v>
      </c>
      <c r="K107" s="110" t="s">
        <v>2</v>
      </c>
      <c r="L107" s="110" t="s">
        <v>2032</v>
      </c>
      <c r="M107" s="565">
        <v>1</v>
      </c>
      <c r="N107" s="110" t="s">
        <v>562</v>
      </c>
      <c r="O107" s="566" t="s">
        <v>2033</v>
      </c>
      <c r="P107" s="159"/>
    </row>
    <row r="108" spans="1:27" ht="45" x14ac:dyDescent="0.25">
      <c r="A108" s="546" t="s">
        <v>646</v>
      </c>
      <c r="B108" s="546" t="s">
        <v>2040</v>
      </c>
      <c r="C108" s="587"/>
      <c r="D108" s="546" t="s">
        <v>38</v>
      </c>
      <c r="E108" s="547" t="s">
        <v>503</v>
      </c>
      <c r="F108" s="547" t="s">
        <v>447</v>
      </c>
      <c r="G108" s="547" t="s">
        <v>447</v>
      </c>
      <c r="H108" s="546" t="s">
        <v>503</v>
      </c>
      <c r="I108" s="583"/>
      <c r="J108" s="546" t="s">
        <v>1013</v>
      </c>
      <c r="K108" s="546" t="s">
        <v>2</v>
      </c>
      <c r="L108" s="588" t="s">
        <v>1017</v>
      </c>
      <c r="M108" s="589">
        <v>1</v>
      </c>
      <c r="N108" s="546" t="s">
        <v>562</v>
      </c>
      <c r="O108" s="586" t="s">
        <v>2041</v>
      </c>
      <c r="P108" s="583"/>
    </row>
    <row r="109" spans="1:27" ht="63.75" x14ac:dyDescent="0.25">
      <c r="A109" s="213" t="s">
        <v>646</v>
      </c>
      <c r="B109" s="213" t="s">
        <v>1255</v>
      </c>
      <c r="C109" s="600"/>
      <c r="D109" s="213" t="s">
        <v>38</v>
      </c>
      <c r="E109" s="591" t="s">
        <v>503</v>
      </c>
      <c r="F109" s="591" t="s">
        <v>447</v>
      </c>
      <c r="G109" s="591" t="s">
        <v>447</v>
      </c>
      <c r="H109" s="213" t="s">
        <v>503</v>
      </c>
      <c r="I109" s="576"/>
      <c r="J109" s="213" t="s">
        <v>1947</v>
      </c>
      <c r="K109" s="213" t="s">
        <v>2</v>
      </c>
      <c r="L109" s="213" t="s">
        <v>2030</v>
      </c>
      <c r="M109" s="213">
        <v>1</v>
      </c>
      <c r="N109" s="213" t="s">
        <v>562</v>
      </c>
      <c r="O109" s="594" t="s">
        <v>2115</v>
      </c>
      <c r="P109" s="595"/>
    </row>
    <row r="110" spans="1:27" hidden="1" x14ac:dyDescent="0.25">
      <c r="A110" s="158" t="s">
        <v>2086</v>
      </c>
      <c r="B110" s="158" t="s">
        <v>377</v>
      </c>
      <c r="C110" s="157"/>
      <c r="D110" s="158" t="s">
        <v>34</v>
      </c>
      <c r="E110" s="158" t="s">
        <v>503</v>
      </c>
      <c r="F110" s="158" t="s">
        <v>447</v>
      </c>
      <c r="G110" s="158" t="s">
        <v>447</v>
      </c>
      <c r="H110" s="158" t="s">
        <v>447</v>
      </c>
      <c r="I110" s="158" t="s">
        <v>447</v>
      </c>
      <c r="J110" s="158" t="s">
        <v>2079</v>
      </c>
      <c r="K110" s="158" t="s">
        <v>2</v>
      </c>
      <c r="L110" s="158">
        <v>812385</v>
      </c>
      <c r="M110" s="158" t="s">
        <v>447</v>
      </c>
      <c r="N110" s="158"/>
      <c r="O110" s="3" t="s">
        <v>729</v>
      </c>
      <c r="P110" s="158" t="s">
        <v>31</v>
      </c>
    </row>
    <row r="111" spans="1:27" hidden="1" x14ac:dyDescent="0.25">
      <c r="A111" s="158" t="s">
        <v>2086</v>
      </c>
      <c r="B111" s="158" t="s">
        <v>2087</v>
      </c>
      <c r="C111" s="157"/>
      <c r="D111" s="158" t="s">
        <v>34</v>
      </c>
      <c r="E111" s="158" t="s">
        <v>503</v>
      </c>
      <c r="F111" s="158" t="s">
        <v>447</v>
      </c>
      <c r="G111" s="158" t="s">
        <v>447</v>
      </c>
      <c r="H111" s="158" t="s">
        <v>447</v>
      </c>
      <c r="I111" s="158" t="s">
        <v>447</v>
      </c>
      <c r="J111" s="158" t="s">
        <v>2080</v>
      </c>
      <c r="K111" s="158" t="s">
        <v>2</v>
      </c>
      <c r="L111" s="158">
        <v>812821</v>
      </c>
      <c r="M111" s="158" t="s">
        <v>447</v>
      </c>
      <c r="N111" s="158" t="s">
        <v>2085</v>
      </c>
      <c r="O111" s="3" t="s">
        <v>729</v>
      </c>
      <c r="P111" s="158" t="s">
        <v>31</v>
      </c>
    </row>
    <row r="112" spans="1:27" hidden="1" x14ac:dyDescent="0.25">
      <c r="A112" s="158" t="s">
        <v>2086</v>
      </c>
      <c r="B112" s="158" t="s">
        <v>2088</v>
      </c>
      <c r="C112" s="157">
        <v>1500000</v>
      </c>
      <c r="D112" s="158" t="s">
        <v>34</v>
      </c>
      <c r="E112" s="158" t="s">
        <v>503</v>
      </c>
      <c r="F112" s="158" t="s">
        <v>447</v>
      </c>
      <c r="G112" s="158" t="s">
        <v>447</v>
      </c>
      <c r="H112" s="158" t="s">
        <v>447</v>
      </c>
      <c r="I112" s="158" t="s">
        <v>447</v>
      </c>
      <c r="J112" s="158" t="s">
        <v>2081</v>
      </c>
      <c r="K112" s="158" t="s">
        <v>2</v>
      </c>
      <c r="L112" s="158">
        <v>812387</v>
      </c>
      <c r="M112" s="158" t="s">
        <v>447</v>
      </c>
      <c r="N112" s="158"/>
      <c r="O112" s="3" t="s">
        <v>729</v>
      </c>
      <c r="P112" s="158" t="s">
        <v>31</v>
      </c>
    </row>
    <row r="113" spans="1:27" hidden="1" x14ac:dyDescent="0.25">
      <c r="A113" s="158" t="s">
        <v>2086</v>
      </c>
      <c r="B113" s="158" t="s">
        <v>2087</v>
      </c>
      <c r="C113" s="157"/>
      <c r="D113" s="158" t="s">
        <v>34</v>
      </c>
      <c r="E113" s="158" t="s">
        <v>503</v>
      </c>
      <c r="F113" s="158" t="s">
        <v>447</v>
      </c>
      <c r="G113" s="158" t="s">
        <v>447</v>
      </c>
      <c r="H113" s="158" t="s">
        <v>447</v>
      </c>
      <c r="I113" s="158" t="s">
        <v>447</v>
      </c>
      <c r="J113" s="158" t="s">
        <v>2082</v>
      </c>
      <c r="K113" s="158" t="s">
        <v>2</v>
      </c>
      <c r="L113" s="158">
        <v>812386</v>
      </c>
      <c r="M113" s="158" t="s">
        <v>447</v>
      </c>
      <c r="N113" s="158"/>
      <c r="O113" s="3" t="s">
        <v>729</v>
      </c>
      <c r="P113" s="158" t="s">
        <v>31</v>
      </c>
    </row>
    <row r="114" spans="1:27" hidden="1" x14ac:dyDescent="0.25">
      <c r="A114" s="158" t="s">
        <v>2086</v>
      </c>
      <c r="B114" s="158" t="s">
        <v>2089</v>
      </c>
      <c r="C114" s="157"/>
      <c r="D114" s="158" t="s">
        <v>34</v>
      </c>
      <c r="E114" s="158" t="s">
        <v>503</v>
      </c>
      <c r="F114" s="158" t="s">
        <v>447</v>
      </c>
      <c r="G114" s="158" t="s">
        <v>447</v>
      </c>
      <c r="H114" s="158" t="s">
        <v>447</v>
      </c>
      <c r="I114" s="158" t="s">
        <v>447</v>
      </c>
      <c r="J114" s="158" t="s">
        <v>2083</v>
      </c>
      <c r="K114" s="158" t="s">
        <v>2</v>
      </c>
      <c r="L114" s="158">
        <v>812388</v>
      </c>
      <c r="M114" s="158" t="s">
        <v>447</v>
      </c>
      <c r="N114" s="158"/>
      <c r="O114" s="3" t="s">
        <v>729</v>
      </c>
      <c r="P114" s="158" t="s">
        <v>31</v>
      </c>
    </row>
    <row r="115" spans="1:27" hidden="1" x14ac:dyDescent="0.25">
      <c r="A115" s="158" t="s">
        <v>2086</v>
      </c>
      <c r="B115" s="158" t="s">
        <v>2087</v>
      </c>
      <c r="C115" s="157"/>
      <c r="D115" s="158" t="s">
        <v>34</v>
      </c>
      <c r="E115" s="158" t="s">
        <v>503</v>
      </c>
      <c r="F115" s="158" t="s">
        <v>447</v>
      </c>
      <c r="G115" s="158" t="s">
        <v>447</v>
      </c>
      <c r="H115" s="158" t="s">
        <v>447</v>
      </c>
      <c r="I115" s="158" t="s">
        <v>447</v>
      </c>
      <c r="J115" s="158" t="s">
        <v>2084</v>
      </c>
      <c r="K115" s="158" t="s">
        <v>2</v>
      </c>
      <c r="L115" s="158">
        <v>812389</v>
      </c>
      <c r="M115" s="158" t="s">
        <v>447</v>
      </c>
      <c r="N115" s="158"/>
      <c r="O115" s="3" t="s">
        <v>729</v>
      </c>
      <c r="P115" s="158" t="s">
        <v>31</v>
      </c>
    </row>
    <row r="116" spans="1:27" s="147" customFormat="1" hidden="1" x14ac:dyDescent="0.25">
      <c r="A116" s="110" t="s">
        <v>161</v>
      </c>
      <c r="B116" s="110" t="s">
        <v>2002</v>
      </c>
      <c r="C116" s="193">
        <v>2254.1799999999998</v>
      </c>
      <c r="D116" s="110" t="s">
        <v>35</v>
      </c>
      <c r="E116" s="110" t="s">
        <v>503</v>
      </c>
      <c r="F116" s="110" t="s">
        <v>447</v>
      </c>
      <c r="G116" s="110" t="s">
        <v>447</v>
      </c>
      <c r="H116" s="110" t="s">
        <v>447</v>
      </c>
      <c r="I116" s="110" t="s">
        <v>447</v>
      </c>
      <c r="J116" s="110" t="s">
        <v>2003</v>
      </c>
      <c r="K116" s="110" t="s">
        <v>781</v>
      </c>
      <c r="L116" s="552">
        <v>812912</v>
      </c>
      <c r="M116" s="110" t="s">
        <v>447</v>
      </c>
      <c r="N116" s="110" t="s">
        <v>447</v>
      </c>
      <c r="O116" s="153" t="s">
        <v>2239</v>
      </c>
      <c r="P116" s="112" t="s">
        <v>1307</v>
      </c>
      <c r="S116" s="553"/>
      <c r="U116" s="554"/>
      <c r="V116" s="553"/>
      <c r="W116" s="553"/>
      <c r="X116" s="555"/>
      <c r="Z116" s="556"/>
      <c r="AA116" s="556"/>
    </row>
    <row r="117" spans="1:27" ht="75" hidden="1" x14ac:dyDescent="0.25">
      <c r="A117" s="214" t="s">
        <v>1968</v>
      </c>
      <c r="B117" s="214" t="s">
        <v>2259</v>
      </c>
      <c r="C117" s="156">
        <v>4750000</v>
      </c>
      <c r="D117" s="214" t="s">
        <v>36</v>
      </c>
      <c r="E117" s="98">
        <v>524</v>
      </c>
      <c r="F117" s="657">
        <v>41968</v>
      </c>
      <c r="G117" s="657">
        <v>41981</v>
      </c>
      <c r="H117" s="98" t="s">
        <v>2260</v>
      </c>
      <c r="I117" s="98" t="s">
        <v>447</v>
      </c>
      <c r="J117" s="98" t="s">
        <v>74</v>
      </c>
      <c r="K117" s="98" t="s">
        <v>2</v>
      </c>
      <c r="L117" s="214">
        <v>524</v>
      </c>
      <c r="M117" s="92" t="s">
        <v>447</v>
      </c>
      <c r="N117" s="98" t="s">
        <v>447</v>
      </c>
      <c r="O117" s="71" t="s">
        <v>2391</v>
      </c>
      <c r="P117" s="214" t="s">
        <v>32</v>
      </c>
    </row>
    <row r="118" spans="1:27" ht="15" hidden="1" customHeight="1" x14ac:dyDescent="0.25">
      <c r="A118" s="110" t="s">
        <v>1978</v>
      </c>
      <c r="B118" s="110" t="s">
        <v>1877</v>
      </c>
      <c r="C118" s="157">
        <v>1154000</v>
      </c>
      <c r="D118" s="110" t="s">
        <v>1763</v>
      </c>
      <c r="E118" s="158" t="s">
        <v>2383</v>
      </c>
      <c r="F118" s="160" t="s">
        <v>1476</v>
      </c>
      <c r="G118" s="160" t="s">
        <v>1476</v>
      </c>
      <c r="H118" s="160"/>
      <c r="I118" s="159"/>
      <c r="J118" s="110" t="s">
        <v>782</v>
      </c>
      <c r="K118" s="110" t="s">
        <v>781</v>
      </c>
      <c r="L118" s="110">
        <v>813116</v>
      </c>
      <c r="M118" s="158"/>
      <c r="N118" s="110" t="s">
        <v>2384</v>
      </c>
      <c r="O118" s="152" t="s">
        <v>2385</v>
      </c>
      <c r="P118" s="158"/>
      <c r="S118" s="80" t="s">
        <v>739</v>
      </c>
      <c r="T118" s="80" t="s">
        <v>780</v>
      </c>
      <c r="U118" s="80">
        <v>1154000</v>
      </c>
      <c r="V118" s="80" t="e">
        <v>#N/A</v>
      </c>
      <c r="W118" s="80">
        <v>576984</v>
      </c>
    </row>
    <row r="119" spans="1:27" s="273" customFormat="1" ht="45" hidden="1" x14ac:dyDescent="0.25">
      <c r="A119" s="3" t="s">
        <v>2392</v>
      </c>
      <c r="B119" s="3" t="s">
        <v>2393</v>
      </c>
      <c r="C119" s="640">
        <v>4000000</v>
      </c>
      <c r="D119" s="3" t="s">
        <v>36</v>
      </c>
      <c r="E119" s="678" t="s">
        <v>503</v>
      </c>
      <c r="F119" s="678" t="s">
        <v>503</v>
      </c>
      <c r="G119" s="678" t="s">
        <v>503</v>
      </c>
      <c r="H119" s="678" t="s">
        <v>503</v>
      </c>
      <c r="I119" s="678" t="s">
        <v>612</v>
      </c>
      <c r="J119" s="3" t="s">
        <v>2386</v>
      </c>
      <c r="K119" s="3" t="s">
        <v>2394</v>
      </c>
      <c r="L119" s="3">
        <v>813189</v>
      </c>
      <c r="M119" s="647" t="s">
        <v>503</v>
      </c>
      <c r="N119" s="3" t="s">
        <v>2085</v>
      </c>
      <c r="O119" s="3" t="s">
        <v>2395</v>
      </c>
      <c r="P119" s="3" t="s">
        <v>33</v>
      </c>
    </row>
    <row r="120" spans="1:27" ht="45" hidden="1" x14ac:dyDescent="0.25">
      <c r="A120" s="3" t="s">
        <v>2392</v>
      </c>
      <c r="B120" s="3" t="s">
        <v>2393</v>
      </c>
      <c r="C120" s="640">
        <v>4000000</v>
      </c>
      <c r="D120" s="3" t="s">
        <v>36</v>
      </c>
      <c r="E120" s="678" t="s">
        <v>503</v>
      </c>
      <c r="F120" s="678" t="s">
        <v>503</v>
      </c>
      <c r="G120" s="678" t="s">
        <v>503</v>
      </c>
      <c r="H120" s="678" t="s">
        <v>503</v>
      </c>
      <c r="I120" s="678" t="s">
        <v>612</v>
      </c>
      <c r="J120" s="3" t="s">
        <v>2386</v>
      </c>
      <c r="K120" s="3" t="s">
        <v>1777</v>
      </c>
      <c r="L120" s="158">
        <v>813191</v>
      </c>
      <c r="M120" s="384" t="s">
        <v>503</v>
      </c>
      <c r="N120" s="158" t="s">
        <v>2085</v>
      </c>
      <c r="O120" s="3" t="s">
        <v>2396</v>
      </c>
      <c r="P120" s="158" t="s">
        <v>33</v>
      </c>
    </row>
    <row r="121" spans="1:27" ht="30" hidden="1" x14ac:dyDescent="0.25">
      <c r="A121" s="158" t="s">
        <v>2407</v>
      </c>
      <c r="B121" s="158" t="s">
        <v>2402</v>
      </c>
      <c r="C121" s="157">
        <v>60000</v>
      </c>
      <c r="D121" s="158" t="s">
        <v>34</v>
      </c>
      <c r="E121" s="689" t="s">
        <v>503</v>
      </c>
      <c r="F121" s="689" t="s">
        <v>503</v>
      </c>
      <c r="G121" s="689" t="s">
        <v>503</v>
      </c>
      <c r="H121" s="689" t="s">
        <v>503</v>
      </c>
      <c r="I121" s="689" t="s">
        <v>503</v>
      </c>
      <c r="J121" s="678" t="s">
        <v>2404</v>
      </c>
      <c r="K121" s="689" t="s">
        <v>505</v>
      </c>
      <c r="L121" s="689" t="s">
        <v>2403</v>
      </c>
      <c r="M121" s="384" t="s">
        <v>503</v>
      </c>
      <c r="N121" s="689" t="s">
        <v>447</v>
      </c>
      <c r="O121" s="3" t="s">
        <v>2001</v>
      </c>
      <c r="P121" s="163" t="s">
        <v>33</v>
      </c>
    </row>
    <row r="122" spans="1:27" ht="30" hidden="1" x14ac:dyDescent="0.25">
      <c r="A122" s="583" t="s">
        <v>2405</v>
      </c>
      <c r="B122" s="583" t="s">
        <v>2402</v>
      </c>
      <c r="C122" s="584">
        <v>60000</v>
      </c>
      <c r="D122" s="583" t="s">
        <v>34</v>
      </c>
      <c r="E122" s="690" t="s">
        <v>503</v>
      </c>
      <c r="F122" s="690" t="s">
        <v>503</v>
      </c>
      <c r="G122" s="690" t="s">
        <v>503</v>
      </c>
      <c r="H122" s="690" t="s">
        <v>503</v>
      </c>
      <c r="I122" s="690" t="s">
        <v>503</v>
      </c>
      <c r="J122" s="691" t="s">
        <v>2404</v>
      </c>
      <c r="K122" s="690" t="s">
        <v>505</v>
      </c>
      <c r="L122" s="690" t="s">
        <v>2406</v>
      </c>
      <c r="M122" s="589" t="s">
        <v>503</v>
      </c>
      <c r="N122" s="690" t="s">
        <v>447</v>
      </c>
      <c r="O122" s="586" t="s">
        <v>2001</v>
      </c>
      <c r="P122" s="163" t="s">
        <v>33</v>
      </c>
    </row>
    <row r="123" spans="1:27" hidden="1" x14ac:dyDescent="0.25">
      <c r="A123" s="158" t="s">
        <v>2405</v>
      </c>
      <c r="B123" s="158" t="s">
        <v>2402</v>
      </c>
      <c r="C123" s="157">
        <v>535000</v>
      </c>
      <c r="D123" s="158" t="s">
        <v>34</v>
      </c>
      <c r="E123" s="689" t="s">
        <v>503</v>
      </c>
      <c r="F123" s="689" t="s">
        <v>503</v>
      </c>
      <c r="G123" s="689" t="s">
        <v>503</v>
      </c>
      <c r="H123" s="689" t="s">
        <v>503</v>
      </c>
      <c r="I123" s="689" t="s">
        <v>503</v>
      </c>
      <c r="J123" s="689" t="s">
        <v>2408</v>
      </c>
      <c r="K123" s="689" t="s">
        <v>3</v>
      </c>
      <c r="L123" s="158">
        <v>813239</v>
      </c>
      <c r="M123" s="384" t="s">
        <v>503</v>
      </c>
      <c r="N123" s="689" t="s">
        <v>2085</v>
      </c>
      <c r="O123" s="3" t="s">
        <v>151</v>
      </c>
      <c r="P123" s="158" t="s">
        <v>33</v>
      </c>
    </row>
    <row r="124" spans="1:27" hidden="1" x14ac:dyDescent="0.25">
      <c r="A124" s="158" t="s">
        <v>2405</v>
      </c>
      <c r="B124" s="158" t="s">
        <v>2402</v>
      </c>
      <c r="C124" s="157">
        <v>1000000</v>
      </c>
      <c r="D124" s="158" t="s">
        <v>34</v>
      </c>
      <c r="E124" s="689" t="s">
        <v>503</v>
      </c>
      <c r="F124" s="689" t="s">
        <v>503</v>
      </c>
      <c r="G124" s="689" t="s">
        <v>503</v>
      </c>
      <c r="H124" s="689" t="s">
        <v>503</v>
      </c>
      <c r="I124" s="689" t="s">
        <v>503</v>
      </c>
      <c r="J124" s="689" t="s">
        <v>411</v>
      </c>
      <c r="K124" s="689" t="s">
        <v>3</v>
      </c>
      <c r="L124" s="158">
        <v>813241</v>
      </c>
      <c r="M124" s="384" t="s">
        <v>503</v>
      </c>
      <c r="N124" s="689" t="s">
        <v>2085</v>
      </c>
      <c r="O124" s="3" t="s">
        <v>151</v>
      </c>
      <c r="P124" s="158" t="s">
        <v>33</v>
      </c>
    </row>
    <row r="125" spans="1:27" hidden="1" x14ac:dyDescent="0.25">
      <c r="A125" s="158" t="s">
        <v>188</v>
      </c>
      <c r="B125" s="158" t="s">
        <v>190</v>
      </c>
      <c r="C125" s="157">
        <v>5800000</v>
      </c>
      <c r="D125" s="158" t="s">
        <v>105</v>
      </c>
      <c r="E125" s="689">
        <v>512</v>
      </c>
      <c r="F125" s="693">
        <v>41943</v>
      </c>
      <c r="G125" s="693">
        <v>41962</v>
      </c>
      <c r="H125" s="693">
        <v>41977</v>
      </c>
      <c r="I125" s="689" t="s">
        <v>503</v>
      </c>
      <c r="J125" s="158" t="s">
        <v>74</v>
      </c>
      <c r="K125" s="110" t="s">
        <v>2</v>
      </c>
      <c r="L125" s="689">
        <v>512</v>
      </c>
      <c r="M125" s="384" t="s">
        <v>447</v>
      </c>
      <c r="N125" s="158" t="s">
        <v>447</v>
      </c>
      <c r="O125" s="158" t="s">
        <v>2435</v>
      </c>
      <c r="P125" s="158" t="s">
        <v>33</v>
      </c>
    </row>
    <row r="126" spans="1:27" hidden="1" x14ac:dyDescent="0.25">
      <c r="A126" s="158" t="s">
        <v>188</v>
      </c>
      <c r="B126" s="158" t="s">
        <v>190</v>
      </c>
      <c r="C126" s="157">
        <v>2400000</v>
      </c>
      <c r="D126" s="158" t="s">
        <v>105</v>
      </c>
      <c r="E126" s="689">
        <v>512</v>
      </c>
      <c r="F126" s="693">
        <v>41943</v>
      </c>
      <c r="G126" s="693">
        <v>41962</v>
      </c>
      <c r="H126" s="693">
        <v>41977</v>
      </c>
      <c r="I126" s="689" t="s">
        <v>503</v>
      </c>
      <c r="J126" s="158" t="s">
        <v>2425</v>
      </c>
      <c r="K126" s="110" t="s">
        <v>505</v>
      </c>
      <c r="L126" s="689" t="s">
        <v>2426</v>
      </c>
      <c r="M126" s="384" t="s">
        <v>447</v>
      </c>
      <c r="N126" s="158" t="s">
        <v>447</v>
      </c>
      <c r="O126" s="158" t="s">
        <v>447</v>
      </c>
      <c r="P126" s="158" t="s">
        <v>33</v>
      </c>
    </row>
    <row r="127" spans="1:27" hidden="1" x14ac:dyDescent="0.25">
      <c r="A127" s="158" t="s">
        <v>188</v>
      </c>
      <c r="B127" s="158" t="s">
        <v>190</v>
      </c>
      <c r="C127" s="157">
        <v>1400000</v>
      </c>
      <c r="D127" s="158" t="s">
        <v>105</v>
      </c>
      <c r="E127" s="689">
        <v>512</v>
      </c>
      <c r="F127" s="693">
        <v>41943</v>
      </c>
      <c r="G127" s="693">
        <v>41962</v>
      </c>
      <c r="H127" s="693">
        <v>41977</v>
      </c>
      <c r="I127" s="689" t="s">
        <v>503</v>
      </c>
      <c r="J127" s="158" t="s">
        <v>2427</v>
      </c>
      <c r="K127" s="110" t="s">
        <v>505</v>
      </c>
      <c r="L127" s="689" t="s">
        <v>2428</v>
      </c>
      <c r="M127" s="384" t="s">
        <v>447</v>
      </c>
      <c r="N127" s="158" t="s">
        <v>447</v>
      </c>
      <c r="O127" s="158" t="s">
        <v>447</v>
      </c>
      <c r="P127" s="158" t="s">
        <v>33</v>
      </c>
    </row>
    <row r="128" spans="1:27" hidden="1" x14ac:dyDescent="0.25">
      <c r="A128" s="158" t="s">
        <v>188</v>
      </c>
      <c r="B128" s="158" t="s">
        <v>190</v>
      </c>
      <c r="C128" s="157">
        <v>600000</v>
      </c>
      <c r="D128" s="158" t="s">
        <v>105</v>
      </c>
      <c r="E128" s="689">
        <v>512</v>
      </c>
      <c r="F128" s="693">
        <v>41943</v>
      </c>
      <c r="G128" s="693">
        <v>41962</v>
      </c>
      <c r="H128" s="693">
        <v>41977</v>
      </c>
      <c r="I128" s="689" t="s">
        <v>503</v>
      </c>
      <c r="J128" s="158" t="s">
        <v>2429</v>
      </c>
      <c r="K128" s="110" t="s">
        <v>505</v>
      </c>
      <c r="L128" s="689" t="s">
        <v>2430</v>
      </c>
      <c r="M128" s="384" t="s">
        <v>447</v>
      </c>
      <c r="N128" s="158" t="s">
        <v>447</v>
      </c>
      <c r="O128" s="158" t="s">
        <v>447</v>
      </c>
      <c r="P128" s="158" t="s">
        <v>33</v>
      </c>
    </row>
    <row r="129" spans="1:16" hidden="1" x14ac:dyDescent="0.25">
      <c r="A129" s="158" t="s">
        <v>188</v>
      </c>
      <c r="B129" s="158" t="s">
        <v>190</v>
      </c>
      <c r="C129" s="157" t="s">
        <v>447</v>
      </c>
      <c r="D129" s="158" t="s">
        <v>105</v>
      </c>
      <c r="E129" s="689">
        <v>512</v>
      </c>
      <c r="F129" s="693">
        <v>41943</v>
      </c>
      <c r="G129" s="693">
        <v>41962</v>
      </c>
      <c r="H129" s="693">
        <v>41977</v>
      </c>
      <c r="I129" s="689" t="s">
        <v>503</v>
      </c>
      <c r="J129" s="158" t="s">
        <v>2431</v>
      </c>
      <c r="K129" s="110" t="s">
        <v>2</v>
      </c>
      <c r="L129" s="689">
        <v>813113</v>
      </c>
      <c r="M129" s="384" t="s">
        <v>447</v>
      </c>
      <c r="N129" s="158" t="s">
        <v>447</v>
      </c>
      <c r="O129" s="158" t="s">
        <v>447</v>
      </c>
      <c r="P129" s="158" t="s">
        <v>33</v>
      </c>
    </row>
    <row r="130" spans="1:16" hidden="1" x14ac:dyDescent="0.25">
      <c r="A130" s="158" t="s">
        <v>188</v>
      </c>
      <c r="B130" s="158" t="s">
        <v>190</v>
      </c>
      <c r="C130" s="157">
        <v>1300000</v>
      </c>
      <c r="D130" s="158" t="s">
        <v>105</v>
      </c>
      <c r="E130" s="689">
        <v>512</v>
      </c>
      <c r="F130" s="693">
        <v>41943</v>
      </c>
      <c r="G130" s="693">
        <v>41962</v>
      </c>
      <c r="H130" s="693">
        <v>41977</v>
      </c>
      <c r="I130" s="689" t="s">
        <v>503</v>
      </c>
      <c r="J130" s="158" t="s">
        <v>2431</v>
      </c>
      <c r="K130" s="110" t="s">
        <v>505</v>
      </c>
      <c r="L130" s="689" t="s">
        <v>2432</v>
      </c>
      <c r="M130" s="384" t="s">
        <v>447</v>
      </c>
      <c r="N130" s="158" t="s">
        <v>447</v>
      </c>
      <c r="O130" s="158" t="s">
        <v>447</v>
      </c>
      <c r="P130" s="158" t="s">
        <v>33</v>
      </c>
    </row>
    <row r="131" spans="1:16" hidden="1" x14ac:dyDescent="0.25">
      <c r="A131" s="158" t="s">
        <v>188</v>
      </c>
      <c r="B131" s="158" t="s">
        <v>190</v>
      </c>
      <c r="C131" s="157" t="s">
        <v>447</v>
      </c>
      <c r="D131" s="158" t="s">
        <v>105</v>
      </c>
      <c r="E131" s="689">
        <v>512</v>
      </c>
      <c r="F131" s="693">
        <v>41943</v>
      </c>
      <c r="G131" s="693">
        <v>41962</v>
      </c>
      <c r="H131" s="693">
        <v>41977</v>
      </c>
      <c r="I131" s="689" t="s">
        <v>503</v>
      </c>
      <c r="J131" s="158" t="s">
        <v>2433</v>
      </c>
      <c r="K131" s="110" t="s">
        <v>2</v>
      </c>
      <c r="L131" s="689">
        <v>813114</v>
      </c>
      <c r="M131" s="384" t="s">
        <v>447</v>
      </c>
      <c r="N131" s="158" t="s">
        <v>447</v>
      </c>
      <c r="O131" s="158" t="s">
        <v>447</v>
      </c>
      <c r="P131" s="158" t="s">
        <v>33</v>
      </c>
    </row>
    <row r="132" spans="1:16" hidden="1" x14ac:dyDescent="0.25">
      <c r="A132" s="158" t="s">
        <v>188</v>
      </c>
      <c r="B132" s="158" t="s">
        <v>190</v>
      </c>
      <c r="C132" s="157">
        <v>1600000</v>
      </c>
      <c r="D132" s="158" t="s">
        <v>105</v>
      </c>
      <c r="E132" s="689">
        <v>512</v>
      </c>
      <c r="F132" s="693">
        <v>41943</v>
      </c>
      <c r="G132" s="693">
        <v>41962</v>
      </c>
      <c r="H132" s="693">
        <v>41977</v>
      </c>
      <c r="I132" s="689" t="s">
        <v>503</v>
      </c>
      <c r="J132" s="158" t="s">
        <v>2433</v>
      </c>
      <c r="K132" s="110" t="s">
        <v>505</v>
      </c>
      <c r="L132" s="689" t="s">
        <v>2434</v>
      </c>
      <c r="M132" s="384" t="s">
        <v>447</v>
      </c>
      <c r="N132" s="158" t="s">
        <v>447</v>
      </c>
      <c r="O132" s="158" t="s">
        <v>447</v>
      </c>
      <c r="P132" s="158" t="s">
        <v>33</v>
      </c>
    </row>
    <row r="137" spans="1:16" x14ac:dyDescent="0.25">
      <c r="C137" s="80"/>
      <c r="E137" s="80"/>
      <c r="F137" s="80"/>
      <c r="G137" s="80"/>
      <c r="H137" s="80"/>
      <c r="I137" s="80"/>
      <c r="M137" s="80"/>
      <c r="O137" s="71" t="s">
        <v>1307</v>
      </c>
    </row>
  </sheetData>
  <autoFilter ref="A3:P132">
    <filterColumn colId="3">
      <filters>
        <filter val="Lesley Dovichak"/>
      </filters>
    </filterColumn>
  </autoFilter>
  <customSheetViews>
    <customSheetView guid="{F121DFDB-F7EE-4DC0-9C56-78F12606351C}" scale="80" showAutoFilter="1" topLeftCell="G1">
      <pane ySplit="3" topLeftCell="A2" activePane="bottomLeft"/>
      <selection pane="bottomLeft" activeCell="S34" sqref="S34"/>
      <pageMargins left="0.7" right="0.7" top="0.75" bottom="0.75" header="0.3" footer="0.3"/>
      <pageSetup orientation="portrait" r:id="rId1"/>
      <autoFilter ref="A3:P132"/>
    </customSheetView>
    <customSheetView guid="{1FBB4969-6CBF-41D4-A639-A7476D452D85}" scale="80" filter="1" showAutoFilter="1">
      <selection activeCell="C54" sqref="C54"/>
      <pageMargins left="0.7" right="0.7" top="0.75" bottom="0.75" header="0.3" footer="0.3"/>
      <pageSetup orientation="portrait" r:id="rId2"/>
      <autoFilter ref="A3:P120">
        <filterColumn colId="1">
          <filters>
            <filter val="Propane/ Services"/>
          </filters>
        </filterColumn>
      </autoFilter>
    </customSheetView>
    <customSheetView guid="{82F36205-E67C-4794-BB0C-024D3E9E2E22}" scale="80" filter="1" showAutoFilter="1">
      <selection activeCell="C54" sqref="C54"/>
      <pageMargins left="0.7" right="0.7" top="0.75" bottom="0.75" header="0.3" footer="0.3"/>
      <pageSetup orientation="portrait" r:id="rId3"/>
      <autoFilter ref="A3:P120">
        <filterColumn colId="1">
          <filters>
            <filter val="Propane/ Services"/>
          </filters>
        </filterColumn>
      </autoFilter>
    </customSheetView>
    <customSheetView guid="{2699C5E5-96D4-48DE-87D7-EC09646739BE}" scale="80" showAutoFilter="1">
      <pageMargins left="0.7" right="0.7" top="0.75" bottom="0.75" header="0.3" footer="0.3"/>
      <pageSetup orientation="portrait" r:id="rId4"/>
      <autoFilter ref="A3:P118"/>
    </customSheetView>
    <customSheetView guid="{FBCD9737-53FC-4BBA-9677-9554CB08187D}" scale="80" filter="1" showAutoFilter="1">
      <selection activeCell="A107" sqref="A107"/>
      <pageMargins left="0.7" right="0.7" top="0.75" bottom="0.75" header="0.3" footer="0.3"/>
      <pageSetup orientation="portrait" r:id="rId5"/>
      <autoFilter ref="A3:P117">
        <filterColumn colId="3">
          <filters>
            <filter val="Lesley Dovichak"/>
          </filters>
        </filterColumn>
      </autoFilter>
    </customSheetView>
    <customSheetView guid="{8553E7FD-9F31-43F9-9E4D-7B67B2E0411A}" scale="80" showAutoFilter="1">
      <selection activeCell="A98" sqref="A98"/>
      <pageMargins left="0.7" right="0.7" top="0.75" bottom="0.75" header="0.3" footer="0.3"/>
      <pageSetup orientation="portrait" r:id="rId6"/>
      <autoFilter ref="A3:P120"/>
    </customSheetView>
    <customSheetView guid="{F976164E-0E99-4807-8FC3-52215D1D897C}" scale="80" filter="1" showAutoFilter="1">
      <pane ySplit="2.8125" topLeftCell="A88" activePane="bottomLeft"/>
      <selection pane="bottomLeft" activeCell="B113" sqref="B113"/>
      <pageMargins left="0.7" right="0.7" top="0.75" bottom="0.75" header="0.3" footer="0.3"/>
      <pageSetup orientation="portrait" r:id="rId7"/>
      <autoFilter ref="A3:P119">
        <filterColumn colId="3">
          <filters blank="1">
            <filter val="Candice MacLean"/>
            <filter val="Candice MacLean/Kevin Ross"/>
            <filter val="Colleen Gibson"/>
            <filter val="Elaine Cantlon"/>
            <filter val="Kevin Ross"/>
            <filter val="Lesley Dovichak"/>
            <filter val="Renato Lanfranchi"/>
            <filter val="Renato LanFranchie/Candice MacLean"/>
            <filter val="Stuart Kinnear"/>
            <filter val="Stuart Kinnear/Cassie Doucette"/>
          </filters>
        </filterColumn>
      </autoFilter>
    </customSheetView>
    <customSheetView guid="{4C04BD47-84CE-4273-ACF8-B93F72B2FC29}" scale="80" showAutoFilter="1">
      <pane ySplit="2.8125" topLeftCell="A64" activePane="bottomLeft"/>
      <selection pane="bottomLeft" activeCell="A119" sqref="A119"/>
      <pageMargins left="0.7" right="0.7" top="0.75" bottom="0.75" header="0.3" footer="0.3"/>
      <pageSetup orientation="portrait" r:id="rId8"/>
      <autoFilter ref="A3:P119">
        <sortState ref="A5:P147">
          <sortCondition ref="D3"/>
        </sortState>
      </autoFilter>
    </customSheetView>
    <customSheetView guid="{D2AF4B55-6288-4404-BDA4-57667A3D222B}" scale="80" filter="1" showAutoFilter="1" topLeftCell="E2">
      <selection activeCell="G151" sqref="G151"/>
      <pageMargins left="0.7" right="0.7" top="0.75" bottom="0.75" header="0.3" footer="0.3"/>
      <pageSetup orientation="portrait" r:id="rId9"/>
      <autoFilter ref="A3:P128">
        <filterColumn colId="3">
          <filters>
            <filter val="Colleen Gibson"/>
          </filters>
        </filterColumn>
        <sortState ref="A5:P159">
          <sortCondition ref="D3"/>
        </sortState>
      </autoFilter>
    </customSheetView>
    <customSheetView guid="{B7BCDC88-F3BD-48B0-8DD5-36B47A2B1128}" scale="80" filter="1" showAutoFilter="1" topLeftCell="E2">
      <selection activeCell="G151" sqref="G151"/>
      <pageMargins left="0.7" right="0.7" top="0.75" bottom="0.75" header="0.3" footer="0.3"/>
      <pageSetup orientation="portrait" r:id="rId10"/>
      <autoFilter ref="A3:P128">
        <filterColumn colId="3">
          <filters>
            <filter val="Colleen Gibson"/>
          </filters>
        </filterColumn>
        <sortState ref="A5:P159">
          <sortCondition ref="D3"/>
        </sortState>
      </autoFilter>
    </customSheetView>
    <customSheetView guid="{D5108DDB-1CA7-4882-8509-9DD5CB1D05D4}" scale="80" showAutoFilter="1" topLeftCell="G2">
      <pane ySplit="3.125" topLeftCell="A2" activePane="bottomLeft"/>
      <selection pane="bottomLeft" activeCell="O26" sqref="O26"/>
      <pageMargins left="0.7" right="0.7" top="0.75" bottom="0.75" header="0.3" footer="0.3"/>
      <pageSetup orientation="portrait" r:id="rId11"/>
      <autoFilter ref="A3:P128">
        <sortState ref="A5:P159">
          <sortCondition ref="D3"/>
        </sortState>
      </autoFilter>
    </customSheetView>
    <customSheetView guid="{5FC3DCBB-1083-4C50-A3FD-B9D4538DA773}" scale="80" filter="1" showAutoFilter="1" topLeftCell="E1">
      <pane ySplit="2.8125" topLeftCell="A3" activePane="bottomLeft"/>
      <selection pane="bottomLeft" activeCell="O147" sqref="O147"/>
      <pageMargins left="0.7" right="0.7" top="0.75" bottom="0.75" header="0.3" footer="0.3"/>
      <pageSetup orientation="portrait" r:id="rId12"/>
      <autoFilter ref="A3:P159">
        <filterColumn colId="3">
          <filters>
            <filter val="Colleen Gibson"/>
          </filters>
        </filterColumn>
        <sortState ref="A5:P159">
          <sortCondition ref="D3"/>
        </sortState>
      </autoFilter>
    </customSheetView>
    <customSheetView guid="{743A6B8C-8B96-401A-AAC5-2EB1A52E66BC}" scale="90" filter="1" showAutoFilter="1">
      <selection activeCell="A112" sqref="A112"/>
      <pageMargins left="0.7" right="0.7" top="0.75" bottom="0.75" header="0.3" footer="0.3"/>
      <pageSetup orientation="portrait" r:id="rId13"/>
      <autoFilter ref="A3:P107">
        <filterColumn colId="3">
          <filters>
            <filter val="Colleen Gibson"/>
          </filters>
        </filterColumn>
        <sortState ref="A4:P108">
          <sortCondition ref="D3"/>
        </sortState>
      </autoFilter>
    </customSheetView>
    <customSheetView guid="{6DA8A8FD-352D-4610-BC5A-169CD7F1B872}" scale="90" filter="1" showAutoFilter="1" topLeftCell="E1">
      <pane ySplit="2.8888888888888888" topLeftCell="A108" activePane="bottomLeft"/>
      <selection pane="bottomLeft" activeCell="O151" sqref="O151"/>
      <pageMargins left="0.7" right="0.7" top="0.75" bottom="0.75" header="0.3" footer="0.3"/>
      <pageSetup orientation="portrait" r:id="rId14"/>
      <autoFilter ref="A3:P142">
        <filterColumn colId="3">
          <filters>
            <filter val="Colleen Gibson"/>
          </filters>
        </filterColumn>
        <sortState ref="A5:P142">
          <sortCondition ref="D3"/>
        </sortState>
      </autoFilter>
    </customSheetView>
    <customSheetView guid="{D0527416-56DA-471C-B239-7844AAE5BBF2}" scale="90" showAutoFilter="1" topLeftCell="A103">
      <selection activeCell="A120" sqref="A119:A120"/>
      <pageMargins left="0.7" right="0.7" top="0.75" bottom="0.75" header="0.3" footer="0.3"/>
      <pageSetup orientation="portrait" r:id="rId15"/>
      <autoFilter ref="A3:P157">
        <sortState ref="A5:P147">
          <sortCondition ref="D3"/>
        </sortState>
      </autoFilter>
    </customSheetView>
    <customSheetView guid="{B54B3B29-DBE5-4E05-B57A-733E861AD3D8}" scale="80" filter="1" showAutoFilter="1" topLeftCell="A2">
      <pane ySplit="9.125" topLeftCell="A78" activePane="bottomLeft"/>
      <selection pane="bottomLeft" activeCell="A109" sqref="A109"/>
      <pageMargins left="0.7" right="0.7" top="0.75" bottom="0.75" header="0.3" footer="0.3"/>
      <pageSetup orientation="portrait" r:id="rId16"/>
      <autoFilter ref="A3:P128">
        <filterColumn colId="3">
          <filters>
            <filter val="Candice MacLean"/>
            <filter val="Candice MacLean/Kevin Ross"/>
            <filter val="Colleen Gibson"/>
            <filter val="Elaine Cantlon"/>
            <filter val="Ken Miller (with Task Force Team - Laurence D.)"/>
            <filter val="Kevin Ross"/>
            <filter val="Lesley Dovichak"/>
            <filter val="Renato Lanfranchi"/>
            <filter val="Renato LanFranchie/Candice MacLean"/>
            <filter val="Stuart Kinnear"/>
            <filter val="Stuart Kinnear/Cassie Doucette"/>
          </filters>
        </filterColumn>
        <sortState ref="A5:P159">
          <sortCondition ref="D3"/>
        </sortState>
      </autoFilter>
    </customSheetView>
    <customSheetView guid="{408714B3-C490-4A0A-9E6B-4A6408ECE2F9}" scale="80" filter="1" showAutoFilter="1" topLeftCell="F2">
      <selection activeCell="A136" sqref="A136:XFD136"/>
      <pageMargins left="0.7" right="0.7" top="0.75" bottom="0.75" header="0.3" footer="0.3"/>
      <pageSetup orientation="portrait" r:id="rId17"/>
      <autoFilter ref="A3:P137">
        <filterColumn colId="3">
          <filters>
            <filter val="Colleen Gibson"/>
          </filters>
        </filterColumn>
        <sortState ref="A5:P137">
          <sortCondition ref="D3"/>
        </sortState>
      </autoFilter>
    </customSheetView>
    <customSheetView guid="{E78475F9-8E88-486A-B527-CF4D0005F119}" scale="80" showAutoFilter="1">
      <selection activeCell="A98" sqref="A98"/>
      <pageMargins left="0.7" right="0.7" top="0.75" bottom="0.75" header="0.3" footer="0.3"/>
      <pageSetup orientation="portrait" r:id="rId18"/>
      <autoFilter ref="A3:P120"/>
    </customSheetView>
    <customSheetView guid="{5495ECAE-4783-411D-818A-D8EDBC82D2AC}" scale="80" filter="1" showAutoFilter="1">
      <pane ySplit="8" topLeftCell="A3" activePane="bottomLeft"/>
      <selection pane="bottomLeft" activeCell="B70" sqref="B70"/>
      <pageMargins left="0.7" right="0.7" top="0.75" bottom="0.75" header="0.3" footer="0.3"/>
      <pageSetup orientation="portrait" r:id="rId19"/>
      <autoFilter ref="A3:P117">
        <filterColumn colId="3">
          <filters>
            <filter val="Candice MacLean"/>
            <filter val="Candice MacLean/Kevin Ross"/>
            <filter val="Kevin Ross"/>
            <filter val="Lesley Dovichak"/>
            <filter val="Renato LanFranchie/Candice MacLean"/>
          </filters>
        </filterColumn>
        <filterColumn colId="4">
          <filters blank="1">
            <filter val="-"/>
            <filter val="335"/>
            <filter val="356"/>
            <filter val="357"/>
            <filter val="358"/>
            <filter val="359"/>
            <filter val="360"/>
            <filter val="361"/>
            <filter val="362"/>
            <filter val="363"/>
            <filter val="405"/>
            <filter val="429"/>
            <filter val="441"/>
            <filter val="443"/>
            <filter val="476"/>
            <filter val="524"/>
            <filter val="N/A"/>
            <filter val="Negotiated"/>
            <filter val="RFP"/>
            <filter val="RFP - 261"/>
            <filter val="RFP 282"/>
            <filter val="RFQ 441"/>
          </filters>
        </filterColumn>
      </autoFilter>
    </customSheetView>
    <customSheetView guid="{E948BCE7-2060-41BB-8D33-622594444302}" scale="80" showAutoFilter="1">
      <pageMargins left="0.7" right="0.7" top="0.75" bottom="0.75" header="0.3" footer="0.3"/>
      <pageSetup orientation="portrait" r:id="rId20"/>
      <autoFilter ref="A3:P118"/>
    </customSheetView>
    <customSheetView guid="{8FCB8EB8-4FC2-40FD-A64A-15756752189C}" scale="80" showAutoFilter="1">
      <pane ySplit="3" topLeftCell="A112" activePane="bottomLeft"/>
      <selection pane="bottomLeft" activeCell="C137" sqref="C137"/>
      <pageMargins left="0.7" right="0.7" top="0.75" bottom="0.75" header="0.3" footer="0.3"/>
      <pageSetup orientation="portrait" r:id="rId21"/>
      <autoFilter ref="A3:P120"/>
    </customSheetView>
    <customSheetView guid="{6FC8E45E-B7EC-432F-999B-187E52E5BCD1}" scale="80" filter="1" showAutoFilter="1">
      <pane ySplit="68" topLeftCell="A2" activePane="bottomLeft"/>
      <selection pane="bottomLeft" activeCell="O109" sqref="O109"/>
      <pageMargins left="0.7" right="0.7" top="0.75" bottom="0.75" header="0.3" footer="0.3"/>
      <pageSetup orientation="portrait" r:id="rId22"/>
      <autoFilter ref="A3:P132">
        <filterColumn colId="3">
          <filters>
            <filter val="Lesley Dovichak"/>
          </filters>
        </filterColumn>
      </autoFilter>
    </customSheetView>
  </customSheetViews>
  <pageMargins left="0.7" right="0.7" top="0.75" bottom="0.75" header="0.3" footer="0.3"/>
  <pageSetup orientation="portrait" r:id="rId23"/>
  <legacyDrawing r:id="rId2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Y1358"/>
  <sheetViews>
    <sheetView zoomScale="80" zoomScaleNormal="80" workbookViewId="0">
      <selection activeCell="F362" sqref="F361:F362"/>
    </sheetView>
  </sheetViews>
  <sheetFormatPr defaultColWidth="14.85546875" defaultRowHeight="15" x14ac:dyDescent="0.25"/>
  <cols>
    <col min="1" max="1" width="11.85546875" customWidth="1"/>
    <col min="2" max="2" width="10.42578125" style="33" customWidth="1"/>
    <col min="3" max="3" width="6" customWidth="1"/>
    <col min="4" max="4" width="8.85546875" customWidth="1"/>
    <col min="5" max="5" width="27.85546875" customWidth="1"/>
    <col min="6" max="6" width="87.7109375" bestFit="1" customWidth="1"/>
    <col min="7" max="7" width="27.28515625" customWidth="1"/>
    <col min="8" max="8" width="20" bestFit="1" customWidth="1"/>
    <col min="9" max="11" width="14.85546875" customWidth="1"/>
    <col min="12" max="12" width="7.85546875" customWidth="1"/>
    <col min="13" max="13" width="10.42578125" customWidth="1"/>
    <col min="14" max="14" width="14.85546875" customWidth="1"/>
    <col min="15" max="15" width="20.28515625" customWidth="1"/>
    <col min="16" max="16" width="20.42578125" customWidth="1"/>
    <col min="17" max="20" width="14.85546875" customWidth="1"/>
  </cols>
  <sheetData>
    <row r="1" spans="1:24" ht="26.25" x14ac:dyDescent="0.4">
      <c r="A1" s="133" t="s">
        <v>1196</v>
      </c>
    </row>
    <row r="2" spans="1:24" x14ac:dyDescent="0.25">
      <c r="A2" s="134" t="s">
        <v>708</v>
      </c>
      <c r="B2" s="502" t="s">
        <v>709</v>
      </c>
      <c r="C2" s="134" t="s">
        <v>710</v>
      </c>
      <c r="D2" s="134" t="s">
        <v>711</v>
      </c>
      <c r="E2" s="134" t="s">
        <v>712</v>
      </c>
      <c r="F2" s="134" t="s">
        <v>713</v>
      </c>
      <c r="G2" s="134" t="s">
        <v>1</v>
      </c>
      <c r="H2" s="134" t="s">
        <v>714</v>
      </c>
      <c r="I2" s="134" t="s">
        <v>715</v>
      </c>
      <c r="J2" s="134" t="s">
        <v>400</v>
      </c>
      <c r="K2" s="134" t="s">
        <v>716</v>
      </c>
      <c r="L2" s="134" t="s">
        <v>717</v>
      </c>
      <c r="M2" s="134" t="s">
        <v>150</v>
      </c>
      <c r="N2" s="655" t="s">
        <v>718</v>
      </c>
      <c r="O2" s="134" t="s">
        <v>719</v>
      </c>
      <c r="P2" s="134" t="s">
        <v>720</v>
      </c>
      <c r="Q2" s="134" t="s">
        <v>721</v>
      </c>
      <c r="R2" s="134" t="s">
        <v>722</v>
      </c>
      <c r="S2" s="134" t="s">
        <v>723</v>
      </c>
      <c r="T2" s="134" t="s">
        <v>724</v>
      </c>
      <c r="U2" s="134" t="s">
        <v>725</v>
      </c>
      <c r="V2" s="134" t="s">
        <v>726</v>
      </c>
      <c r="W2" s="134" t="s">
        <v>727</v>
      </c>
      <c r="X2" s="137"/>
    </row>
    <row r="3" spans="1:24" s="410" customFormat="1" hidden="1" x14ac:dyDescent="0.25">
      <c r="A3" s="697" t="s">
        <v>2436</v>
      </c>
      <c r="B3" s="697" t="s">
        <v>2437</v>
      </c>
      <c r="C3" s="697">
        <v>1</v>
      </c>
      <c r="D3" s="697"/>
      <c r="E3" s="697" t="s">
        <v>2438</v>
      </c>
      <c r="F3" s="697" t="s">
        <v>2439</v>
      </c>
      <c r="G3" s="697" t="s">
        <v>1333</v>
      </c>
      <c r="H3" s="697" t="s">
        <v>1332</v>
      </c>
      <c r="I3" s="694">
        <v>41939</v>
      </c>
      <c r="J3" s="694">
        <v>41913</v>
      </c>
      <c r="K3" s="694">
        <v>42277</v>
      </c>
      <c r="L3" s="697" t="s">
        <v>728</v>
      </c>
      <c r="M3" s="697" t="s">
        <v>729</v>
      </c>
      <c r="N3" s="694">
        <v>41995</v>
      </c>
      <c r="O3" s="697" t="s">
        <v>730</v>
      </c>
      <c r="P3" s="697" t="s">
        <v>1332</v>
      </c>
      <c r="Q3" s="697" t="s">
        <v>753</v>
      </c>
      <c r="R3" s="697" t="s">
        <v>754</v>
      </c>
      <c r="S3" s="697" t="s">
        <v>739</v>
      </c>
      <c r="T3" s="697" t="s">
        <v>251</v>
      </c>
      <c r="U3" s="697">
        <v>0</v>
      </c>
      <c r="V3" s="695" t="e">
        <v>#N/A</v>
      </c>
      <c r="W3" s="697">
        <v>177899</v>
      </c>
      <c r="X3" s="699"/>
    </row>
    <row r="4" spans="1:24" s="410" customFormat="1" hidden="1" x14ac:dyDescent="0.25">
      <c r="A4" s="697" t="s">
        <v>2440</v>
      </c>
      <c r="B4" s="697" t="s">
        <v>2441</v>
      </c>
      <c r="C4" s="697">
        <v>1</v>
      </c>
      <c r="D4" s="697"/>
      <c r="E4" s="697" t="s">
        <v>1158</v>
      </c>
      <c r="F4" s="697" t="s">
        <v>2442</v>
      </c>
      <c r="G4" s="697" t="s">
        <v>1333</v>
      </c>
      <c r="H4" s="697" t="s">
        <v>1332</v>
      </c>
      <c r="I4" s="694">
        <v>41975</v>
      </c>
      <c r="J4" s="694">
        <v>42005</v>
      </c>
      <c r="K4" s="694">
        <v>42094</v>
      </c>
      <c r="L4" s="697" t="s">
        <v>728</v>
      </c>
      <c r="M4" s="697" t="s">
        <v>729</v>
      </c>
      <c r="N4" s="694">
        <v>41995</v>
      </c>
      <c r="O4" s="697" t="s">
        <v>730</v>
      </c>
      <c r="P4" s="697" t="s">
        <v>1332</v>
      </c>
      <c r="Q4" s="697" t="s">
        <v>753</v>
      </c>
      <c r="R4" s="697" t="s">
        <v>754</v>
      </c>
      <c r="S4" s="697" t="s">
        <v>739</v>
      </c>
      <c r="T4" s="697" t="s">
        <v>251</v>
      </c>
      <c r="U4" s="697">
        <v>0</v>
      </c>
      <c r="V4" s="695" t="e">
        <v>#N/A</v>
      </c>
      <c r="W4" s="697"/>
      <c r="X4" s="699"/>
    </row>
    <row r="5" spans="1:24" s="410" customFormat="1" hidden="1" x14ac:dyDescent="0.25">
      <c r="A5" s="697" t="s">
        <v>2443</v>
      </c>
      <c r="B5" s="697">
        <v>813083</v>
      </c>
      <c r="C5" s="697">
        <v>0</v>
      </c>
      <c r="D5" s="697"/>
      <c r="E5" s="697" t="s">
        <v>2444</v>
      </c>
      <c r="F5" s="697" t="s">
        <v>2445</v>
      </c>
      <c r="G5" s="697" t="s">
        <v>1331</v>
      </c>
      <c r="H5" s="697" t="s">
        <v>1332</v>
      </c>
      <c r="I5" s="694">
        <v>41974</v>
      </c>
      <c r="J5" s="694">
        <v>41974</v>
      </c>
      <c r="K5" s="697"/>
      <c r="L5" s="697" t="s">
        <v>728</v>
      </c>
      <c r="M5" s="697" t="s">
        <v>729</v>
      </c>
      <c r="N5" s="694">
        <v>41995</v>
      </c>
      <c r="O5" s="697" t="s">
        <v>730</v>
      </c>
      <c r="P5" s="697" t="s">
        <v>1332</v>
      </c>
      <c r="Q5" s="697" t="s">
        <v>753</v>
      </c>
      <c r="R5" s="697" t="s">
        <v>754</v>
      </c>
      <c r="S5" s="697" t="s">
        <v>739</v>
      </c>
      <c r="T5" s="697" t="s">
        <v>251</v>
      </c>
      <c r="U5" s="697">
        <v>0</v>
      </c>
      <c r="V5" s="695" t="e">
        <v>#N/A</v>
      </c>
      <c r="W5" s="697">
        <v>252254</v>
      </c>
      <c r="X5" s="699"/>
    </row>
    <row r="6" spans="1:24" s="410" customFormat="1" x14ac:dyDescent="0.25">
      <c r="A6" s="697" t="s">
        <v>2446</v>
      </c>
      <c r="B6" s="697" t="s">
        <v>1017</v>
      </c>
      <c r="C6" s="697">
        <v>1</v>
      </c>
      <c r="D6" s="697"/>
      <c r="E6" s="697" t="s">
        <v>1013</v>
      </c>
      <c r="F6" s="697" t="s">
        <v>1018</v>
      </c>
      <c r="G6" s="697" t="s">
        <v>505</v>
      </c>
      <c r="H6" s="697" t="s">
        <v>1015</v>
      </c>
      <c r="I6" s="694">
        <v>41991</v>
      </c>
      <c r="J6" s="694">
        <v>41548</v>
      </c>
      <c r="K6" s="694">
        <v>42277</v>
      </c>
      <c r="L6" s="697" t="s">
        <v>728</v>
      </c>
      <c r="M6" s="697" t="s">
        <v>729</v>
      </c>
      <c r="N6" s="694">
        <v>41992</v>
      </c>
      <c r="O6" s="697" t="s">
        <v>730</v>
      </c>
      <c r="P6" s="697" t="s">
        <v>1015</v>
      </c>
      <c r="Q6" s="697" t="s">
        <v>754</v>
      </c>
      <c r="R6" s="697" t="s">
        <v>732</v>
      </c>
      <c r="S6" s="697" t="s">
        <v>739</v>
      </c>
      <c r="T6" s="697" t="s">
        <v>764</v>
      </c>
      <c r="U6" s="696">
        <v>5000000</v>
      </c>
      <c r="V6" s="695" t="e">
        <v>#N/A</v>
      </c>
      <c r="W6" s="697"/>
      <c r="X6" s="699"/>
    </row>
    <row r="7" spans="1:24" s="410" customFormat="1" x14ac:dyDescent="0.25">
      <c r="A7" s="697" t="s">
        <v>2447</v>
      </c>
      <c r="B7" s="697" t="s">
        <v>2229</v>
      </c>
      <c r="C7" s="697">
        <v>1</v>
      </c>
      <c r="D7" s="697"/>
      <c r="E7" s="697" t="s">
        <v>1714</v>
      </c>
      <c r="F7" s="697" t="s">
        <v>2448</v>
      </c>
      <c r="G7" s="697" t="s">
        <v>505</v>
      </c>
      <c r="H7" s="697" t="s">
        <v>1015</v>
      </c>
      <c r="I7" s="694">
        <v>41964</v>
      </c>
      <c r="J7" s="694">
        <v>41974</v>
      </c>
      <c r="K7" s="694">
        <v>42992</v>
      </c>
      <c r="L7" s="697" t="s">
        <v>728</v>
      </c>
      <c r="M7" s="697" t="s">
        <v>729</v>
      </c>
      <c r="N7" s="694">
        <v>41992</v>
      </c>
      <c r="O7" s="697" t="s">
        <v>730</v>
      </c>
      <c r="P7" s="697" t="s">
        <v>1015</v>
      </c>
      <c r="Q7" s="697" t="s">
        <v>754</v>
      </c>
      <c r="R7" s="697" t="s">
        <v>732</v>
      </c>
      <c r="S7" s="697" t="s">
        <v>739</v>
      </c>
      <c r="T7" s="697" t="s">
        <v>765</v>
      </c>
      <c r="U7" s="696">
        <v>10000000</v>
      </c>
      <c r="V7" s="695" t="e">
        <v>#N/A</v>
      </c>
      <c r="W7" s="697"/>
      <c r="X7" s="699"/>
    </row>
    <row r="8" spans="1:24" s="410" customFormat="1" x14ac:dyDescent="0.25">
      <c r="A8" s="697" t="s">
        <v>2449</v>
      </c>
      <c r="B8" s="697">
        <v>812048</v>
      </c>
      <c r="C8" s="697">
        <v>0</v>
      </c>
      <c r="D8" s="697"/>
      <c r="E8" s="697" t="s">
        <v>2450</v>
      </c>
      <c r="F8" s="697" t="s">
        <v>2451</v>
      </c>
      <c r="G8" s="697" t="s">
        <v>803</v>
      </c>
      <c r="H8" s="697" t="s">
        <v>1015</v>
      </c>
      <c r="I8" s="694">
        <v>41837</v>
      </c>
      <c r="J8" s="694">
        <v>41835</v>
      </c>
      <c r="K8" s="694">
        <v>43660</v>
      </c>
      <c r="L8" s="697" t="s">
        <v>728</v>
      </c>
      <c r="M8" s="697" t="s">
        <v>729</v>
      </c>
      <c r="N8" s="694">
        <v>41991</v>
      </c>
      <c r="O8" s="697" t="s">
        <v>730</v>
      </c>
      <c r="P8" s="697" t="s">
        <v>1015</v>
      </c>
      <c r="Q8" s="697" t="s">
        <v>754</v>
      </c>
      <c r="R8" s="697" t="s">
        <v>754</v>
      </c>
      <c r="S8" s="697" t="s">
        <v>779</v>
      </c>
      <c r="T8" s="697" t="s">
        <v>251</v>
      </c>
      <c r="U8" s="697">
        <v>0</v>
      </c>
      <c r="V8" s="695" t="e">
        <v>#N/A</v>
      </c>
      <c r="W8" s="697"/>
      <c r="X8" s="699"/>
    </row>
    <row r="9" spans="1:24" s="410" customFormat="1" x14ac:dyDescent="0.25">
      <c r="A9" s="697" t="s">
        <v>2452</v>
      </c>
      <c r="B9" s="697" t="s">
        <v>2120</v>
      </c>
      <c r="C9" s="697">
        <v>0</v>
      </c>
      <c r="D9" s="697"/>
      <c r="E9" s="697" t="s">
        <v>2450</v>
      </c>
      <c r="F9" s="697" t="s">
        <v>2453</v>
      </c>
      <c r="G9" s="697" t="s">
        <v>505</v>
      </c>
      <c r="H9" s="697" t="s">
        <v>1015</v>
      </c>
      <c r="I9" s="694">
        <v>41933</v>
      </c>
      <c r="J9" s="694">
        <v>41944</v>
      </c>
      <c r="K9" s="694">
        <v>42308</v>
      </c>
      <c r="L9" s="697" t="s">
        <v>728</v>
      </c>
      <c r="M9" s="697" t="s">
        <v>729</v>
      </c>
      <c r="N9" s="694">
        <v>41991</v>
      </c>
      <c r="O9" s="697" t="s">
        <v>730</v>
      </c>
      <c r="P9" s="697" t="s">
        <v>1015</v>
      </c>
      <c r="Q9" s="697" t="s">
        <v>754</v>
      </c>
      <c r="R9" s="697" t="s">
        <v>732</v>
      </c>
      <c r="S9" s="697" t="s">
        <v>779</v>
      </c>
      <c r="T9" s="697" t="s">
        <v>251</v>
      </c>
      <c r="U9" s="696">
        <v>330000</v>
      </c>
      <c r="V9" s="695" t="e">
        <v>#N/A</v>
      </c>
      <c r="W9" s="697"/>
      <c r="X9" s="700"/>
    </row>
    <row r="10" spans="1:24" s="410" customFormat="1" x14ac:dyDescent="0.25">
      <c r="A10" s="697" t="s">
        <v>2454</v>
      </c>
      <c r="B10" s="697" t="s">
        <v>2122</v>
      </c>
      <c r="C10" s="697">
        <v>0</v>
      </c>
      <c r="D10" s="697"/>
      <c r="E10" s="697" t="s">
        <v>2450</v>
      </c>
      <c r="F10" s="697" t="s">
        <v>2121</v>
      </c>
      <c r="G10" s="697" t="s">
        <v>505</v>
      </c>
      <c r="H10" s="697" t="s">
        <v>1015</v>
      </c>
      <c r="I10" s="694">
        <v>41933</v>
      </c>
      <c r="J10" s="694">
        <v>41944</v>
      </c>
      <c r="K10" s="694">
        <v>42308</v>
      </c>
      <c r="L10" s="697" t="s">
        <v>728</v>
      </c>
      <c r="M10" s="697" t="s">
        <v>729</v>
      </c>
      <c r="N10" s="694">
        <v>41991</v>
      </c>
      <c r="O10" s="697" t="s">
        <v>730</v>
      </c>
      <c r="P10" s="697" t="s">
        <v>1015</v>
      </c>
      <c r="Q10" s="697" t="s">
        <v>754</v>
      </c>
      <c r="R10" s="697" t="s">
        <v>732</v>
      </c>
      <c r="S10" s="697" t="s">
        <v>779</v>
      </c>
      <c r="T10" s="697" t="s">
        <v>251</v>
      </c>
      <c r="U10" s="696">
        <v>100000</v>
      </c>
      <c r="V10" s="695" t="e">
        <v>#N/A</v>
      </c>
      <c r="W10" s="697"/>
      <c r="X10" s="700"/>
    </row>
    <row r="11" spans="1:24" s="410" customFormat="1" x14ac:dyDescent="0.25">
      <c r="A11" s="697" t="s">
        <v>2455</v>
      </c>
      <c r="B11" s="697" t="s">
        <v>2124</v>
      </c>
      <c r="C11" s="697">
        <v>0</v>
      </c>
      <c r="D11" s="697"/>
      <c r="E11" s="697" t="s">
        <v>2450</v>
      </c>
      <c r="F11" s="697" t="s">
        <v>2456</v>
      </c>
      <c r="G11" s="697" t="s">
        <v>505</v>
      </c>
      <c r="H11" s="697" t="s">
        <v>1015</v>
      </c>
      <c r="I11" s="694">
        <v>41933</v>
      </c>
      <c r="J11" s="694">
        <v>41944</v>
      </c>
      <c r="K11" s="694">
        <v>42308</v>
      </c>
      <c r="L11" s="697" t="s">
        <v>728</v>
      </c>
      <c r="M11" s="697" t="s">
        <v>729</v>
      </c>
      <c r="N11" s="694">
        <v>41991</v>
      </c>
      <c r="O11" s="697" t="s">
        <v>730</v>
      </c>
      <c r="P11" s="697" t="s">
        <v>1015</v>
      </c>
      <c r="Q11" s="697" t="s">
        <v>754</v>
      </c>
      <c r="R11" s="697" t="s">
        <v>732</v>
      </c>
      <c r="S11" s="697" t="s">
        <v>779</v>
      </c>
      <c r="T11" s="697" t="s">
        <v>251</v>
      </c>
      <c r="U11" s="696">
        <v>390000</v>
      </c>
      <c r="V11" s="695" t="e">
        <v>#N/A</v>
      </c>
      <c r="W11" s="697"/>
      <c r="X11" s="700"/>
    </row>
    <row r="12" spans="1:24" s="410" customFormat="1" hidden="1" x14ac:dyDescent="0.25">
      <c r="A12" s="697" t="s">
        <v>2457</v>
      </c>
      <c r="B12" s="697">
        <v>812388</v>
      </c>
      <c r="C12" s="697">
        <v>0</v>
      </c>
      <c r="D12" s="697"/>
      <c r="E12" s="697" t="s">
        <v>2458</v>
      </c>
      <c r="F12" s="697" t="s">
        <v>2459</v>
      </c>
      <c r="G12" s="697" t="s">
        <v>736</v>
      </c>
      <c r="H12" s="697" t="s">
        <v>839</v>
      </c>
      <c r="I12" s="694">
        <v>41878</v>
      </c>
      <c r="J12" s="694">
        <v>41927</v>
      </c>
      <c r="K12" s="694">
        <v>43753</v>
      </c>
      <c r="L12" s="697" t="s">
        <v>728</v>
      </c>
      <c r="M12" s="697" t="s">
        <v>729</v>
      </c>
      <c r="N12" s="694">
        <v>41991</v>
      </c>
      <c r="O12" s="697" t="s">
        <v>730</v>
      </c>
      <c r="P12" s="697" t="s">
        <v>839</v>
      </c>
      <c r="Q12" s="697" t="s">
        <v>753</v>
      </c>
      <c r="R12" s="697" t="s">
        <v>754</v>
      </c>
      <c r="S12" s="697" t="s">
        <v>739</v>
      </c>
      <c r="T12" s="697" t="s">
        <v>251</v>
      </c>
      <c r="U12" s="696">
        <v>3000000</v>
      </c>
      <c r="V12" s="695" t="e">
        <v>#N/A</v>
      </c>
      <c r="W12" s="697">
        <v>7567</v>
      </c>
      <c r="X12" s="699"/>
    </row>
    <row r="13" spans="1:24" s="410" customFormat="1" hidden="1" x14ac:dyDescent="0.25">
      <c r="A13" s="697" t="s">
        <v>2460</v>
      </c>
      <c r="B13" s="697">
        <v>813147</v>
      </c>
      <c r="C13" s="697">
        <v>0</v>
      </c>
      <c r="D13" s="697"/>
      <c r="E13" s="697" t="s">
        <v>2461</v>
      </c>
      <c r="F13" s="697" t="s">
        <v>2462</v>
      </c>
      <c r="G13" s="697" t="s">
        <v>1368</v>
      </c>
      <c r="H13" s="697" t="s">
        <v>1919</v>
      </c>
      <c r="I13" s="694">
        <v>41982</v>
      </c>
      <c r="J13" s="694">
        <v>41974</v>
      </c>
      <c r="K13" s="697"/>
      <c r="L13" s="697" t="s">
        <v>728</v>
      </c>
      <c r="M13" s="697" t="s">
        <v>729</v>
      </c>
      <c r="N13" s="694">
        <v>41991</v>
      </c>
      <c r="O13" s="697" t="s">
        <v>730</v>
      </c>
      <c r="P13" s="697" t="s">
        <v>1919</v>
      </c>
      <c r="Q13" s="697" t="s">
        <v>753</v>
      </c>
      <c r="R13" s="697" t="s">
        <v>754</v>
      </c>
      <c r="S13" s="697" t="s">
        <v>739</v>
      </c>
      <c r="T13" s="697" t="s">
        <v>251</v>
      </c>
      <c r="U13" s="697">
        <v>0</v>
      </c>
      <c r="V13" s="695" t="e">
        <v>#N/A</v>
      </c>
      <c r="W13" s="697"/>
      <c r="X13" s="699"/>
    </row>
    <row r="14" spans="1:24" s="410" customFormat="1" hidden="1" x14ac:dyDescent="0.25">
      <c r="A14" s="697" t="s">
        <v>2463</v>
      </c>
      <c r="B14" s="697">
        <v>805035</v>
      </c>
      <c r="C14" s="697">
        <v>0</v>
      </c>
      <c r="D14" s="697"/>
      <c r="E14" s="697" t="s">
        <v>2464</v>
      </c>
      <c r="F14" s="697" t="s">
        <v>2465</v>
      </c>
      <c r="G14" s="697" t="s">
        <v>861</v>
      </c>
      <c r="H14" s="697" t="s">
        <v>835</v>
      </c>
      <c r="I14" s="694">
        <v>40837</v>
      </c>
      <c r="J14" s="694">
        <v>40837</v>
      </c>
      <c r="K14" s="694">
        <v>40837</v>
      </c>
      <c r="L14" s="697" t="s">
        <v>728</v>
      </c>
      <c r="M14" s="697" t="s">
        <v>729</v>
      </c>
      <c r="N14" s="694">
        <v>41990</v>
      </c>
      <c r="O14" s="697" t="s">
        <v>730</v>
      </c>
      <c r="P14" s="697" t="s">
        <v>835</v>
      </c>
      <c r="Q14" s="697" t="s">
        <v>754</v>
      </c>
      <c r="R14" s="697" t="s">
        <v>754</v>
      </c>
      <c r="S14" s="697" t="s">
        <v>739</v>
      </c>
      <c r="T14" s="697" t="s">
        <v>251</v>
      </c>
      <c r="U14" s="696">
        <v>42700</v>
      </c>
      <c r="V14" s="695" t="e">
        <v>#N/A</v>
      </c>
      <c r="W14" s="697">
        <v>583810</v>
      </c>
      <c r="X14" s="699"/>
    </row>
    <row r="15" spans="1:24" s="410" customFormat="1" hidden="1" x14ac:dyDescent="0.25">
      <c r="A15" s="697" t="s">
        <v>2466</v>
      </c>
      <c r="B15" s="697">
        <v>806500</v>
      </c>
      <c r="C15" s="697">
        <v>0</v>
      </c>
      <c r="D15" s="697"/>
      <c r="E15" s="697" t="s">
        <v>2467</v>
      </c>
      <c r="F15" s="697" t="s">
        <v>2468</v>
      </c>
      <c r="G15" s="697" t="s">
        <v>861</v>
      </c>
      <c r="H15" s="697" t="s">
        <v>835</v>
      </c>
      <c r="I15" s="694">
        <v>41022</v>
      </c>
      <c r="J15" s="694">
        <v>41022</v>
      </c>
      <c r="K15" s="694">
        <v>41022</v>
      </c>
      <c r="L15" s="697" t="s">
        <v>728</v>
      </c>
      <c r="M15" s="697" t="s">
        <v>729</v>
      </c>
      <c r="N15" s="694">
        <v>41990</v>
      </c>
      <c r="O15" s="697" t="s">
        <v>730</v>
      </c>
      <c r="P15" s="697" t="s">
        <v>835</v>
      </c>
      <c r="Q15" s="697" t="s">
        <v>754</v>
      </c>
      <c r="R15" s="697" t="s">
        <v>754</v>
      </c>
      <c r="S15" s="697" t="s">
        <v>739</v>
      </c>
      <c r="T15" s="697" t="s">
        <v>251</v>
      </c>
      <c r="U15" s="696">
        <v>120000</v>
      </c>
      <c r="V15" s="695" t="e">
        <v>#N/A</v>
      </c>
      <c r="W15" s="697"/>
      <c r="X15" s="699"/>
    </row>
    <row r="16" spans="1:24" s="410" customFormat="1" hidden="1" x14ac:dyDescent="0.25">
      <c r="A16" s="697" t="s">
        <v>2469</v>
      </c>
      <c r="B16" s="697">
        <v>806543</v>
      </c>
      <c r="C16" s="697">
        <v>0</v>
      </c>
      <c r="D16" s="697"/>
      <c r="E16" s="697" t="s">
        <v>2464</v>
      </c>
      <c r="F16" s="697" t="s">
        <v>2470</v>
      </c>
      <c r="G16" s="697" t="s">
        <v>861</v>
      </c>
      <c r="H16" s="697" t="s">
        <v>835</v>
      </c>
      <c r="I16" s="694">
        <v>41026</v>
      </c>
      <c r="J16" s="694">
        <v>41026</v>
      </c>
      <c r="K16" s="694">
        <v>41026</v>
      </c>
      <c r="L16" s="697" t="s">
        <v>728</v>
      </c>
      <c r="M16" s="697" t="s">
        <v>729</v>
      </c>
      <c r="N16" s="694">
        <v>41990</v>
      </c>
      <c r="O16" s="697" t="s">
        <v>730</v>
      </c>
      <c r="P16" s="697" t="s">
        <v>835</v>
      </c>
      <c r="Q16" s="697" t="s">
        <v>754</v>
      </c>
      <c r="R16" s="697" t="s">
        <v>754</v>
      </c>
      <c r="S16" s="697" t="s">
        <v>739</v>
      </c>
      <c r="T16" s="697" t="s">
        <v>251</v>
      </c>
      <c r="U16" s="696">
        <v>43250</v>
      </c>
      <c r="V16" s="695" t="e">
        <v>#N/A</v>
      </c>
      <c r="W16" s="697">
        <v>583810</v>
      </c>
      <c r="X16" s="699"/>
    </row>
    <row r="17" spans="1:24" s="410" customFormat="1" hidden="1" x14ac:dyDescent="0.25">
      <c r="A17" s="697" t="s">
        <v>2471</v>
      </c>
      <c r="B17" s="697">
        <v>806697</v>
      </c>
      <c r="C17" s="697">
        <v>0</v>
      </c>
      <c r="D17" s="697"/>
      <c r="E17" s="697" t="s">
        <v>922</v>
      </c>
      <c r="F17" s="697" t="s">
        <v>2472</v>
      </c>
      <c r="G17" s="697" t="s">
        <v>861</v>
      </c>
      <c r="H17" s="697" t="s">
        <v>835</v>
      </c>
      <c r="I17" s="694">
        <v>41054</v>
      </c>
      <c r="J17" s="694">
        <v>41054</v>
      </c>
      <c r="K17" s="694">
        <v>41054</v>
      </c>
      <c r="L17" s="697" t="s">
        <v>728</v>
      </c>
      <c r="M17" s="697" t="s">
        <v>729</v>
      </c>
      <c r="N17" s="694">
        <v>41990</v>
      </c>
      <c r="O17" s="697" t="s">
        <v>730</v>
      </c>
      <c r="P17" s="697" t="s">
        <v>835</v>
      </c>
      <c r="Q17" s="697" t="s">
        <v>2473</v>
      </c>
      <c r="R17" s="697" t="s">
        <v>754</v>
      </c>
      <c r="S17" s="697" t="s">
        <v>739</v>
      </c>
      <c r="T17" s="697" t="s">
        <v>251</v>
      </c>
      <c r="U17" s="696">
        <v>9000</v>
      </c>
      <c r="V17" s="695" t="e">
        <v>#N/A</v>
      </c>
      <c r="W17" s="697">
        <v>657486</v>
      </c>
      <c r="X17" s="699"/>
    </row>
    <row r="18" spans="1:24" s="410" customFormat="1" hidden="1" x14ac:dyDescent="0.25">
      <c r="A18" s="697" t="s">
        <v>2474</v>
      </c>
      <c r="B18" s="697">
        <v>808562</v>
      </c>
      <c r="C18" s="697">
        <v>0</v>
      </c>
      <c r="D18" s="697"/>
      <c r="E18" s="697" t="s">
        <v>2475</v>
      </c>
      <c r="F18" s="697" t="s">
        <v>2476</v>
      </c>
      <c r="G18" s="697" t="s">
        <v>861</v>
      </c>
      <c r="H18" s="697" t="s">
        <v>835</v>
      </c>
      <c r="I18" s="694">
        <v>41327</v>
      </c>
      <c r="J18" s="694">
        <v>41327</v>
      </c>
      <c r="K18" s="694">
        <v>41327</v>
      </c>
      <c r="L18" s="697" t="s">
        <v>728</v>
      </c>
      <c r="M18" s="697" t="s">
        <v>729</v>
      </c>
      <c r="N18" s="694">
        <v>41990</v>
      </c>
      <c r="O18" s="697" t="s">
        <v>730</v>
      </c>
      <c r="P18" s="697" t="s">
        <v>835</v>
      </c>
      <c r="Q18" s="697" t="s">
        <v>754</v>
      </c>
      <c r="R18" s="697" t="s">
        <v>754</v>
      </c>
      <c r="S18" s="697" t="s">
        <v>739</v>
      </c>
      <c r="T18" s="697" t="s">
        <v>251</v>
      </c>
      <c r="U18" s="696">
        <v>180000</v>
      </c>
      <c r="V18" s="695" t="e">
        <v>#N/A</v>
      </c>
      <c r="W18" s="697">
        <v>62234</v>
      </c>
      <c r="X18" s="699"/>
    </row>
    <row r="19" spans="1:24" s="410" customFormat="1" hidden="1" x14ac:dyDescent="0.25">
      <c r="A19" s="697" t="s">
        <v>2477</v>
      </c>
      <c r="B19" s="697">
        <v>809434</v>
      </c>
      <c r="C19" s="697">
        <v>0</v>
      </c>
      <c r="D19" s="697"/>
      <c r="E19" s="697" t="s">
        <v>2478</v>
      </c>
      <c r="F19" s="697" t="s">
        <v>2479</v>
      </c>
      <c r="G19" s="697" t="s">
        <v>861</v>
      </c>
      <c r="H19" s="697" t="s">
        <v>835</v>
      </c>
      <c r="I19" s="694">
        <v>41464</v>
      </c>
      <c r="J19" s="694">
        <v>41464</v>
      </c>
      <c r="K19" s="694">
        <v>41464</v>
      </c>
      <c r="L19" s="697" t="s">
        <v>728</v>
      </c>
      <c r="M19" s="697" t="s">
        <v>729</v>
      </c>
      <c r="N19" s="694">
        <v>41990</v>
      </c>
      <c r="O19" s="697" t="s">
        <v>730</v>
      </c>
      <c r="P19" s="697" t="s">
        <v>835</v>
      </c>
      <c r="Q19" s="697" t="s">
        <v>754</v>
      </c>
      <c r="R19" s="697" t="s">
        <v>754</v>
      </c>
      <c r="S19" s="697" t="s">
        <v>739</v>
      </c>
      <c r="T19" s="697" t="s">
        <v>251</v>
      </c>
      <c r="U19" s="696">
        <v>3500</v>
      </c>
      <c r="V19" s="695" t="e">
        <v>#N/A</v>
      </c>
      <c r="W19" s="697"/>
      <c r="X19" s="699"/>
    </row>
    <row r="20" spans="1:24" s="410" customFormat="1" hidden="1" x14ac:dyDescent="0.25">
      <c r="A20" s="697" t="s">
        <v>2480</v>
      </c>
      <c r="B20" s="697">
        <v>809467</v>
      </c>
      <c r="C20" s="697">
        <v>0</v>
      </c>
      <c r="D20" s="697"/>
      <c r="E20" s="697" t="s">
        <v>2481</v>
      </c>
      <c r="F20" s="697" t="s">
        <v>2482</v>
      </c>
      <c r="G20" s="697" t="s">
        <v>861</v>
      </c>
      <c r="H20" s="697" t="s">
        <v>835</v>
      </c>
      <c r="I20" s="694">
        <v>41470</v>
      </c>
      <c r="J20" s="694">
        <v>41470</v>
      </c>
      <c r="K20" s="694">
        <v>41470</v>
      </c>
      <c r="L20" s="697" t="s">
        <v>728</v>
      </c>
      <c r="M20" s="697" t="s">
        <v>729</v>
      </c>
      <c r="N20" s="694">
        <v>41990</v>
      </c>
      <c r="O20" s="697" t="s">
        <v>730</v>
      </c>
      <c r="P20" s="697" t="s">
        <v>835</v>
      </c>
      <c r="Q20" s="697" t="s">
        <v>754</v>
      </c>
      <c r="R20" s="697" t="s">
        <v>754</v>
      </c>
      <c r="S20" s="697" t="s">
        <v>739</v>
      </c>
      <c r="T20" s="697" t="s">
        <v>764</v>
      </c>
      <c r="U20" s="696">
        <v>7000</v>
      </c>
      <c r="V20" s="695" t="e">
        <v>#N/A</v>
      </c>
      <c r="W20" s="697">
        <v>5413</v>
      </c>
      <c r="X20" s="699"/>
    </row>
    <row r="21" spans="1:24" s="410" customFormat="1" hidden="1" x14ac:dyDescent="0.25">
      <c r="A21" s="697" t="s">
        <v>2483</v>
      </c>
      <c r="B21" s="697">
        <v>809760</v>
      </c>
      <c r="C21" s="697">
        <v>0</v>
      </c>
      <c r="D21" s="697"/>
      <c r="E21" s="697" t="s">
        <v>2484</v>
      </c>
      <c r="F21" s="697" t="s">
        <v>2485</v>
      </c>
      <c r="G21" s="697" t="s">
        <v>861</v>
      </c>
      <c r="H21" s="697" t="s">
        <v>835</v>
      </c>
      <c r="I21" s="694">
        <v>41526</v>
      </c>
      <c r="J21" s="694">
        <v>41526</v>
      </c>
      <c r="K21" s="694">
        <v>41526</v>
      </c>
      <c r="L21" s="697" t="s">
        <v>728</v>
      </c>
      <c r="M21" s="697" t="s">
        <v>729</v>
      </c>
      <c r="N21" s="694">
        <v>41990</v>
      </c>
      <c r="O21" s="697" t="s">
        <v>730</v>
      </c>
      <c r="P21" s="697" t="s">
        <v>835</v>
      </c>
      <c r="Q21" s="697" t="s">
        <v>754</v>
      </c>
      <c r="R21" s="697" t="s">
        <v>754</v>
      </c>
      <c r="S21" s="697" t="s">
        <v>739</v>
      </c>
      <c r="T21" s="697" t="s">
        <v>251</v>
      </c>
      <c r="U21" s="696">
        <v>4000</v>
      </c>
      <c r="V21" s="695" t="e">
        <v>#N/A</v>
      </c>
      <c r="W21" s="697"/>
      <c r="X21" s="699"/>
    </row>
    <row r="22" spans="1:24" s="410" customFormat="1" hidden="1" x14ac:dyDescent="0.25">
      <c r="A22" s="697" t="s">
        <v>2486</v>
      </c>
      <c r="B22" s="697">
        <v>810723</v>
      </c>
      <c r="C22" s="697">
        <v>0</v>
      </c>
      <c r="D22" s="697"/>
      <c r="E22" s="697" t="s">
        <v>2487</v>
      </c>
      <c r="F22" s="697" t="s">
        <v>1803</v>
      </c>
      <c r="G22" s="697" t="s">
        <v>736</v>
      </c>
      <c r="H22" s="697" t="s">
        <v>812</v>
      </c>
      <c r="I22" s="694">
        <v>41680</v>
      </c>
      <c r="J22" s="694">
        <v>41701</v>
      </c>
      <c r="K22" s="694">
        <v>43527</v>
      </c>
      <c r="L22" s="697" t="s">
        <v>728</v>
      </c>
      <c r="M22" s="697" t="s">
        <v>729</v>
      </c>
      <c r="N22" s="694">
        <v>41989</v>
      </c>
      <c r="O22" s="697" t="s">
        <v>730</v>
      </c>
      <c r="P22" s="697" t="s">
        <v>812</v>
      </c>
      <c r="Q22" s="697" t="s">
        <v>754</v>
      </c>
      <c r="R22" s="697" t="s">
        <v>754</v>
      </c>
      <c r="S22" s="697" t="s">
        <v>739</v>
      </c>
      <c r="T22" s="697" t="s">
        <v>251</v>
      </c>
      <c r="U22" s="697">
        <v>0</v>
      </c>
      <c r="V22" s="695" t="e">
        <v>#N/A</v>
      </c>
      <c r="W22" s="697">
        <v>56392</v>
      </c>
      <c r="X22" s="699"/>
    </row>
    <row r="23" spans="1:24" s="410" customFormat="1" hidden="1" x14ac:dyDescent="0.25">
      <c r="A23" s="697" t="s">
        <v>2488</v>
      </c>
      <c r="B23" s="697">
        <v>812993</v>
      </c>
      <c r="C23" s="697">
        <v>0</v>
      </c>
      <c r="D23" s="697"/>
      <c r="E23" s="697" t="s">
        <v>2489</v>
      </c>
      <c r="F23" s="697" t="s">
        <v>2490</v>
      </c>
      <c r="G23" s="697" t="s">
        <v>781</v>
      </c>
      <c r="H23" s="697" t="s">
        <v>737</v>
      </c>
      <c r="I23" s="694">
        <v>41961</v>
      </c>
      <c r="J23" s="694">
        <v>41961</v>
      </c>
      <c r="K23" s="694">
        <v>42004</v>
      </c>
      <c r="L23" s="697" t="s">
        <v>728</v>
      </c>
      <c r="M23" s="697" t="s">
        <v>729</v>
      </c>
      <c r="N23" s="694">
        <v>41988</v>
      </c>
      <c r="O23" s="697" t="s">
        <v>730</v>
      </c>
      <c r="P23" s="697" t="s">
        <v>737</v>
      </c>
      <c r="Q23" s="697" t="s">
        <v>753</v>
      </c>
      <c r="R23" s="697" t="s">
        <v>732</v>
      </c>
      <c r="S23" s="697" t="s">
        <v>739</v>
      </c>
      <c r="T23" s="697" t="s">
        <v>251</v>
      </c>
      <c r="U23" s="696">
        <v>80000</v>
      </c>
      <c r="V23" s="695" t="e">
        <v>#N/A</v>
      </c>
      <c r="W23" s="697">
        <v>784402</v>
      </c>
      <c r="X23" s="699"/>
    </row>
    <row r="24" spans="1:24" s="410" customFormat="1" hidden="1" x14ac:dyDescent="0.25">
      <c r="A24" s="697" t="s">
        <v>2491</v>
      </c>
      <c r="B24" s="697" t="s">
        <v>2492</v>
      </c>
      <c r="C24" s="697">
        <v>0</v>
      </c>
      <c r="D24" s="697"/>
      <c r="E24" s="697" t="s">
        <v>734</v>
      </c>
      <c r="F24" s="697" t="s">
        <v>2493</v>
      </c>
      <c r="G24" s="697" t="s">
        <v>505</v>
      </c>
      <c r="H24" s="697" t="s">
        <v>737</v>
      </c>
      <c r="I24" s="694">
        <v>41984</v>
      </c>
      <c r="J24" s="694">
        <v>41843</v>
      </c>
      <c r="K24" s="694">
        <v>42277</v>
      </c>
      <c r="L24" s="697" t="s">
        <v>728</v>
      </c>
      <c r="M24" s="697" t="s">
        <v>729</v>
      </c>
      <c r="N24" s="694">
        <v>41985</v>
      </c>
      <c r="O24" s="697" t="s">
        <v>730</v>
      </c>
      <c r="P24" s="697" t="s">
        <v>737</v>
      </c>
      <c r="Q24" s="697" t="s">
        <v>753</v>
      </c>
      <c r="R24" s="697" t="s">
        <v>754</v>
      </c>
      <c r="S24" s="697" t="s">
        <v>739</v>
      </c>
      <c r="T24" s="697" t="s">
        <v>251</v>
      </c>
      <c r="U24" s="696">
        <v>7000000</v>
      </c>
      <c r="V24" s="695" t="e">
        <v>#N/A</v>
      </c>
      <c r="W24" s="697">
        <v>67761</v>
      </c>
      <c r="X24" s="699"/>
    </row>
    <row r="25" spans="1:24" s="410" customFormat="1" hidden="1" x14ac:dyDescent="0.25">
      <c r="A25" s="697" t="s">
        <v>2494</v>
      </c>
      <c r="B25" s="697">
        <v>812912</v>
      </c>
      <c r="C25" s="697">
        <v>0</v>
      </c>
      <c r="D25" s="697"/>
      <c r="E25" s="697" t="s">
        <v>1833</v>
      </c>
      <c r="F25" s="697" t="s">
        <v>2495</v>
      </c>
      <c r="G25" s="697" t="s">
        <v>781</v>
      </c>
      <c r="H25" s="697" t="s">
        <v>737</v>
      </c>
      <c r="I25" s="694">
        <v>41947</v>
      </c>
      <c r="J25" s="694">
        <v>41947</v>
      </c>
      <c r="K25" s="694">
        <v>42369</v>
      </c>
      <c r="L25" s="697" t="s">
        <v>728</v>
      </c>
      <c r="M25" s="697" t="s">
        <v>729</v>
      </c>
      <c r="N25" s="694">
        <v>41985</v>
      </c>
      <c r="O25" s="697" t="s">
        <v>730</v>
      </c>
      <c r="P25" s="697" t="s">
        <v>737</v>
      </c>
      <c r="Q25" s="697" t="s">
        <v>753</v>
      </c>
      <c r="R25" s="697" t="s">
        <v>732</v>
      </c>
      <c r="S25" s="697" t="s">
        <v>739</v>
      </c>
      <c r="T25" s="697" t="s">
        <v>251</v>
      </c>
      <c r="U25" s="696">
        <v>2254.1799999999998</v>
      </c>
      <c r="V25" s="695" t="e">
        <v>#N/A</v>
      </c>
      <c r="W25" s="697">
        <v>581798</v>
      </c>
      <c r="X25" s="699"/>
    </row>
    <row r="26" spans="1:24" s="410" customFormat="1" hidden="1" x14ac:dyDescent="0.25">
      <c r="A26" s="697" t="s">
        <v>2496</v>
      </c>
      <c r="B26" s="697">
        <v>812983</v>
      </c>
      <c r="C26" s="697">
        <v>0</v>
      </c>
      <c r="D26" s="697"/>
      <c r="E26" s="697" t="s">
        <v>2497</v>
      </c>
      <c r="F26" s="697" t="s">
        <v>2498</v>
      </c>
      <c r="G26" s="697" t="s">
        <v>1368</v>
      </c>
      <c r="H26" s="697" t="s">
        <v>1919</v>
      </c>
      <c r="I26" s="694">
        <v>41960</v>
      </c>
      <c r="J26" s="694">
        <v>41955</v>
      </c>
      <c r="K26" s="697"/>
      <c r="L26" s="697" t="s">
        <v>728</v>
      </c>
      <c r="M26" s="697" t="s">
        <v>729</v>
      </c>
      <c r="N26" s="694">
        <v>41985</v>
      </c>
      <c r="O26" s="697" t="s">
        <v>730</v>
      </c>
      <c r="P26" s="697" t="s">
        <v>1919</v>
      </c>
      <c r="Q26" s="697" t="s">
        <v>753</v>
      </c>
      <c r="R26" s="697" t="s">
        <v>754</v>
      </c>
      <c r="S26" s="697" t="s">
        <v>739</v>
      </c>
      <c r="T26" s="697" t="s">
        <v>251</v>
      </c>
      <c r="U26" s="697">
        <v>0</v>
      </c>
      <c r="V26" s="695" t="e">
        <v>#N/A</v>
      </c>
      <c r="W26" s="697"/>
      <c r="X26" s="699"/>
    </row>
    <row r="27" spans="1:24" s="410" customFormat="1" hidden="1" x14ac:dyDescent="0.25">
      <c r="A27" s="697" t="s">
        <v>2499</v>
      </c>
      <c r="B27" s="697" t="s">
        <v>2500</v>
      </c>
      <c r="C27" s="697">
        <v>1</v>
      </c>
      <c r="D27" s="697"/>
      <c r="E27" s="697" t="s">
        <v>2501</v>
      </c>
      <c r="F27" s="697" t="s">
        <v>2502</v>
      </c>
      <c r="G27" s="697" t="s">
        <v>1333</v>
      </c>
      <c r="H27" s="697" t="s">
        <v>1332</v>
      </c>
      <c r="I27" s="694">
        <v>41968</v>
      </c>
      <c r="J27" s="694">
        <v>41959</v>
      </c>
      <c r="K27" s="694">
        <v>42323</v>
      </c>
      <c r="L27" s="697" t="s">
        <v>728</v>
      </c>
      <c r="M27" s="697" t="s">
        <v>729</v>
      </c>
      <c r="N27" s="694">
        <v>41984</v>
      </c>
      <c r="O27" s="697" t="s">
        <v>730</v>
      </c>
      <c r="P27" s="697" t="s">
        <v>1332</v>
      </c>
      <c r="Q27" s="697" t="s">
        <v>753</v>
      </c>
      <c r="R27" s="697" t="s">
        <v>754</v>
      </c>
      <c r="S27" s="697" t="s">
        <v>739</v>
      </c>
      <c r="T27" s="697" t="s">
        <v>251</v>
      </c>
      <c r="U27" s="697">
        <v>0</v>
      </c>
      <c r="V27" s="695" t="e">
        <v>#N/A</v>
      </c>
      <c r="W27" s="697"/>
      <c r="X27" s="699"/>
    </row>
    <row r="28" spans="1:24" s="410" customFormat="1" hidden="1" x14ac:dyDescent="0.25">
      <c r="A28" s="697" t="s">
        <v>2503</v>
      </c>
      <c r="B28" s="697" t="s">
        <v>2504</v>
      </c>
      <c r="C28" s="697">
        <v>1</v>
      </c>
      <c r="D28" s="697"/>
      <c r="E28" s="697" t="s">
        <v>2505</v>
      </c>
      <c r="F28" s="697" t="s">
        <v>2506</v>
      </c>
      <c r="G28" s="697" t="s">
        <v>1333</v>
      </c>
      <c r="H28" s="697" t="s">
        <v>1332</v>
      </c>
      <c r="I28" s="694">
        <v>41919</v>
      </c>
      <c r="J28" s="694">
        <v>41897</v>
      </c>
      <c r="K28" s="694">
        <v>42261</v>
      </c>
      <c r="L28" s="697" t="s">
        <v>728</v>
      </c>
      <c r="M28" s="697" t="s">
        <v>729</v>
      </c>
      <c r="N28" s="694">
        <v>41984</v>
      </c>
      <c r="O28" s="697" t="s">
        <v>730</v>
      </c>
      <c r="P28" s="697" t="s">
        <v>1332</v>
      </c>
      <c r="Q28" s="697" t="s">
        <v>753</v>
      </c>
      <c r="R28" s="697" t="s">
        <v>754</v>
      </c>
      <c r="S28" s="697" t="s">
        <v>739</v>
      </c>
      <c r="T28" s="697" t="s">
        <v>251</v>
      </c>
      <c r="U28" s="697">
        <v>0</v>
      </c>
      <c r="V28" s="695" t="e">
        <v>#N/A</v>
      </c>
      <c r="W28" s="697"/>
      <c r="X28" s="699"/>
    </row>
    <row r="29" spans="1:24" s="410" customFormat="1" hidden="1" x14ac:dyDescent="0.25">
      <c r="A29" s="697" t="s">
        <v>2507</v>
      </c>
      <c r="B29" s="697">
        <v>812389</v>
      </c>
      <c r="C29" s="697">
        <v>0</v>
      </c>
      <c r="D29" s="697"/>
      <c r="E29" s="697" t="s">
        <v>2084</v>
      </c>
      <c r="F29" s="697" t="s">
        <v>2508</v>
      </c>
      <c r="G29" s="697" t="s">
        <v>736</v>
      </c>
      <c r="H29" s="697" t="s">
        <v>839</v>
      </c>
      <c r="I29" s="694">
        <v>41878</v>
      </c>
      <c r="J29" s="694">
        <v>41913</v>
      </c>
      <c r="K29" s="694">
        <v>43739</v>
      </c>
      <c r="L29" s="697" t="s">
        <v>728</v>
      </c>
      <c r="M29" s="697" t="s">
        <v>729</v>
      </c>
      <c r="N29" s="694">
        <v>41984</v>
      </c>
      <c r="O29" s="697" t="s">
        <v>730</v>
      </c>
      <c r="P29" s="697" t="s">
        <v>839</v>
      </c>
      <c r="Q29" s="697" t="s">
        <v>753</v>
      </c>
      <c r="R29" s="697" t="s">
        <v>754</v>
      </c>
      <c r="S29" s="697" t="s">
        <v>739</v>
      </c>
      <c r="T29" s="697" t="s">
        <v>251</v>
      </c>
      <c r="U29" s="696">
        <v>2000000</v>
      </c>
      <c r="V29" s="695" t="e">
        <v>#N/A</v>
      </c>
      <c r="W29" s="697">
        <v>186740</v>
      </c>
      <c r="X29" s="699"/>
    </row>
    <row r="30" spans="1:24" s="410" customFormat="1" hidden="1" x14ac:dyDescent="0.25">
      <c r="A30" s="697" t="s">
        <v>2509</v>
      </c>
      <c r="B30" s="697">
        <v>812995</v>
      </c>
      <c r="C30" s="697">
        <v>0</v>
      </c>
      <c r="D30" s="697"/>
      <c r="E30" s="697" t="s">
        <v>2510</v>
      </c>
      <c r="F30" s="697" t="s">
        <v>2511</v>
      </c>
      <c r="G30" s="697" t="s">
        <v>1331</v>
      </c>
      <c r="H30" s="697" t="s">
        <v>1332</v>
      </c>
      <c r="I30" s="694">
        <v>41961</v>
      </c>
      <c r="J30" s="694">
        <v>41943</v>
      </c>
      <c r="K30" s="697"/>
      <c r="L30" s="697" t="s">
        <v>728</v>
      </c>
      <c r="M30" s="697" t="s">
        <v>729</v>
      </c>
      <c r="N30" s="694">
        <v>41984</v>
      </c>
      <c r="O30" s="697" t="s">
        <v>730</v>
      </c>
      <c r="P30" s="697" t="s">
        <v>1332</v>
      </c>
      <c r="Q30" s="697" t="s">
        <v>753</v>
      </c>
      <c r="R30" s="697" t="s">
        <v>754</v>
      </c>
      <c r="S30" s="697" t="s">
        <v>739</v>
      </c>
      <c r="T30" s="697" t="s">
        <v>251</v>
      </c>
      <c r="U30" s="697">
        <v>0</v>
      </c>
      <c r="V30" s="695" t="e">
        <v>#N/A</v>
      </c>
      <c r="W30" s="697"/>
      <c r="X30" s="699"/>
    </row>
    <row r="31" spans="1:24" s="410" customFormat="1" hidden="1" x14ac:dyDescent="0.25">
      <c r="A31" s="697" t="s">
        <v>2512</v>
      </c>
      <c r="B31" s="697">
        <v>813091</v>
      </c>
      <c r="C31" s="697">
        <v>0</v>
      </c>
      <c r="D31" s="697"/>
      <c r="E31" s="697" t="s">
        <v>2513</v>
      </c>
      <c r="F31" s="697" t="s">
        <v>2514</v>
      </c>
      <c r="G31" s="697" t="s">
        <v>1331</v>
      </c>
      <c r="H31" s="697" t="s">
        <v>1332</v>
      </c>
      <c r="I31" s="694">
        <v>41975</v>
      </c>
      <c r="J31" s="694">
        <v>41968</v>
      </c>
      <c r="K31" s="697"/>
      <c r="L31" s="697" t="s">
        <v>728</v>
      </c>
      <c r="M31" s="697" t="s">
        <v>729</v>
      </c>
      <c r="N31" s="694">
        <v>41984</v>
      </c>
      <c r="O31" s="697" t="s">
        <v>730</v>
      </c>
      <c r="P31" s="697" t="s">
        <v>1332</v>
      </c>
      <c r="Q31" s="697" t="s">
        <v>753</v>
      </c>
      <c r="R31" s="697" t="s">
        <v>754</v>
      </c>
      <c r="S31" s="697" t="s">
        <v>739</v>
      </c>
      <c r="T31" s="697" t="s">
        <v>251</v>
      </c>
      <c r="U31" s="697">
        <v>0</v>
      </c>
      <c r="V31" s="695" t="e">
        <v>#N/A</v>
      </c>
      <c r="W31" s="697"/>
      <c r="X31" s="699"/>
    </row>
    <row r="32" spans="1:24" s="410" customFormat="1" hidden="1" x14ac:dyDescent="0.25">
      <c r="A32" s="697" t="s">
        <v>2515</v>
      </c>
      <c r="B32" s="697" t="s">
        <v>2516</v>
      </c>
      <c r="C32" s="697">
        <v>2</v>
      </c>
      <c r="D32" s="697"/>
      <c r="E32" s="697" t="s">
        <v>2517</v>
      </c>
      <c r="F32" s="697" t="s">
        <v>2518</v>
      </c>
      <c r="G32" s="697" t="s">
        <v>505</v>
      </c>
      <c r="H32" s="697" t="s">
        <v>799</v>
      </c>
      <c r="I32" s="694">
        <v>41978</v>
      </c>
      <c r="J32" s="694">
        <v>41977</v>
      </c>
      <c r="K32" s="697"/>
      <c r="L32" s="697" t="s">
        <v>728</v>
      </c>
      <c r="M32" s="697" t="s">
        <v>729</v>
      </c>
      <c r="N32" s="694">
        <v>41983</v>
      </c>
      <c r="O32" s="697" t="s">
        <v>730</v>
      </c>
      <c r="P32" s="697" t="s">
        <v>799</v>
      </c>
      <c r="Q32" s="697" t="s">
        <v>753</v>
      </c>
      <c r="R32" s="697" t="s">
        <v>754</v>
      </c>
      <c r="S32" s="697" t="s">
        <v>739</v>
      </c>
      <c r="T32" s="697" t="s">
        <v>251</v>
      </c>
      <c r="U32" s="696">
        <v>508420</v>
      </c>
      <c r="V32" s="695">
        <v>508420</v>
      </c>
      <c r="W32" s="697">
        <v>20065</v>
      </c>
      <c r="X32" s="699"/>
    </row>
    <row r="33" spans="1:24" s="410" customFormat="1" hidden="1" x14ac:dyDescent="0.25">
      <c r="A33" s="697" t="s">
        <v>2519</v>
      </c>
      <c r="B33" s="697">
        <v>812608</v>
      </c>
      <c r="C33" s="697">
        <v>0</v>
      </c>
      <c r="D33" s="697"/>
      <c r="E33" s="697" t="s">
        <v>2520</v>
      </c>
      <c r="F33" s="697" t="s">
        <v>2521</v>
      </c>
      <c r="G33" s="697" t="s">
        <v>736</v>
      </c>
      <c r="H33" s="697" t="s">
        <v>931</v>
      </c>
      <c r="I33" s="694">
        <v>41911</v>
      </c>
      <c r="J33" s="694">
        <v>41974</v>
      </c>
      <c r="K33" s="694">
        <v>43799</v>
      </c>
      <c r="L33" s="697" t="s">
        <v>728</v>
      </c>
      <c r="M33" s="697" t="s">
        <v>729</v>
      </c>
      <c r="N33" s="694">
        <v>41982</v>
      </c>
      <c r="O33" s="697" t="s">
        <v>730</v>
      </c>
      <c r="P33" s="697" t="s">
        <v>931</v>
      </c>
      <c r="Q33" s="697" t="s">
        <v>754</v>
      </c>
      <c r="R33" s="697" t="s">
        <v>754</v>
      </c>
      <c r="S33" s="697" t="s">
        <v>739</v>
      </c>
      <c r="T33" s="697" t="s">
        <v>251</v>
      </c>
      <c r="U33" s="697">
        <v>0</v>
      </c>
      <c r="V33" s="695" t="e">
        <v>#N/A</v>
      </c>
      <c r="W33" s="697">
        <v>8186</v>
      </c>
      <c r="X33" s="699"/>
    </row>
    <row r="34" spans="1:24" s="410" customFormat="1" hidden="1" x14ac:dyDescent="0.25">
      <c r="A34" s="697" t="s">
        <v>2522</v>
      </c>
      <c r="B34" s="697">
        <v>812985</v>
      </c>
      <c r="C34" s="697">
        <v>0</v>
      </c>
      <c r="D34" s="697"/>
      <c r="E34" s="697" t="s">
        <v>2523</v>
      </c>
      <c r="F34" s="697" t="s">
        <v>2524</v>
      </c>
      <c r="G34" s="697" t="s">
        <v>1368</v>
      </c>
      <c r="H34" s="697" t="s">
        <v>1919</v>
      </c>
      <c r="I34" s="694">
        <v>41960</v>
      </c>
      <c r="J34" s="694">
        <v>41960</v>
      </c>
      <c r="K34" s="697"/>
      <c r="L34" s="697" t="s">
        <v>728</v>
      </c>
      <c r="M34" s="697" t="s">
        <v>729</v>
      </c>
      <c r="N34" s="694">
        <v>41978</v>
      </c>
      <c r="O34" s="697" t="s">
        <v>730</v>
      </c>
      <c r="P34" s="697" t="s">
        <v>1919</v>
      </c>
      <c r="Q34" s="697" t="s">
        <v>753</v>
      </c>
      <c r="R34" s="697" t="s">
        <v>754</v>
      </c>
      <c r="S34" s="697" t="s">
        <v>739</v>
      </c>
      <c r="T34" s="697" t="s">
        <v>251</v>
      </c>
      <c r="U34" s="697">
        <v>0</v>
      </c>
      <c r="V34" s="695" t="e">
        <v>#N/A</v>
      </c>
      <c r="W34" s="697"/>
      <c r="X34" s="699"/>
    </row>
    <row r="35" spans="1:24" s="410" customFormat="1" hidden="1" x14ac:dyDescent="0.25">
      <c r="A35" s="697" t="s">
        <v>2525</v>
      </c>
      <c r="B35" s="697" t="s">
        <v>2526</v>
      </c>
      <c r="C35" s="697">
        <v>1</v>
      </c>
      <c r="D35" s="697"/>
      <c r="E35" s="697" t="s">
        <v>2527</v>
      </c>
      <c r="F35" s="697" t="s">
        <v>2528</v>
      </c>
      <c r="G35" s="697" t="s">
        <v>1333</v>
      </c>
      <c r="H35" s="697" t="s">
        <v>1332</v>
      </c>
      <c r="I35" s="694">
        <v>41955</v>
      </c>
      <c r="J35" s="694">
        <v>41849</v>
      </c>
      <c r="K35" s="694">
        <v>42213</v>
      </c>
      <c r="L35" s="697" t="s">
        <v>728</v>
      </c>
      <c r="M35" s="697" t="s">
        <v>729</v>
      </c>
      <c r="N35" s="694">
        <v>41977</v>
      </c>
      <c r="O35" s="697" t="s">
        <v>730</v>
      </c>
      <c r="P35" s="697" t="s">
        <v>1332</v>
      </c>
      <c r="Q35" s="697" t="s">
        <v>753</v>
      </c>
      <c r="R35" s="697" t="s">
        <v>754</v>
      </c>
      <c r="S35" s="697" t="s">
        <v>739</v>
      </c>
      <c r="T35" s="697" t="s">
        <v>251</v>
      </c>
      <c r="U35" s="696">
        <v>312000</v>
      </c>
      <c r="V35" s="695">
        <v>312000</v>
      </c>
      <c r="W35" s="697">
        <v>820307</v>
      </c>
      <c r="X35" s="699"/>
    </row>
    <row r="36" spans="1:24" s="698" customFormat="1" hidden="1" x14ac:dyDescent="0.25">
      <c r="A36" s="697" t="s">
        <v>2529</v>
      </c>
      <c r="B36" s="697" t="s">
        <v>2530</v>
      </c>
      <c r="C36" s="697">
        <v>1</v>
      </c>
      <c r="D36" s="697"/>
      <c r="E36" s="697" t="s">
        <v>2531</v>
      </c>
      <c r="F36" s="697" t="s">
        <v>2532</v>
      </c>
      <c r="G36" s="697" t="s">
        <v>1333</v>
      </c>
      <c r="H36" s="697" t="s">
        <v>1332</v>
      </c>
      <c r="I36" s="694">
        <v>41974</v>
      </c>
      <c r="J36" s="694">
        <v>42005</v>
      </c>
      <c r="K36" s="694">
        <v>42094</v>
      </c>
      <c r="L36" s="697" t="s">
        <v>728</v>
      </c>
      <c r="M36" s="697" t="s">
        <v>729</v>
      </c>
      <c r="N36" s="694">
        <v>41977</v>
      </c>
      <c r="O36" s="697" t="s">
        <v>730</v>
      </c>
      <c r="P36" s="697" t="s">
        <v>1332</v>
      </c>
      <c r="Q36" s="697" t="s">
        <v>753</v>
      </c>
      <c r="R36" s="697" t="s">
        <v>754</v>
      </c>
      <c r="S36" s="697" t="s">
        <v>739</v>
      </c>
      <c r="T36" s="697" t="s">
        <v>251</v>
      </c>
      <c r="U36" s="697">
        <v>0</v>
      </c>
      <c r="V36" s="695" t="e">
        <v>#N/A</v>
      </c>
      <c r="W36" s="697"/>
      <c r="X36" s="699"/>
    </row>
    <row r="37" spans="1:24" s="698" customFormat="1" hidden="1" x14ac:dyDescent="0.25">
      <c r="A37" s="697" t="s">
        <v>2533</v>
      </c>
      <c r="B37" s="697">
        <v>812758</v>
      </c>
      <c r="C37" s="697">
        <v>0</v>
      </c>
      <c r="D37" s="697"/>
      <c r="E37" s="697" t="s">
        <v>2534</v>
      </c>
      <c r="F37" s="697" t="s">
        <v>2535</v>
      </c>
      <c r="G37" s="697" t="s">
        <v>1331</v>
      </c>
      <c r="H37" s="697" t="s">
        <v>1332</v>
      </c>
      <c r="I37" s="694">
        <v>41922</v>
      </c>
      <c r="J37" s="694">
        <v>41927</v>
      </c>
      <c r="K37" s="697"/>
      <c r="L37" s="697" t="s">
        <v>728</v>
      </c>
      <c r="M37" s="697" t="s">
        <v>729</v>
      </c>
      <c r="N37" s="694">
        <v>41977</v>
      </c>
      <c r="O37" s="697" t="s">
        <v>730</v>
      </c>
      <c r="P37" s="697" t="s">
        <v>1332</v>
      </c>
      <c r="Q37" s="697" t="s">
        <v>753</v>
      </c>
      <c r="R37" s="697" t="s">
        <v>754</v>
      </c>
      <c r="S37" s="697" t="s">
        <v>739</v>
      </c>
      <c r="T37" s="697" t="s">
        <v>251</v>
      </c>
      <c r="U37" s="697">
        <v>0</v>
      </c>
      <c r="V37" s="695" t="e">
        <v>#N/A</v>
      </c>
      <c r="W37" s="697"/>
      <c r="X37" s="699"/>
    </row>
    <row r="38" spans="1:24" s="698" customFormat="1" hidden="1" x14ac:dyDescent="0.25">
      <c r="A38" s="697" t="s">
        <v>2536</v>
      </c>
      <c r="B38" s="697">
        <v>812922</v>
      </c>
      <c r="C38" s="697">
        <v>0</v>
      </c>
      <c r="D38" s="697"/>
      <c r="E38" s="697" t="s">
        <v>2537</v>
      </c>
      <c r="F38" s="697" t="s">
        <v>2538</v>
      </c>
      <c r="G38" s="697" t="s">
        <v>1331</v>
      </c>
      <c r="H38" s="697" t="s">
        <v>1332</v>
      </c>
      <c r="I38" s="694">
        <v>41949</v>
      </c>
      <c r="J38" s="694">
        <v>41939</v>
      </c>
      <c r="K38" s="697"/>
      <c r="L38" s="697" t="s">
        <v>728</v>
      </c>
      <c r="M38" s="697" t="s">
        <v>729</v>
      </c>
      <c r="N38" s="694">
        <v>41977</v>
      </c>
      <c r="O38" s="697" t="s">
        <v>730</v>
      </c>
      <c r="P38" s="697" t="s">
        <v>1332</v>
      </c>
      <c r="Q38" s="697" t="s">
        <v>753</v>
      </c>
      <c r="R38" s="697" t="s">
        <v>754</v>
      </c>
      <c r="S38" s="697" t="s">
        <v>739</v>
      </c>
      <c r="T38" s="697" t="s">
        <v>251</v>
      </c>
      <c r="U38" s="697">
        <v>0</v>
      </c>
      <c r="V38" s="695" t="e">
        <v>#N/A</v>
      </c>
      <c r="W38" s="697"/>
      <c r="X38" s="699"/>
    </row>
    <row r="39" spans="1:24" s="698" customFormat="1" hidden="1" x14ac:dyDescent="0.25">
      <c r="A39" s="697" t="s">
        <v>2539</v>
      </c>
      <c r="B39" s="697">
        <v>812782</v>
      </c>
      <c r="C39" s="697">
        <v>0</v>
      </c>
      <c r="D39" s="697"/>
      <c r="E39" s="697" t="s">
        <v>2540</v>
      </c>
      <c r="F39" s="697" t="s">
        <v>2541</v>
      </c>
      <c r="G39" s="697" t="s">
        <v>1331</v>
      </c>
      <c r="H39" s="697" t="s">
        <v>1332</v>
      </c>
      <c r="I39" s="694">
        <v>41928</v>
      </c>
      <c r="J39" s="694">
        <v>41889</v>
      </c>
      <c r="K39" s="697"/>
      <c r="L39" s="697" t="s">
        <v>728</v>
      </c>
      <c r="M39" s="697" t="s">
        <v>729</v>
      </c>
      <c r="N39" s="694">
        <v>41976</v>
      </c>
      <c r="O39" s="697" t="s">
        <v>730</v>
      </c>
      <c r="P39" s="697" t="s">
        <v>1332</v>
      </c>
      <c r="Q39" s="697" t="s">
        <v>753</v>
      </c>
      <c r="R39" s="697" t="s">
        <v>754</v>
      </c>
      <c r="S39" s="697" t="s">
        <v>739</v>
      </c>
      <c r="T39" s="697" t="s">
        <v>251</v>
      </c>
      <c r="U39" s="697">
        <v>0</v>
      </c>
      <c r="V39" s="695" t="e">
        <v>#N/A</v>
      </c>
      <c r="W39" s="697"/>
      <c r="X39" s="699"/>
    </row>
    <row r="40" spans="1:24" s="698" customFormat="1" hidden="1" x14ac:dyDescent="0.25">
      <c r="A40" s="697" t="s">
        <v>2542</v>
      </c>
      <c r="B40" s="697" t="s">
        <v>2543</v>
      </c>
      <c r="C40" s="697">
        <v>1</v>
      </c>
      <c r="D40" s="697"/>
      <c r="E40" s="697" t="s">
        <v>1820</v>
      </c>
      <c r="F40" s="697" t="s">
        <v>2544</v>
      </c>
      <c r="G40" s="697" t="s">
        <v>1333</v>
      </c>
      <c r="H40" s="697" t="s">
        <v>1332</v>
      </c>
      <c r="I40" s="694">
        <v>41960</v>
      </c>
      <c r="J40" s="694">
        <v>41958</v>
      </c>
      <c r="K40" s="694">
        <v>42322</v>
      </c>
      <c r="L40" s="697" t="s">
        <v>728</v>
      </c>
      <c r="M40" s="697" t="s">
        <v>729</v>
      </c>
      <c r="N40" s="694">
        <v>41975</v>
      </c>
      <c r="O40" s="697" t="s">
        <v>730</v>
      </c>
      <c r="P40" s="697" t="s">
        <v>1332</v>
      </c>
      <c r="Q40" s="697" t="s">
        <v>753</v>
      </c>
      <c r="R40" s="697" t="s">
        <v>754</v>
      </c>
      <c r="S40" s="697" t="s">
        <v>739</v>
      </c>
      <c r="T40" s="697" t="s">
        <v>251</v>
      </c>
      <c r="U40" s="697">
        <v>0</v>
      </c>
      <c r="V40" s="695" t="e">
        <v>#N/A</v>
      </c>
      <c r="W40" s="697"/>
      <c r="X40" s="699"/>
    </row>
    <row r="41" spans="1:24" s="698" customFormat="1" hidden="1" x14ac:dyDescent="0.25">
      <c r="A41" s="697" t="s">
        <v>2545</v>
      </c>
      <c r="B41" s="697">
        <v>812896</v>
      </c>
      <c r="C41" s="697">
        <v>0</v>
      </c>
      <c r="D41" s="697"/>
      <c r="E41" s="697" t="s">
        <v>2546</v>
      </c>
      <c r="F41" s="697" t="s">
        <v>2547</v>
      </c>
      <c r="G41" s="697" t="s">
        <v>803</v>
      </c>
      <c r="H41" s="697" t="s">
        <v>799</v>
      </c>
      <c r="I41" s="694">
        <v>41946</v>
      </c>
      <c r="J41" s="694">
        <v>41946</v>
      </c>
      <c r="K41" s="694">
        <v>43772</v>
      </c>
      <c r="L41" s="697" t="s">
        <v>728</v>
      </c>
      <c r="M41" s="697" t="s">
        <v>729</v>
      </c>
      <c r="N41" s="694">
        <v>41975</v>
      </c>
      <c r="O41" s="697" t="s">
        <v>730</v>
      </c>
      <c r="P41" s="697" t="s">
        <v>799</v>
      </c>
      <c r="Q41" s="697" t="s">
        <v>753</v>
      </c>
      <c r="R41" s="697" t="s">
        <v>754</v>
      </c>
      <c r="S41" s="697" t="s">
        <v>739</v>
      </c>
      <c r="T41" s="697" t="s">
        <v>251</v>
      </c>
      <c r="U41" s="697">
        <v>0</v>
      </c>
      <c r="V41" s="695" t="e">
        <v>#N/A</v>
      </c>
      <c r="W41" s="697"/>
      <c r="X41" s="699"/>
    </row>
    <row r="42" spans="1:24" s="410" customFormat="1" hidden="1" x14ac:dyDescent="0.25">
      <c r="A42" s="697" t="s">
        <v>2548</v>
      </c>
      <c r="B42" s="697" t="s">
        <v>833</v>
      </c>
      <c r="C42" s="697">
        <v>1</v>
      </c>
      <c r="D42" s="697"/>
      <c r="E42" s="697" t="s">
        <v>824</v>
      </c>
      <c r="F42" s="697" t="s">
        <v>834</v>
      </c>
      <c r="G42" s="697" t="s">
        <v>505</v>
      </c>
      <c r="H42" s="697" t="s">
        <v>835</v>
      </c>
      <c r="I42" s="694">
        <v>41960</v>
      </c>
      <c r="J42" s="694">
        <v>41974</v>
      </c>
      <c r="K42" s="694">
        <v>42704</v>
      </c>
      <c r="L42" s="697" t="s">
        <v>728</v>
      </c>
      <c r="M42" s="697" t="s">
        <v>729</v>
      </c>
      <c r="N42" s="694">
        <v>41974</v>
      </c>
      <c r="O42" s="697" t="s">
        <v>730</v>
      </c>
      <c r="P42" s="697" t="s">
        <v>835</v>
      </c>
      <c r="Q42" s="697" t="s">
        <v>754</v>
      </c>
      <c r="R42" s="697" t="s">
        <v>754</v>
      </c>
      <c r="S42" s="697" t="s">
        <v>739</v>
      </c>
      <c r="T42" s="697" t="s">
        <v>764</v>
      </c>
      <c r="U42" s="696">
        <v>34000000</v>
      </c>
      <c r="V42" s="695">
        <v>4000000</v>
      </c>
      <c r="W42" s="697">
        <v>4526</v>
      </c>
      <c r="X42" s="699"/>
    </row>
    <row r="43" spans="1:24" s="410" customFormat="1" hidden="1" x14ac:dyDescent="0.25">
      <c r="A43" s="697" t="s">
        <v>2549</v>
      </c>
      <c r="B43" s="697" t="s">
        <v>2550</v>
      </c>
      <c r="C43" s="697">
        <v>1</v>
      </c>
      <c r="D43" s="697"/>
      <c r="E43" s="697" t="s">
        <v>2551</v>
      </c>
      <c r="F43" s="697" t="s">
        <v>2552</v>
      </c>
      <c r="G43" s="697" t="s">
        <v>1333</v>
      </c>
      <c r="H43" s="697" t="s">
        <v>1332</v>
      </c>
      <c r="I43" s="694">
        <v>41950</v>
      </c>
      <c r="J43" s="694">
        <v>41945</v>
      </c>
      <c r="K43" s="694">
        <v>42309</v>
      </c>
      <c r="L43" s="697" t="s">
        <v>728</v>
      </c>
      <c r="M43" s="697" t="s">
        <v>729</v>
      </c>
      <c r="N43" s="694">
        <v>41974</v>
      </c>
      <c r="O43" s="697" t="s">
        <v>730</v>
      </c>
      <c r="P43" s="697" t="s">
        <v>1332</v>
      </c>
      <c r="Q43" s="697" t="s">
        <v>753</v>
      </c>
      <c r="R43" s="697" t="s">
        <v>754</v>
      </c>
      <c r="S43" s="697" t="s">
        <v>739</v>
      </c>
      <c r="T43" s="697" t="s">
        <v>251</v>
      </c>
      <c r="U43" s="697">
        <v>0</v>
      </c>
      <c r="V43" s="695" t="e">
        <v>#N/A</v>
      </c>
      <c r="W43" s="697"/>
      <c r="X43" s="699"/>
    </row>
    <row r="44" spans="1:24" s="410" customFormat="1" hidden="1" x14ac:dyDescent="0.25">
      <c r="A44" s="697" t="s">
        <v>2553</v>
      </c>
      <c r="B44" s="697">
        <v>812859</v>
      </c>
      <c r="C44" s="697">
        <v>0</v>
      </c>
      <c r="D44" s="697"/>
      <c r="E44" s="697" t="s">
        <v>2554</v>
      </c>
      <c r="F44" s="697" t="s">
        <v>2555</v>
      </c>
      <c r="G44" s="697" t="s">
        <v>1331</v>
      </c>
      <c r="H44" s="697" t="s">
        <v>1332</v>
      </c>
      <c r="I44" s="694">
        <v>41939</v>
      </c>
      <c r="J44" s="694">
        <v>41927</v>
      </c>
      <c r="K44" s="697"/>
      <c r="L44" s="697" t="s">
        <v>728</v>
      </c>
      <c r="M44" s="697" t="s">
        <v>729</v>
      </c>
      <c r="N44" s="694">
        <v>41974</v>
      </c>
      <c r="O44" s="697" t="s">
        <v>730</v>
      </c>
      <c r="P44" s="697" t="s">
        <v>1332</v>
      </c>
      <c r="Q44" s="697" t="s">
        <v>753</v>
      </c>
      <c r="R44" s="697" t="s">
        <v>754</v>
      </c>
      <c r="S44" s="697" t="s">
        <v>739</v>
      </c>
      <c r="T44" s="697" t="s">
        <v>251</v>
      </c>
      <c r="U44" s="697">
        <v>0</v>
      </c>
      <c r="V44" s="695" t="e">
        <v>#N/A</v>
      </c>
      <c r="W44" s="697"/>
      <c r="X44" s="699"/>
    </row>
    <row r="45" spans="1:24" s="410" customFormat="1" hidden="1" x14ac:dyDescent="0.25">
      <c r="A45" s="697" t="s">
        <v>2556</v>
      </c>
      <c r="B45" s="697">
        <v>812951</v>
      </c>
      <c r="C45" s="697">
        <v>0</v>
      </c>
      <c r="D45" s="697"/>
      <c r="E45" s="697" t="s">
        <v>2557</v>
      </c>
      <c r="F45" s="697" t="s">
        <v>2558</v>
      </c>
      <c r="G45" s="697" t="s">
        <v>1331</v>
      </c>
      <c r="H45" s="697" t="s">
        <v>1332</v>
      </c>
      <c r="I45" s="694">
        <v>41955</v>
      </c>
      <c r="J45" s="694">
        <v>41956</v>
      </c>
      <c r="K45" s="697"/>
      <c r="L45" s="697" t="s">
        <v>728</v>
      </c>
      <c r="M45" s="697" t="s">
        <v>729</v>
      </c>
      <c r="N45" s="694">
        <v>41974</v>
      </c>
      <c r="O45" s="697" t="s">
        <v>730</v>
      </c>
      <c r="P45" s="697" t="s">
        <v>1332</v>
      </c>
      <c r="Q45" s="697" t="s">
        <v>753</v>
      </c>
      <c r="R45" s="697" t="s">
        <v>754</v>
      </c>
      <c r="S45" s="697" t="s">
        <v>739</v>
      </c>
      <c r="T45" s="697" t="s">
        <v>251</v>
      </c>
      <c r="U45" s="697">
        <v>0</v>
      </c>
      <c r="V45" s="695" t="e">
        <v>#N/A</v>
      </c>
      <c r="W45" s="697">
        <v>147277</v>
      </c>
      <c r="X45" s="699"/>
    </row>
    <row r="46" spans="1:24" s="410" customFormat="1" hidden="1" x14ac:dyDescent="0.25">
      <c r="A46" s="697" t="s">
        <v>2559</v>
      </c>
      <c r="B46" s="697">
        <v>812955</v>
      </c>
      <c r="C46" s="697">
        <v>0</v>
      </c>
      <c r="D46" s="697"/>
      <c r="E46" s="697" t="s">
        <v>2560</v>
      </c>
      <c r="F46" s="697" t="s">
        <v>2561</v>
      </c>
      <c r="G46" s="697" t="s">
        <v>1331</v>
      </c>
      <c r="H46" s="697" t="s">
        <v>1332</v>
      </c>
      <c r="I46" s="694">
        <v>41955</v>
      </c>
      <c r="J46" s="694">
        <v>41944</v>
      </c>
      <c r="K46" s="697"/>
      <c r="L46" s="697" t="s">
        <v>728</v>
      </c>
      <c r="M46" s="697" t="s">
        <v>729</v>
      </c>
      <c r="N46" s="694">
        <v>41974</v>
      </c>
      <c r="O46" s="697" t="s">
        <v>730</v>
      </c>
      <c r="P46" s="697" t="s">
        <v>1332</v>
      </c>
      <c r="Q46" s="697" t="s">
        <v>753</v>
      </c>
      <c r="R46" s="697" t="s">
        <v>754</v>
      </c>
      <c r="S46" s="697" t="s">
        <v>739</v>
      </c>
      <c r="T46" s="697" t="s">
        <v>251</v>
      </c>
      <c r="U46" s="697">
        <v>0</v>
      </c>
      <c r="V46" s="695" t="e">
        <v>#N/A</v>
      </c>
      <c r="W46" s="695"/>
      <c r="X46" s="699"/>
    </row>
    <row r="47" spans="1:24" s="410" customFormat="1" hidden="1" x14ac:dyDescent="0.25">
      <c r="A47" s="662" t="s">
        <v>2276</v>
      </c>
      <c r="B47" s="661">
        <v>812385</v>
      </c>
      <c r="C47" s="662">
        <v>0</v>
      </c>
      <c r="D47" s="662"/>
      <c r="E47" s="662" t="s">
        <v>2277</v>
      </c>
      <c r="F47" s="662" t="s">
        <v>2278</v>
      </c>
      <c r="G47" s="662" t="s">
        <v>736</v>
      </c>
      <c r="H47" s="662" t="s">
        <v>839</v>
      </c>
      <c r="I47" s="663">
        <v>41878</v>
      </c>
      <c r="J47" s="663">
        <v>41913</v>
      </c>
      <c r="K47" s="663">
        <v>43739</v>
      </c>
      <c r="L47" s="662" t="s">
        <v>728</v>
      </c>
      <c r="M47" s="662" t="s">
        <v>729</v>
      </c>
      <c r="N47" s="663">
        <v>41970</v>
      </c>
      <c r="O47" s="662" t="s">
        <v>730</v>
      </c>
      <c r="P47" s="662" t="s">
        <v>839</v>
      </c>
      <c r="Q47" s="662" t="s">
        <v>753</v>
      </c>
      <c r="R47" s="662" t="s">
        <v>754</v>
      </c>
      <c r="S47" s="662" t="s">
        <v>739</v>
      </c>
      <c r="T47" s="662" t="s">
        <v>251</v>
      </c>
      <c r="U47" s="665">
        <v>1200000</v>
      </c>
      <c r="V47" s="664"/>
      <c r="W47" s="662">
        <v>576692</v>
      </c>
    </row>
    <row r="48" spans="1:24" s="410" customFormat="1" hidden="1" x14ac:dyDescent="0.25">
      <c r="A48" s="662" t="s">
        <v>2279</v>
      </c>
      <c r="B48" s="661">
        <v>812386</v>
      </c>
      <c r="C48" s="662">
        <v>0</v>
      </c>
      <c r="D48" s="662"/>
      <c r="E48" s="662" t="s">
        <v>2280</v>
      </c>
      <c r="F48" s="662" t="s">
        <v>2281</v>
      </c>
      <c r="G48" s="662" t="s">
        <v>736</v>
      </c>
      <c r="H48" s="662" t="s">
        <v>839</v>
      </c>
      <c r="I48" s="663">
        <v>41878</v>
      </c>
      <c r="J48" s="663">
        <v>41927</v>
      </c>
      <c r="K48" s="663">
        <v>43753</v>
      </c>
      <c r="L48" s="662" t="s">
        <v>728</v>
      </c>
      <c r="M48" s="662" t="s">
        <v>729</v>
      </c>
      <c r="N48" s="663">
        <v>41970</v>
      </c>
      <c r="O48" s="662" t="s">
        <v>730</v>
      </c>
      <c r="P48" s="662" t="s">
        <v>839</v>
      </c>
      <c r="Q48" s="662" t="s">
        <v>753</v>
      </c>
      <c r="R48" s="662" t="s">
        <v>754</v>
      </c>
      <c r="S48" s="662" t="s">
        <v>739</v>
      </c>
      <c r="T48" s="662" t="s">
        <v>251</v>
      </c>
      <c r="U48" s="665">
        <v>1200000</v>
      </c>
      <c r="V48" s="664"/>
      <c r="W48" s="662">
        <v>83073</v>
      </c>
    </row>
    <row r="49" spans="1:23" s="410" customFormat="1" hidden="1" x14ac:dyDescent="0.25">
      <c r="A49" s="662" t="s">
        <v>2282</v>
      </c>
      <c r="B49" s="661">
        <v>812387</v>
      </c>
      <c r="C49" s="662">
        <v>0</v>
      </c>
      <c r="D49" s="662"/>
      <c r="E49" s="662" t="s">
        <v>2283</v>
      </c>
      <c r="F49" s="662" t="s">
        <v>2284</v>
      </c>
      <c r="G49" s="662" t="s">
        <v>736</v>
      </c>
      <c r="H49" s="662" t="s">
        <v>839</v>
      </c>
      <c r="I49" s="663">
        <v>41878</v>
      </c>
      <c r="J49" s="663">
        <v>41927</v>
      </c>
      <c r="K49" s="663">
        <v>43753</v>
      </c>
      <c r="L49" s="662" t="s">
        <v>728</v>
      </c>
      <c r="M49" s="662" t="s">
        <v>729</v>
      </c>
      <c r="N49" s="663">
        <v>41970</v>
      </c>
      <c r="O49" s="662" t="s">
        <v>730</v>
      </c>
      <c r="P49" s="662" t="s">
        <v>839</v>
      </c>
      <c r="Q49" s="662" t="s">
        <v>753</v>
      </c>
      <c r="R49" s="662" t="s">
        <v>754</v>
      </c>
      <c r="S49" s="662" t="s">
        <v>739</v>
      </c>
      <c r="T49" s="662" t="s">
        <v>251</v>
      </c>
      <c r="U49" s="665">
        <v>1500000</v>
      </c>
      <c r="V49" s="664"/>
      <c r="W49" s="662">
        <v>8272</v>
      </c>
    </row>
    <row r="50" spans="1:23" s="410" customFormat="1" hidden="1" x14ac:dyDescent="0.25">
      <c r="A50" s="662" t="s">
        <v>2285</v>
      </c>
      <c r="B50" s="661">
        <v>812821</v>
      </c>
      <c r="C50" s="662">
        <v>0</v>
      </c>
      <c r="D50" s="662"/>
      <c r="E50" s="662" t="s">
        <v>2080</v>
      </c>
      <c r="F50" s="662" t="s">
        <v>2286</v>
      </c>
      <c r="G50" s="662" t="s">
        <v>736</v>
      </c>
      <c r="H50" s="662" t="s">
        <v>839</v>
      </c>
      <c r="I50" s="663">
        <v>41933</v>
      </c>
      <c r="J50" s="663">
        <v>41933</v>
      </c>
      <c r="K50" s="663">
        <v>43759</v>
      </c>
      <c r="L50" s="662" t="s">
        <v>728</v>
      </c>
      <c r="M50" s="662" t="s">
        <v>729</v>
      </c>
      <c r="N50" s="663">
        <v>41970</v>
      </c>
      <c r="O50" s="662" t="s">
        <v>730</v>
      </c>
      <c r="P50" s="662" t="s">
        <v>839</v>
      </c>
      <c r="Q50" s="662" t="s">
        <v>753</v>
      </c>
      <c r="R50" s="662" t="s">
        <v>754</v>
      </c>
      <c r="S50" s="662" t="s">
        <v>739</v>
      </c>
      <c r="T50" s="662" t="s">
        <v>251</v>
      </c>
      <c r="U50" s="665">
        <v>1000000</v>
      </c>
      <c r="V50" s="664"/>
      <c r="W50" s="662"/>
    </row>
    <row r="51" spans="1:23" s="410" customFormat="1" hidden="1" x14ac:dyDescent="0.25">
      <c r="A51" s="662" t="s">
        <v>2287</v>
      </c>
      <c r="B51" s="661">
        <v>812422</v>
      </c>
      <c r="C51" s="662">
        <v>0</v>
      </c>
      <c r="D51" s="662"/>
      <c r="E51" s="662" t="s">
        <v>2288</v>
      </c>
      <c r="F51" s="662" t="s">
        <v>2289</v>
      </c>
      <c r="G51" s="662" t="s">
        <v>1368</v>
      </c>
      <c r="H51" s="662" t="s">
        <v>1919</v>
      </c>
      <c r="I51" s="663">
        <v>41885</v>
      </c>
      <c r="J51" s="663">
        <v>41913</v>
      </c>
      <c r="K51" s="662"/>
      <c r="L51" s="662" t="s">
        <v>728</v>
      </c>
      <c r="M51" s="662" t="s">
        <v>729</v>
      </c>
      <c r="N51" s="663">
        <v>41968</v>
      </c>
      <c r="O51" s="662" t="s">
        <v>730</v>
      </c>
      <c r="P51" s="662" t="s">
        <v>1919</v>
      </c>
      <c r="Q51" s="662" t="s">
        <v>753</v>
      </c>
      <c r="R51" s="662" t="s">
        <v>754</v>
      </c>
      <c r="S51" s="662" t="s">
        <v>739</v>
      </c>
      <c r="T51" s="662" t="s">
        <v>251</v>
      </c>
      <c r="U51" s="662">
        <v>0</v>
      </c>
      <c r="V51" s="664"/>
      <c r="W51" s="662"/>
    </row>
    <row r="52" spans="1:23" s="410" customFormat="1" hidden="1" x14ac:dyDescent="0.25">
      <c r="A52" s="662" t="s">
        <v>2290</v>
      </c>
      <c r="B52" s="661">
        <v>812603</v>
      </c>
      <c r="C52" s="662">
        <v>0</v>
      </c>
      <c r="D52" s="662"/>
      <c r="E52" s="662" t="s">
        <v>782</v>
      </c>
      <c r="F52" s="662" t="s">
        <v>1772</v>
      </c>
      <c r="G52" s="662" t="s">
        <v>781</v>
      </c>
      <c r="H52" s="662" t="s">
        <v>1860</v>
      </c>
      <c r="I52" s="663">
        <v>41907</v>
      </c>
      <c r="J52" s="663">
        <v>41908</v>
      </c>
      <c r="K52" s="663">
        <v>41908</v>
      </c>
      <c r="L52" s="662" t="s">
        <v>728</v>
      </c>
      <c r="M52" s="662" t="s">
        <v>729</v>
      </c>
      <c r="N52" s="663">
        <v>41967</v>
      </c>
      <c r="O52" s="662" t="s">
        <v>730</v>
      </c>
      <c r="P52" s="662" t="s">
        <v>1860</v>
      </c>
      <c r="Q52" s="662" t="s">
        <v>754</v>
      </c>
      <c r="R52" s="662" t="s">
        <v>754</v>
      </c>
      <c r="S52" s="662" t="s">
        <v>739</v>
      </c>
      <c r="T52" s="662" t="s">
        <v>875</v>
      </c>
      <c r="U52" s="665">
        <v>1561600</v>
      </c>
      <c r="V52" s="664"/>
      <c r="W52" s="662">
        <v>576984</v>
      </c>
    </row>
    <row r="53" spans="1:23" s="410" customFormat="1" hidden="1" x14ac:dyDescent="0.25">
      <c r="A53" s="662" t="s">
        <v>2291</v>
      </c>
      <c r="B53" s="661">
        <v>812635</v>
      </c>
      <c r="C53" s="662">
        <v>0</v>
      </c>
      <c r="D53" s="662"/>
      <c r="E53" s="662" t="s">
        <v>2292</v>
      </c>
      <c r="F53" s="662" t="s">
        <v>2293</v>
      </c>
      <c r="G53" s="662" t="s">
        <v>1331</v>
      </c>
      <c r="H53" s="662" t="s">
        <v>1332</v>
      </c>
      <c r="I53" s="663">
        <v>41913</v>
      </c>
      <c r="J53" s="663">
        <v>41913</v>
      </c>
      <c r="K53" s="662"/>
      <c r="L53" s="662" t="s">
        <v>728</v>
      </c>
      <c r="M53" s="662" t="s">
        <v>729</v>
      </c>
      <c r="N53" s="663">
        <v>41964</v>
      </c>
      <c r="O53" s="662" t="s">
        <v>730</v>
      </c>
      <c r="P53" s="662" t="s">
        <v>1332</v>
      </c>
      <c r="Q53" s="662" t="s">
        <v>753</v>
      </c>
      <c r="R53" s="662" t="s">
        <v>754</v>
      </c>
      <c r="S53" s="662" t="s">
        <v>739</v>
      </c>
      <c r="T53" s="662" t="s">
        <v>251</v>
      </c>
      <c r="U53" s="662">
        <v>0</v>
      </c>
      <c r="V53" s="664"/>
      <c r="W53" s="662">
        <v>59308</v>
      </c>
    </row>
    <row r="54" spans="1:23" s="410" customFormat="1" hidden="1" x14ac:dyDescent="0.25">
      <c r="A54" s="662" t="s">
        <v>2294</v>
      </c>
      <c r="B54" s="661">
        <v>812729</v>
      </c>
      <c r="C54" s="662">
        <v>0</v>
      </c>
      <c r="D54" s="662"/>
      <c r="E54" s="662" t="s">
        <v>2295</v>
      </c>
      <c r="F54" s="662" t="s">
        <v>2296</v>
      </c>
      <c r="G54" s="662" t="s">
        <v>1331</v>
      </c>
      <c r="H54" s="662" t="s">
        <v>1332</v>
      </c>
      <c r="I54" s="663">
        <v>41920</v>
      </c>
      <c r="J54" s="663">
        <v>41913</v>
      </c>
      <c r="K54" s="662"/>
      <c r="L54" s="662" t="s">
        <v>728</v>
      </c>
      <c r="M54" s="662" t="s">
        <v>729</v>
      </c>
      <c r="N54" s="663">
        <v>41963</v>
      </c>
      <c r="O54" s="662" t="s">
        <v>730</v>
      </c>
      <c r="P54" s="662" t="s">
        <v>1332</v>
      </c>
      <c r="Q54" s="662" t="s">
        <v>753</v>
      </c>
      <c r="R54" s="662" t="s">
        <v>754</v>
      </c>
      <c r="S54" s="662" t="s">
        <v>739</v>
      </c>
      <c r="T54" s="662" t="s">
        <v>251</v>
      </c>
      <c r="U54" s="662">
        <v>0</v>
      </c>
      <c r="V54" s="664"/>
      <c r="W54" s="662"/>
    </row>
    <row r="55" spans="1:23" s="410" customFormat="1" hidden="1" x14ac:dyDescent="0.25">
      <c r="A55" s="662" t="s">
        <v>2343</v>
      </c>
      <c r="B55" s="662" t="s">
        <v>2344</v>
      </c>
      <c r="C55" s="662">
        <v>1</v>
      </c>
      <c r="D55" s="662">
        <v>802674</v>
      </c>
      <c r="E55" s="662" t="s">
        <v>2345</v>
      </c>
      <c r="F55" s="662" t="s">
        <v>2346</v>
      </c>
      <c r="G55" s="662" t="s">
        <v>1368</v>
      </c>
      <c r="H55" s="662" t="s">
        <v>1919</v>
      </c>
      <c r="I55" s="663">
        <v>41890</v>
      </c>
      <c r="J55" s="663">
        <v>41852</v>
      </c>
      <c r="K55" s="663">
        <v>42216</v>
      </c>
      <c r="L55" s="662" t="s">
        <v>728</v>
      </c>
      <c r="M55" s="662" t="s">
        <v>729</v>
      </c>
      <c r="N55" s="663">
        <v>41962</v>
      </c>
      <c r="O55" s="662" t="s">
        <v>730</v>
      </c>
      <c r="P55" s="662" t="s">
        <v>1919</v>
      </c>
      <c r="Q55" s="662" t="s">
        <v>753</v>
      </c>
      <c r="R55" s="662" t="s">
        <v>754</v>
      </c>
      <c r="S55" s="662" t="s">
        <v>739</v>
      </c>
      <c r="T55" s="662" t="s">
        <v>251</v>
      </c>
      <c r="U55" s="665">
        <v>140000</v>
      </c>
      <c r="V55" s="662">
        <v>140000</v>
      </c>
      <c r="W55" s="662"/>
    </row>
    <row r="56" spans="1:23" s="410" customFormat="1" hidden="1" x14ac:dyDescent="0.25">
      <c r="A56" s="662" t="s">
        <v>2297</v>
      </c>
      <c r="B56" s="661">
        <v>812245</v>
      </c>
      <c r="C56" s="662">
        <v>0</v>
      </c>
      <c r="D56" s="662"/>
      <c r="E56" s="662" t="s">
        <v>2298</v>
      </c>
      <c r="F56" s="662" t="s">
        <v>2299</v>
      </c>
      <c r="G56" s="662" t="s">
        <v>1368</v>
      </c>
      <c r="H56" s="662" t="s">
        <v>1919</v>
      </c>
      <c r="I56" s="663">
        <v>41862</v>
      </c>
      <c r="J56" s="663">
        <v>41852</v>
      </c>
      <c r="K56" s="662"/>
      <c r="L56" s="662" t="s">
        <v>728</v>
      </c>
      <c r="M56" s="662" t="s">
        <v>729</v>
      </c>
      <c r="N56" s="663">
        <v>41962</v>
      </c>
      <c r="O56" s="662" t="s">
        <v>730</v>
      </c>
      <c r="P56" s="662" t="s">
        <v>1919</v>
      </c>
      <c r="Q56" s="662" t="s">
        <v>753</v>
      </c>
      <c r="R56" s="662" t="s">
        <v>754</v>
      </c>
      <c r="S56" s="662" t="s">
        <v>739</v>
      </c>
      <c r="T56" s="662" t="s">
        <v>251</v>
      </c>
      <c r="U56" s="662">
        <v>0</v>
      </c>
      <c r="V56" s="664"/>
      <c r="W56" s="662">
        <v>59515</v>
      </c>
    </row>
    <row r="57" spans="1:23" s="410" customFormat="1" hidden="1" x14ac:dyDescent="0.25">
      <c r="A57" s="662" t="s">
        <v>2300</v>
      </c>
      <c r="B57" s="661">
        <v>810513</v>
      </c>
      <c r="C57" s="662">
        <v>0</v>
      </c>
      <c r="D57" s="662"/>
      <c r="E57" s="662" t="s">
        <v>2301</v>
      </c>
      <c r="F57" s="662" t="s">
        <v>2302</v>
      </c>
      <c r="G57" s="662" t="s">
        <v>736</v>
      </c>
      <c r="H57" s="662" t="s">
        <v>2303</v>
      </c>
      <c r="I57" s="663">
        <v>41652</v>
      </c>
      <c r="J57" s="663">
        <v>41730</v>
      </c>
      <c r="K57" s="663">
        <v>42825</v>
      </c>
      <c r="L57" s="662" t="s">
        <v>728</v>
      </c>
      <c r="M57" s="662" t="s">
        <v>729</v>
      </c>
      <c r="N57" s="663">
        <v>41961</v>
      </c>
      <c r="O57" s="662" t="s">
        <v>730</v>
      </c>
      <c r="P57" s="662" t="s">
        <v>2303</v>
      </c>
      <c r="Q57" s="662" t="s">
        <v>753</v>
      </c>
      <c r="R57" s="662" t="s">
        <v>754</v>
      </c>
      <c r="S57" s="662" t="s">
        <v>739</v>
      </c>
      <c r="T57" s="662" t="s">
        <v>251</v>
      </c>
      <c r="U57" s="665">
        <v>17800000</v>
      </c>
      <c r="V57" s="664"/>
      <c r="W57" s="662">
        <v>26918</v>
      </c>
    </row>
    <row r="58" spans="1:23" s="410" customFormat="1" hidden="1" x14ac:dyDescent="0.25">
      <c r="A58" s="662" t="s">
        <v>2335</v>
      </c>
      <c r="B58" s="662" t="s">
        <v>2336</v>
      </c>
      <c r="C58" s="662">
        <v>1</v>
      </c>
      <c r="D58" s="662"/>
      <c r="E58" s="662" t="s">
        <v>2337</v>
      </c>
      <c r="F58" s="662" t="s">
        <v>2338</v>
      </c>
      <c r="G58" s="662" t="s">
        <v>1368</v>
      </c>
      <c r="H58" s="662" t="s">
        <v>1332</v>
      </c>
      <c r="I58" s="663">
        <v>41806</v>
      </c>
      <c r="J58" s="663">
        <v>41821</v>
      </c>
      <c r="K58" s="663">
        <v>42185</v>
      </c>
      <c r="L58" s="662" t="s">
        <v>728</v>
      </c>
      <c r="M58" s="662" t="s">
        <v>729</v>
      </c>
      <c r="N58" s="663">
        <v>41960</v>
      </c>
      <c r="O58" s="662" t="s">
        <v>730</v>
      </c>
      <c r="P58" s="662" t="s">
        <v>1332</v>
      </c>
      <c r="Q58" s="662" t="s">
        <v>753</v>
      </c>
      <c r="R58" s="662" t="s">
        <v>754</v>
      </c>
      <c r="S58" s="662" t="s">
        <v>739</v>
      </c>
      <c r="T58" s="662" t="s">
        <v>1447</v>
      </c>
      <c r="U58" s="665">
        <v>140000</v>
      </c>
      <c r="V58" s="664"/>
      <c r="W58" s="662">
        <v>56793</v>
      </c>
    </row>
    <row r="59" spans="1:23" s="410" customFormat="1" hidden="1" x14ac:dyDescent="0.25">
      <c r="A59" s="662" t="s">
        <v>2339</v>
      </c>
      <c r="B59" s="662" t="s">
        <v>2340</v>
      </c>
      <c r="C59" s="662">
        <v>1</v>
      </c>
      <c r="D59" s="662"/>
      <c r="E59" s="662" t="s">
        <v>2341</v>
      </c>
      <c r="F59" s="662" t="s">
        <v>2342</v>
      </c>
      <c r="G59" s="662" t="s">
        <v>1368</v>
      </c>
      <c r="H59" s="662" t="s">
        <v>1919</v>
      </c>
      <c r="I59" s="663">
        <v>41892</v>
      </c>
      <c r="J59" s="663">
        <v>41913</v>
      </c>
      <c r="K59" s="663">
        <v>42277</v>
      </c>
      <c r="L59" s="662" t="s">
        <v>728</v>
      </c>
      <c r="M59" s="662" t="s">
        <v>729</v>
      </c>
      <c r="N59" s="663">
        <v>41960</v>
      </c>
      <c r="O59" s="662" t="s">
        <v>730</v>
      </c>
      <c r="P59" s="662" t="s">
        <v>1919</v>
      </c>
      <c r="Q59" s="662" t="s">
        <v>753</v>
      </c>
      <c r="R59" s="662" t="s">
        <v>754</v>
      </c>
      <c r="S59" s="662" t="s">
        <v>739</v>
      </c>
      <c r="T59" s="662" t="s">
        <v>251</v>
      </c>
      <c r="U59" s="665">
        <v>500000</v>
      </c>
      <c r="V59" s="664">
        <v>360000</v>
      </c>
      <c r="W59" s="662"/>
    </row>
    <row r="60" spans="1:23" s="410" customFormat="1" hidden="1" x14ac:dyDescent="0.25">
      <c r="A60" s="662" t="s">
        <v>2304</v>
      </c>
      <c r="B60" s="661">
        <v>812687</v>
      </c>
      <c r="C60" s="662">
        <v>0</v>
      </c>
      <c r="D60" s="662"/>
      <c r="E60" s="662" t="s">
        <v>2305</v>
      </c>
      <c r="F60" s="662" t="s">
        <v>2306</v>
      </c>
      <c r="G60" s="662" t="s">
        <v>1331</v>
      </c>
      <c r="H60" s="662" t="s">
        <v>1332</v>
      </c>
      <c r="I60" s="663">
        <v>41918</v>
      </c>
      <c r="J60" s="663">
        <v>41913</v>
      </c>
      <c r="K60" s="662"/>
      <c r="L60" s="662" t="s">
        <v>728</v>
      </c>
      <c r="M60" s="662" t="s">
        <v>729</v>
      </c>
      <c r="N60" s="663">
        <v>41960</v>
      </c>
      <c r="O60" s="662" t="s">
        <v>730</v>
      </c>
      <c r="P60" s="662" t="s">
        <v>1332</v>
      </c>
      <c r="Q60" s="662" t="s">
        <v>753</v>
      </c>
      <c r="R60" s="662" t="s">
        <v>754</v>
      </c>
      <c r="S60" s="662" t="s">
        <v>739</v>
      </c>
      <c r="T60" s="662" t="s">
        <v>251</v>
      </c>
      <c r="U60" s="662">
        <v>0</v>
      </c>
      <c r="V60" s="664"/>
      <c r="W60" s="662">
        <v>591556</v>
      </c>
    </row>
    <row r="61" spans="1:23" s="410" customFormat="1" hidden="1" x14ac:dyDescent="0.25">
      <c r="A61" s="662" t="s">
        <v>2307</v>
      </c>
      <c r="B61" s="661">
        <v>812751</v>
      </c>
      <c r="C61" s="662">
        <v>0</v>
      </c>
      <c r="D61" s="662"/>
      <c r="E61" s="662" t="s">
        <v>2308</v>
      </c>
      <c r="F61" s="662" t="s">
        <v>2309</v>
      </c>
      <c r="G61" s="662" t="s">
        <v>1331</v>
      </c>
      <c r="H61" s="662" t="s">
        <v>1332</v>
      </c>
      <c r="I61" s="663">
        <v>41922</v>
      </c>
      <c r="J61" s="663">
        <v>41913</v>
      </c>
      <c r="K61" s="662"/>
      <c r="L61" s="662" t="s">
        <v>728</v>
      </c>
      <c r="M61" s="662" t="s">
        <v>729</v>
      </c>
      <c r="N61" s="663">
        <v>41960</v>
      </c>
      <c r="O61" s="662" t="s">
        <v>730</v>
      </c>
      <c r="P61" s="662" t="s">
        <v>1332</v>
      </c>
      <c r="Q61" s="662" t="s">
        <v>753</v>
      </c>
      <c r="R61" s="662" t="s">
        <v>754</v>
      </c>
      <c r="S61" s="662" t="s">
        <v>739</v>
      </c>
      <c r="T61" s="662" t="s">
        <v>251</v>
      </c>
      <c r="U61" s="662">
        <v>0</v>
      </c>
      <c r="V61" s="664"/>
      <c r="W61" s="662"/>
    </row>
    <row r="62" spans="1:23" s="410" customFormat="1" hidden="1" x14ac:dyDescent="0.25">
      <c r="A62" s="662" t="s">
        <v>2310</v>
      </c>
      <c r="B62" s="661">
        <v>812849</v>
      </c>
      <c r="C62" s="662">
        <v>0</v>
      </c>
      <c r="D62" s="662"/>
      <c r="E62" s="662" t="s">
        <v>2311</v>
      </c>
      <c r="F62" s="662" t="s">
        <v>2312</v>
      </c>
      <c r="G62" s="662" t="s">
        <v>1331</v>
      </c>
      <c r="H62" s="662" t="s">
        <v>1332</v>
      </c>
      <c r="I62" s="663">
        <v>41939</v>
      </c>
      <c r="J62" s="663">
        <v>41934</v>
      </c>
      <c r="K62" s="662"/>
      <c r="L62" s="662" t="s">
        <v>728</v>
      </c>
      <c r="M62" s="662" t="s">
        <v>729</v>
      </c>
      <c r="N62" s="663">
        <v>41956</v>
      </c>
      <c r="O62" s="662" t="s">
        <v>730</v>
      </c>
      <c r="P62" s="662" t="s">
        <v>1332</v>
      </c>
      <c r="Q62" s="662" t="s">
        <v>753</v>
      </c>
      <c r="R62" s="662" t="s">
        <v>754</v>
      </c>
      <c r="S62" s="662" t="s">
        <v>739</v>
      </c>
      <c r="T62" s="662" t="s">
        <v>251</v>
      </c>
      <c r="U62" s="662">
        <v>0</v>
      </c>
      <c r="V62" s="664"/>
      <c r="W62" s="662"/>
    </row>
    <row r="63" spans="1:23" s="410" customFormat="1" hidden="1" x14ac:dyDescent="0.25">
      <c r="A63" s="662" t="s">
        <v>2313</v>
      </c>
      <c r="B63" s="661">
        <v>812676</v>
      </c>
      <c r="C63" s="662">
        <v>0</v>
      </c>
      <c r="D63" s="662"/>
      <c r="E63" s="662" t="s">
        <v>1833</v>
      </c>
      <c r="F63" s="662" t="s">
        <v>2314</v>
      </c>
      <c r="G63" s="662" t="s">
        <v>781</v>
      </c>
      <c r="H63" s="662" t="s">
        <v>737</v>
      </c>
      <c r="I63" s="663">
        <v>41915</v>
      </c>
      <c r="J63" s="663">
        <v>41915</v>
      </c>
      <c r="K63" s="663">
        <v>41942</v>
      </c>
      <c r="L63" s="662" t="s">
        <v>728</v>
      </c>
      <c r="M63" s="662" t="s">
        <v>729</v>
      </c>
      <c r="N63" s="663">
        <v>41953</v>
      </c>
      <c r="O63" s="662" t="s">
        <v>730</v>
      </c>
      <c r="P63" s="662" t="s">
        <v>737</v>
      </c>
      <c r="Q63" s="662" t="s">
        <v>753</v>
      </c>
      <c r="R63" s="662" t="s">
        <v>732</v>
      </c>
      <c r="S63" s="662" t="s">
        <v>739</v>
      </c>
      <c r="T63" s="662" t="s">
        <v>251</v>
      </c>
      <c r="U63" s="662">
        <v>402.03</v>
      </c>
      <c r="V63" s="664"/>
      <c r="W63" s="662">
        <v>2539</v>
      </c>
    </row>
    <row r="64" spans="1:23" s="410" customFormat="1" hidden="1" x14ac:dyDescent="0.25">
      <c r="A64" s="662" t="s">
        <v>2315</v>
      </c>
      <c r="B64" s="661">
        <v>812777</v>
      </c>
      <c r="C64" s="662">
        <v>0</v>
      </c>
      <c r="D64" s="662"/>
      <c r="E64" s="662" t="s">
        <v>1833</v>
      </c>
      <c r="F64" s="662" t="s">
        <v>2316</v>
      </c>
      <c r="G64" s="662" t="s">
        <v>781</v>
      </c>
      <c r="H64" s="662" t="s">
        <v>737</v>
      </c>
      <c r="I64" s="663">
        <v>41927</v>
      </c>
      <c r="J64" s="663">
        <v>41927</v>
      </c>
      <c r="K64" s="663">
        <v>41958</v>
      </c>
      <c r="L64" s="662" t="s">
        <v>728</v>
      </c>
      <c r="M64" s="662" t="s">
        <v>729</v>
      </c>
      <c r="N64" s="663">
        <v>41953</v>
      </c>
      <c r="O64" s="662" t="s">
        <v>730</v>
      </c>
      <c r="P64" s="662" t="s">
        <v>737</v>
      </c>
      <c r="Q64" s="662" t="s">
        <v>753</v>
      </c>
      <c r="R64" s="662" t="s">
        <v>732</v>
      </c>
      <c r="S64" s="662" t="s">
        <v>739</v>
      </c>
      <c r="T64" s="662" t="s">
        <v>251</v>
      </c>
      <c r="U64" s="662">
        <v>667.54</v>
      </c>
      <c r="V64" s="664"/>
      <c r="W64" s="662">
        <v>581798</v>
      </c>
    </row>
    <row r="65" spans="1:23" s="410" customFormat="1" hidden="1" x14ac:dyDescent="0.25">
      <c r="A65" s="662" t="s">
        <v>2317</v>
      </c>
      <c r="B65" s="661">
        <v>812553</v>
      </c>
      <c r="C65" s="662">
        <v>0</v>
      </c>
      <c r="D65" s="662"/>
      <c r="E65" s="662" t="s">
        <v>1542</v>
      </c>
      <c r="F65" s="662" t="s">
        <v>2318</v>
      </c>
      <c r="G65" s="662" t="s">
        <v>781</v>
      </c>
      <c r="H65" s="662" t="s">
        <v>737</v>
      </c>
      <c r="I65" s="663">
        <v>41904</v>
      </c>
      <c r="J65" s="663">
        <v>41905</v>
      </c>
      <c r="K65" s="663">
        <v>41932</v>
      </c>
      <c r="L65" s="662" t="s">
        <v>728</v>
      </c>
      <c r="M65" s="662" t="s">
        <v>729</v>
      </c>
      <c r="N65" s="663">
        <v>41950</v>
      </c>
      <c r="O65" s="662" t="s">
        <v>730</v>
      </c>
      <c r="P65" s="662" t="s">
        <v>737</v>
      </c>
      <c r="Q65" s="662" t="s">
        <v>753</v>
      </c>
      <c r="R65" s="662" t="s">
        <v>732</v>
      </c>
      <c r="S65" s="662" t="s">
        <v>739</v>
      </c>
      <c r="T65" s="662" t="s">
        <v>251</v>
      </c>
      <c r="U65" s="665">
        <v>18846.22</v>
      </c>
      <c r="V65" s="664"/>
      <c r="W65" s="662">
        <v>60777</v>
      </c>
    </row>
    <row r="66" spans="1:23" s="410" customFormat="1" hidden="1" x14ac:dyDescent="0.25">
      <c r="A66" s="662" t="s">
        <v>2319</v>
      </c>
      <c r="B66" s="661">
        <v>811819</v>
      </c>
      <c r="C66" s="662">
        <v>0</v>
      </c>
      <c r="D66" s="662"/>
      <c r="E66" s="662" t="s">
        <v>2320</v>
      </c>
      <c r="F66" s="662" t="s">
        <v>2321</v>
      </c>
      <c r="G66" s="662" t="s">
        <v>1368</v>
      </c>
      <c r="H66" s="662" t="s">
        <v>1332</v>
      </c>
      <c r="I66" s="663">
        <v>41813</v>
      </c>
      <c r="J66" s="663">
        <v>41808</v>
      </c>
      <c r="K66" s="662"/>
      <c r="L66" s="662" t="s">
        <v>728</v>
      </c>
      <c r="M66" s="662" t="s">
        <v>729</v>
      </c>
      <c r="N66" s="663">
        <v>41949</v>
      </c>
      <c r="O66" s="662" t="s">
        <v>730</v>
      </c>
      <c r="P66" s="662" t="s">
        <v>1332</v>
      </c>
      <c r="Q66" s="662" t="s">
        <v>753</v>
      </c>
      <c r="R66" s="662" t="s">
        <v>754</v>
      </c>
      <c r="S66" s="662" t="s">
        <v>739</v>
      </c>
      <c r="T66" s="662" t="s">
        <v>251</v>
      </c>
      <c r="U66" s="662">
        <v>0</v>
      </c>
      <c r="V66" s="664"/>
      <c r="W66" s="662"/>
    </row>
    <row r="67" spans="1:23" s="410" customFormat="1" hidden="1" x14ac:dyDescent="0.25">
      <c r="A67" s="662" t="s">
        <v>2322</v>
      </c>
      <c r="B67" s="661">
        <v>811907</v>
      </c>
      <c r="C67" s="662">
        <v>0</v>
      </c>
      <c r="D67" s="662"/>
      <c r="E67" s="662" t="s">
        <v>2323</v>
      </c>
      <c r="F67" s="662" t="s">
        <v>2324</v>
      </c>
      <c r="G67" s="662" t="s">
        <v>1331</v>
      </c>
      <c r="H67" s="662" t="s">
        <v>808</v>
      </c>
      <c r="I67" s="663">
        <v>41823</v>
      </c>
      <c r="J67" s="663">
        <v>41782</v>
      </c>
      <c r="K67" s="662"/>
      <c r="L67" s="662" t="s">
        <v>728</v>
      </c>
      <c r="M67" s="662" t="s">
        <v>729</v>
      </c>
      <c r="N67" s="663">
        <v>41949</v>
      </c>
      <c r="O67" s="662" t="s">
        <v>730</v>
      </c>
      <c r="P67" s="662" t="s">
        <v>1332</v>
      </c>
      <c r="Q67" s="662" t="s">
        <v>753</v>
      </c>
      <c r="R67" s="662" t="s">
        <v>754</v>
      </c>
      <c r="S67" s="662" t="s">
        <v>779</v>
      </c>
      <c r="T67" s="662" t="s">
        <v>251</v>
      </c>
      <c r="U67" s="662">
        <v>0</v>
      </c>
      <c r="V67" s="664"/>
      <c r="W67" s="662">
        <v>178764</v>
      </c>
    </row>
    <row r="68" spans="1:23" s="410" customFormat="1" hidden="1" x14ac:dyDescent="0.25">
      <c r="A68" s="662" t="s">
        <v>2325</v>
      </c>
      <c r="B68" s="661">
        <v>812149</v>
      </c>
      <c r="C68" s="662">
        <v>0</v>
      </c>
      <c r="D68" s="662"/>
      <c r="E68" s="662" t="s">
        <v>2326</v>
      </c>
      <c r="F68" s="662" t="s">
        <v>2327</v>
      </c>
      <c r="G68" s="662" t="s">
        <v>1368</v>
      </c>
      <c r="H68" s="662" t="s">
        <v>1332</v>
      </c>
      <c r="I68" s="663">
        <v>41844</v>
      </c>
      <c r="J68" s="663">
        <v>41852</v>
      </c>
      <c r="K68" s="662"/>
      <c r="L68" s="662" t="s">
        <v>728</v>
      </c>
      <c r="M68" s="662" t="s">
        <v>729</v>
      </c>
      <c r="N68" s="663">
        <v>41949</v>
      </c>
      <c r="O68" s="662" t="s">
        <v>730</v>
      </c>
      <c r="P68" s="662" t="s">
        <v>1332</v>
      </c>
      <c r="Q68" s="662" t="s">
        <v>753</v>
      </c>
      <c r="R68" s="662" t="s">
        <v>754</v>
      </c>
      <c r="S68" s="662" t="s">
        <v>739</v>
      </c>
      <c r="T68" s="662" t="s">
        <v>2328</v>
      </c>
      <c r="U68" s="662">
        <v>0</v>
      </c>
      <c r="V68" s="664"/>
      <c r="W68" s="662"/>
    </row>
    <row r="69" spans="1:23" s="410" customFormat="1" hidden="1" x14ac:dyDescent="0.25">
      <c r="A69" s="662" t="s">
        <v>2329</v>
      </c>
      <c r="B69" s="661">
        <v>812349</v>
      </c>
      <c r="C69" s="662">
        <v>0</v>
      </c>
      <c r="D69" s="662"/>
      <c r="E69" s="662" t="s">
        <v>2330</v>
      </c>
      <c r="F69" s="662" t="s">
        <v>2331</v>
      </c>
      <c r="G69" s="662" t="s">
        <v>1368</v>
      </c>
      <c r="H69" s="662" t="s">
        <v>1919</v>
      </c>
      <c r="I69" s="663">
        <v>41870</v>
      </c>
      <c r="J69" s="663">
        <v>41913</v>
      </c>
      <c r="K69" s="662"/>
      <c r="L69" s="662" t="s">
        <v>728</v>
      </c>
      <c r="M69" s="662" t="s">
        <v>729</v>
      </c>
      <c r="N69" s="663">
        <v>41947</v>
      </c>
      <c r="O69" s="662" t="s">
        <v>730</v>
      </c>
      <c r="P69" s="662" t="s">
        <v>1919</v>
      </c>
      <c r="Q69" s="662" t="s">
        <v>753</v>
      </c>
      <c r="R69" s="662" t="s">
        <v>754</v>
      </c>
      <c r="S69" s="662" t="s">
        <v>739</v>
      </c>
      <c r="T69" s="662" t="s">
        <v>251</v>
      </c>
      <c r="U69" s="662">
        <v>0</v>
      </c>
      <c r="V69" s="664"/>
      <c r="W69" s="662">
        <v>224107</v>
      </c>
    </row>
    <row r="70" spans="1:23" s="410" customFormat="1" hidden="1" x14ac:dyDescent="0.25">
      <c r="A70" s="662" t="s">
        <v>2332</v>
      </c>
      <c r="B70" s="661">
        <v>812641</v>
      </c>
      <c r="C70" s="662">
        <v>0</v>
      </c>
      <c r="D70" s="662"/>
      <c r="E70" s="662" t="s">
        <v>2333</v>
      </c>
      <c r="F70" s="662" t="s">
        <v>2334</v>
      </c>
      <c r="G70" s="662" t="s">
        <v>1331</v>
      </c>
      <c r="H70" s="662" t="s">
        <v>1332</v>
      </c>
      <c r="I70" s="663">
        <v>41913</v>
      </c>
      <c r="J70" s="663">
        <v>41853</v>
      </c>
      <c r="K70" s="662"/>
      <c r="L70" s="662" t="s">
        <v>728</v>
      </c>
      <c r="M70" s="662" t="s">
        <v>729</v>
      </c>
      <c r="N70" s="663">
        <v>41946</v>
      </c>
      <c r="O70" s="662" t="s">
        <v>730</v>
      </c>
      <c r="P70" s="662" t="s">
        <v>1332</v>
      </c>
      <c r="Q70" s="662" t="s">
        <v>753</v>
      </c>
      <c r="R70" s="662" t="s">
        <v>754</v>
      </c>
      <c r="S70" s="662" t="s">
        <v>739</v>
      </c>
      <c r="T70" s="662" t="s">
        <v>251</v>
      </c>
      <c r="U70" s="662">
        <v>0</v>
      </c>
      <c r="V70" s="664"/>
      <c r="W70" s="662">
        <v>166580</v>
      </c>
    </row>
    <row r="71" spans="1:23" s="416" customFormat="1" hidden="1" x14ac:dyDescent="0.25">
      <c r="A71" s="652" t="s">
        <v>2193</v>
      </c>
      <c r="B71" s="650" t="s">
        <v>1970</v>
      </c>
      <c r="C71" s="651">
        <v>1</v>
      </c>
      <c r="D71" s="651"/>
      <c r="E71" s="651" t="s">
        <v>2127</v>
      </c>
      <c r="F71" s="651" t="s">
        <v>2128</v>
      </c>
      <c r="G71" s="651" t="s">
        <v>505</v>
      </c>
      <c r="H71" s="651" t="s">
        <v>822</v>
      </c>
      <c r="I71" s="649">
        <v>41920</v>
      </c>
      <c r="J71" s="649">
        <v>41913</v>
      </c>
      <c r="K71" s="649">
        <v>42643</v>
      </c>
      <c r="L71" s="651" t="s">
        <v>728</v>
      </c>
      <c r="M71" s="651" t="s">
        <v>729</v>
      </c>
      <c r="N71" s="649">
        <v>41942</v>
      </c>
      <c r="O71" s="651" t="s">
        <v>730</v>
      </c>
      <c r="P71" s="651" t="s">
        <v>822</v>
      </c>
      <c r="Q71" s="651" t="s">
        <v>754</v>
      </c>
      <c r="R71" s="651" t="s">
        <v>754</v>
      </c>
      <c r="S71" s="651" t="s">
        <v>739</v>
      </c>
      <c r="T71" s="651" t="s">
        <v>771</v>
      </c>
      <c r="U71" s="648">
        <v>1200000</v>
      </c>
      <c r="V71" s="654">
        <v>-500000</v>
      </c>
      <c r="W71" s="651">
        <v>759844</v>
      </c>
    </row>
    <row r="72" spans="1:23" s="416" customFormat="1" hidden="1" x14ac:dyDescent="0.25">
      <c r="A72" s="652" t="s">
        <v>2194</v>
      </c>
      <c r="B72" s="650" t="s">
        <v>1972</v>
      </c>
      <c r="C72" s="651">
        <v>1</v>
      </c>
      <c r="D72" s="651"/>
      <c r="E72" s="651" t="s">
        <v>2129</v>
      </c>
      <c r="F72" s="651" t="s">
        <v>2130</v>
      </c>
      <c r="G72" s="651" t="s">
        <v>505</v>
      </c>
      <c r="H72" s="651" t="s">
        <v>822</v>
      </c>
      <c r="I72" s="649">
        <v>41920</v>
      </c>
      <c r="J72" s="649">
        <v>41913</v>
      </c>
      <c r="K72" s="649">
        <v>42643</v>
      </c>
      <c r="L72" s="651" t="s">
        <v>728</v>
      </c>
      <c r="M72" s="651" t="s">
        <v>729</v>
      </c>
      <c r="N72" s="649">
        <v>41942</v>
      </c>
      <c r="O72" s="651" t="s">
        <v>730</v>
      </c>
      <c r="P72" s="651" t="s">
        <v>822</v>
      </c>
      <c r="Q72" s="651" t="s">
        <v>754</v>
      </c>
      <c r="R72" s="651" t="s">
        <v>754</v>
      </c>
      <c r="S72" s="651" t="s">
        <v>739</v>
      </c>
      <c r="T72" s="651" t="s">
        <v>771</v>
      </c>
      <c r="U72" s="648">
        <v>1200000</v>
      </c>
      <c r="V72" s="654">
        <v>-100000</v>
      </c>
      <c r="W72" s="651">
        <v>4515</v>
      </c>
    </row>
    <row r="73" spans="1:23" s="416" customFormat="1" hidden="1" x14ac:dyDescent="0.25">
      <c r="A73" s="652" t="s">
        <v>2195</v>
      </c>
      <c r="B73" s="650">
        <v>812766</v>
      </c>
      <c r="C73" s="651">
        <v>0</v>
      </c>
      <c r="D73" s="651"/>
      <c r="E73" s="651" t="s">
        <v>2131</v>
      </c>
      <c r="F73" s="651" t="s">
        <v>2132</v>
      </c>
      <c r="G73" s="651" t="s">
        <v>736</v>
      </c>
      <c r="H73" s="651" t="s">
        <v>822</v>
      </c>
      <c r="I73" s="649">
        <v>41926</v>
      </c>
      <c r="J73" s="649">
        <v>41913</v>
      </c>
      <c r="K73" s="649">
        <v>43738</v>
      </c>
      <c r="L73" s="651" t="s">
        <v>728</v>
      </c>
      <c r="M73" s="651" t="s">
        <v>729</v>
      </c>
      <c r="N73" s="649">
        <v>41942</v>
      </c>
      <c r="O73" s="651" t="s">
        <v>730</v>
      </c>
      <c r="P73" s="651" t="s">
        <v>822</v>
      </c>
      <c r="Q73" s="651" t="s">
        <v>754</v>
      </c>
      <c r="R73" s="651" t="s">
        <v>754</v>
      </c>
      <c r="S73" s="651" t="s">
        <v>739</v>
      </c>
      <c r="T73" s="651" t="s">
        <v>251</v>
      </c>
      <c r="U73" s="648">
        <v>66667</v>
      </c>
      <c r="V73" s="654"/>
      <c r="W73" s="651">
        <v>590526</v>
      </c>
    </row>
    <row r="74" spans="1:23" s="416" customFormat="1" hidden="1" x14ac:dyDescent="0.25">
      <c r="A74" s="652" t="s">
        <v>2196</v>
      </c>
      <c r="B74" s="650">
        <v>808614</v>
      </c>
      <c r="C74" s="651">
        <v>2</v>
      </c>
      <c r="D74" s="651"/>
      <c r="E74" s="651" t="s">
        <v>964</v>
      </c>
      <c r="F74" s="651" t="s">
        <v>2133</v>
      </c>
      <c r="G74" s="651" t="s">
        <v>736</v>
      </c>
      <c r="H74" s="651" t="s">
        <v>737</v>
      </c>
      <c r="I74" s="649">
        <v>41904</v>
      </c>
      <c r="J74" s="649">
        <v>41974</v>
      </c>
      <c r="K74" s="649">
        <v>42185</v>
      </c>
      <c r="L74" s="651" t="s">
        <v>728</v>
      </c>
      <c r="M74" s="651" t="s">
        <v>729</v>
      </c>
      <c r="N74" s="649">
        <v>41941</v>
      </c>
      <c r="O74" s="651" t="s">
        <v>730</v>
      </c>
      <c r="P74" s="651" t="s">
        <v>737</v>
      </c>
      <c r="Q74" s="651" t="s">
        <v>753</v>
      </c>
      <c r="R74" s="651" t="s">
        <v>754</v>
      </c>
      <c r="S74" s="651" t="s">
        <v>739</v>
      </c>
      <c r="T74" s="651" t="s">
        <v>251</v>
      </c>
      <c r="U74" s="648">
        <v>2000300</v>
      </c>
      <c r="V74" s="654">
        <v>300</v>
      </c>
      <c r="W74" s="651">
        <v>18904</v>
      </c>
    </row>
    <row r="75" spans="1:23" s="416" customFormat="1" hidden="1" x14ac:dyDescent="0.25">
      <c r="A75" s="652" t="s">
        <v>2197</v>
      </c>
      <c r="B75" s="650">
        <v>811725</v>
      </c>
      <c r="C75" s="651">
        <v>0</v>
      </c>
      <c r="D75" s="651"/>
      <c r="E75" s="651" t="s">
        <v>2134</v>
      </c>
      <c r="F75" s="651" t="s">
        <v>2135</v>
      </c>
      <c r="G75" s="651" t="s">
        <v>1368</v>
      </c>
      <c r="H75" s="651" t="s">
        <v>1332</v>
      </c>
      <c r="I75" s="649">
        <v>41802</v>
      </c>
      <c r="J75" s="649">
        <v>41821</v>
      </c>
      <c r="K75" s="651"/>
      <c r="L75" s="651" t="s">
        <v>728</v>
      </c>
      <c r="M75" s="651" t="s">
        <v>729</v>
      </c>
      <c r="N75" s="649">
        <v>41939</v>
      </c>
      <c r="O75" s="651" t="s">
        <v>730</v>
      </c>
      <c r="P75" s="651" t="s">
        <v>835</v>
      </c>
      <c r="Q75" s="651" t="s">
        <v>753</v>
      </c>
      <c r="R75" s="651" t="s">
        <v>754</v>
      </c>
      <c r="S75" s="651" t="s">
        <v>739</v>
      </c>
      <c r="T75" s="651" t="s">
        <v>771</v>
      </c>
      <c r="U75" s="648">
        <v>140000</v>
      </c>
      <c r="V75" s="654"/>
      <c r="W75" s="651"/>
    </row>
    <row r="76" spans="1:23" s="416" customFormat="1" hidden="1" x14ac:dyDescent="0.25">
      <c r="A76" s="652" t="s">
        <v>2198</v>
      </c>
      <c r="B76" s="650">
        <v>812576</v>
      </c>
      <c r="C76" s="651">
        <v>0</v>
      </c>
      <c r="D76" s="651"/>
      <c r="E76" s="651" t="s">
        <v>2136</v>
      </c>
      <c r="F76" s="651" t="s">
        <v>2137</v>
      </c>
      <c r="G76" s="651" t="s">
        <v>1331</v>
      </c>
      <c r="H76" s="651" t="s">
        <v>1332</v>
      </c>
      <c r="I76" s="649">
        <v>41905</v>
      </c>
      <c r="J76" s="649">
        <v>41908</v>
      </c>
      <c r="K76" s="651"/>
      <c r="L76" s="651" t="s">
        <v>728</v>
      </c>
      <c r="M76" s="651" t="s">
        <v>729</v>
      </c>
      <c r="N76" s="649">
        <v>41939</v>
      </c>
      <c r="O76" s="651" t="s">
        <v>730</v>
      </c>
      <c r="P76" s="651" t="s">
        <v>1332</v>
      </c>
      <c r="Q76" s="651" t="s">
        <v>753</v>
      </c>
      <c r="R76" s="651" t="s">
        <v>754</v>
      </c>
      <c r="S76" s="651" t="s">
        <v>739</v>
      </c>
      <c r="T76" s="651" t="s">
        <v>251</v>
      </c>
      <c r="U76" s="648">
        <v>275000</v>
      </c>
      <c r="V76" s="654"/>
      <c r="W76" s="651"/>
    </row>
    <row r="77" spans="1:23" s="416" customFormat="1" hidden="1" x14ac:dyDescent="0.25">
      <c r="A77" s="652" t="s">
        <v>2199</v>
      </c>
      <c r="B77" s="650">
        <v>812614</v>
      </c>
      <c r="C77" s="651">
        <v>0</v>
      </c>
      <c r="D77" s="651"/>
      <c r="E77" s="651" t="s">
        <v>2138</v>
      </c>
      <c r="F77" s="651" t="s">
        <v>2139</v>
      </c>
      <c r="G77" s="651" t="s">
        <v>1331</v>
      </c>
      <c r="H77" s="651" t="s">
        <v>1332</v>
      </c>
      <c r="I77" s="649">
        <v>41911</v>
      </c>
      <c r="J77" s="649">
        <v>41892</v>
      </c>
      <c r="K77" s="651"/>
      <c r="L77" s="651" t="s">
        <v>728</v>
      </c>
      <c r="M77" s="651" t="s">
        <v>729</v>
      </c>
      <c r="N77" s="649">
        <v>41939</v>
      </c>
      <c r="O77" s="651" t="s">
        <v>730</v>
      </c>
      <c r="P77" s="651" t="s">
        <v>1332</v>
      </c>
      <c r="Q77" s="651" t="s">
        <v>753</v>
      </c>
      <c r="R77" s="651" t="s">
        <v>754</v>
      </c>
      <c r="S77" s="651" t="s">
        <v>739</v>
      </c>
      <c r="T77" s="651" t="s">
        <v>251</v>
      </c>
      <c r="U77" s="648">
        <v>221000</v>
      </c>
      <c r="V77" s="654"/>
      <c r="W77" s="651"/>
    </row>
    <row r="78" spans="1:23" s="416" customFormat="1" hidden="1" x14ac:dyDescent="0.25">
      <c r="A78" s="652" t="s">
        <v>2200</v>
      </c>
      <c r="B78" s="650">
        <v>812685</v>
      </c>
      <c r="C78" s="651">
        <v>0</v>
      </c>
      <c r="D78" s="651"/>
      <c r="E78" s="651" t="s">
        <v>2140</v>
      </c>
      <c r="F78" s="651" t="s">
        <v>2141</v>
      </c>
      <c r="G78" s="651" t="s">
        <v>736</v>
      </c>
      <c r="H78" s="651" t="s">
        <v>812</v>
      </c>
      <c r="I78" s="649">
        <v>41918</v>
      </c>
      <c r="J78" s="649">
        <v>41953</v>
      </c>
      <c r="K78" s="649">
        <v>43778</v>
      </c>
      <c r="L78" s="651" t="s">
        <v>728</v>
      </c>
      <c r="M78" s="651" t="s">
        <v>729</v>
      </c>
      <c r="N78" s="649">
        <v>41939</v>
      </c>
      <c r="O78" s="651" t="s">
        <v>730</v>
      </c>
      <c r="P78" s="651" t="s">
        <v>812</v>
      </c>
      <c r="Q78" s="651" t="s">
        <v>754</v>
      </c>
      <c r="R78" s="651" t="s">
        <v>754</v>
      </c>
      <c r="S78" s="651" t="s">
        <v>739</v>
      </c>
      <c r="T78" s="651" t="s">
        <v>251</v>
      </c>
      <c r="U78" s="648">
        <v>1200000</v>
      </c>
      <c r="V78" s="654"/>
      <c r="W78" s="651">
        <v>159725</v>
      </c>
    </row>
    <row r="79" spans="1:23" s="416" customFormat="1" hidden="1" x14ac:dyDescent="0.25">
      <c r="A79" s="652" t="s">
        <v>2201</v>
      </c>
      <c r="B79" s="650">
        <v>811331</v>
      </c>
      <c r="C79" s="651">
        <v>0</v>
      </c>
      <c r="D79" s="651"/>
      <c r="E79" s="651" t="s">
        <v>2142</v>
      </c>
      <c r="F79" s="651" t="s">
        <v>2143</v>
      </c>
      <c r="G79" s="651" t="s">
        <v>1368</v>
      </c>
      <c r="H79" s="651" t="s">
        <v>1332</v>
      </c>
      <c r="I79" s="649">
        <v>41758</v>
      </c>
      <c r="J79" s="649">
        <v>41760</v>
      </c>
      <c r="K79" s="651"/>
      <c r="L79" s="651" t="s">
        <v>728</v>
      </c>
      <c r="M79" s="651" t="s">
        <v>729</v>
      </c>
      <c r="N79" s="649">
        <v>41937</v>
      </c>
      <c r="O79" s="651" t="s">
        <v>730</v>
      </c>
      <c r="P79" s="651" t="s">
        <v>1332</v>
      </c>
      <c r="Q79" s="651" t="s">
        <v>753</v>
      </c>
      <c r="R79" s="651" t="s">
        <v>754</v>
      </c>
      <c r="S79" s="651" t="s">
        <v>739</v>
      </c>
      <c r="T79" s="651" t="s">
        <v>771</v>
      </c>
      <c r="U79" s="648">
        <v>140000</v>
      </c>
      <c r="V79" s="654"/>
      <c r="W79" s="651">
        <v>24386</v>
      </c>
    </row>
    <row r="80" spans="1:23" s="416" customFormat="1" hidden="1" x14ac:dyDescent="0.25">
      <c r="A80" s="652" t="s">
        <v>2202</v>
      </c>
      <c r="B80" s="650" t="s">
        <v>2144</v>
      </c>
      <c r="C80" s="651">
        <v>3</v>
      </c>
      <c r="D80" s="651"/>
      <c r="E80" s="651" t="s">
        <v>2145</v>
      </c>
      <c r="F80" s="651" t="s">
        <v>2146</v>
      </c>
      <c r="G80" s="651" t="s">
        <v>1334</v>
      </c>
      <c r="H80" s="651" t="s">
        <v>1332</v>
      </c>
      <c r="I80" s="649">
        <v>41894</v>
      </c>
      <c r="J80" s="649">
        <v>41882</v>
      </c>
      <c r="K80" s="649">
        <v>42246</v>
      </c>
      <c r="L80" s="651" t="s">
        <v>728</v>
      </c>
      <c r="M80" s="651" t="s">
        <v>729</v>
      </c>
      <c r="N80" s="649">
        <v>41934</v>
      </c>
      <c r="O80" s="651" t="s">
        <v>730</v>
      </c>
      <c r="P80" s="651" t="s">
        <v>1332</v>
      </c>
      <c r="Q80" s="651" t="s">
        <v>753</v>
      </c>
      <c r="R80" s="651" t="s">
        <v>754</v>
      </c>
      <c r="S80" s="651" t="s">
        <v>739</v>
      </c>
      <c r="T80" s="651" t="s">
        <v>251</v>
      </c>
      <c r="U80" s="648">
        <v>169000</v>
      </c>
      <c r="V80" s="654">
        <v>19500</v>
      </c>
      <c r="W80" s="651"/>
    </row>
    <row r="81" spans="1:23" s="416" customFormat="1" hidden="1" x14ac:dyDescent="0.25">
      <c r="A81" s="652" t="s">
        <v>2203</v>
      </c>
      <c r="B81" s="650">
        <v>811815</v>
      </c>
      <c r="C81" s="651">
        <v>0</v>
      </c>
      <c r="D81" s="651"/>
      <c r="E81" s="651" t="s">
        <v>2147</v>
      </c>
      <c r="F81" s="651" t="s">
        <v>2148</v>
      </c>
      <c r="G81" s="651" t="s">
        <v>1368</v>
      </c>
      <c r="H81" s="651" t="s">
        <v>1332</v>
      </c>
      <c r="I81" s="649">
        <v>41810</v>
      </c>
      <c r="J81" s="649">
        <v>41913</v>
      </c>
      <c r="K81" s="651"/>
      <c r="L81" s="651" t="s">
        <v>728</v>
      </c>
      <c r="M81" s="651" t="s">
        <v>729</v>
      </c>
      <c r="N81" s="649">
        <v>41934</v>
      </c>
      <c r="O81" s="651" t="s">
        <v>730</v>
      </c>
      <c r="P81" s="651" t="s">
        <v>1332</v>
      </c>
      <c r="Q81" s="651" t="s">
        <v>753</v>
      </c>
      <c r="R81" s="651" t="s">
        <v>754</v>
      </c>
      <c r="S81" s="651" t="s">
        <v>739</v>
      </c>
      <c r="T81" s="651" t="s">
        <v>1447</v>
      </c>
      <c r="U81" s="648">
        <v>140000</v>
      </c>
      <c r="V81" s="654"/>
      <c r="W81" s="651"/>
    </row>
    <row r="82" spans="1:23" s="416" customFormat="1" hidden="1" x14ac:dyDescent="0.25">
      <c r="A82" s="652" t="s">
        <v>2204</v>
      </c>
      <c r="B82" s="650">
        <v>812204</v>
      </c>
      <c r="C82" s="651">
        <v>0</v>
      </c>
      <c r="D82" s="651"/>
      <c r="E82" s="651" t="s">
        <v>2149</v>
      </c>
      <c r="F82" s="651" t="s">
        <v>2150</v>
      </c>
      <c r="G82" s="651" t="s">
        <v>1331</v>
      </c>
      <c r="H82" s="651" t="s">
        <v>1332</v>
      </c>
      <c r="I82" s="649">
        <v>41856</v>
      </c>
      <c r="J82" s="649">
        <v>41852</v>
      </c>
      <c r="K82" s="651"/>
      <c r="L82" s="651" t="s">
        <v>728</v>
      </c>
      <c r="M82" s="651" t="s">
        <v>729</v>
      </c>
      <c r="N82" s="649">
        <v>41933</v>
      </c>
      <c r="O82" s="651" t="s">
        <v>730</v>
      </c>
      <c r="P82" s="651" t="s">
        <v>1332</v>
      </c>
      <c r="Q82" s="651" t="s">
        <v>753</v>
      </c>
      <c r="R82" s="651" t="s">
        <v>754</v>
      </c>
      <c r="S82" s="651" t="s">
        <v>739</v>
      </c>
      <c r="T82" s="651" t="s">
        <v>251</v>
      </c>
      <c r="U82" s="648">
        <v>130000</v>
      </c>
      <c r="V82" s="654"/>
      <c r="W82" s="651"/>
    </row>
    <row r="83" spans="1:23" s="416" customFormat="1" hidden="1" x14ac:dyDescent="0.25">
      <c r="A83" s="652" t="s">
        <v>2205</v>
      </c>
      <c r="B83" s="650">
        <v>812622</v>
      </c>
      <c r="C83" s="651">
        <v>0</v>
      </c>
      <c r="D83" s="651"/>
      <c r="E83" s="651" t="s">
        <v>2151</v>
      </c>
      <c r="F83" s="651" t="s">
        <v>2152</v>
      </c>
      <c r="G83" s="651" t="s">
        <v>1331</v>
      </c>
      <c r="H83" s="651" t="s">
        <v>1332</v>
      </c>
      <c r="I83" s="649">
        <v>41912</v>
      </c>
      <c r="J83" s="649">
        <v>41884</v>
      </c>
      <c r="K83" s="651"/>
      <c r="L83" s="651" t="s">
        <v>728</v>
      </c>
      <c r="M83" s="651" t="s">
        <v>729</v>
      </c>
      <c r="N83" s="649">
        <v>41933</v>
      </c>
      <c r="O83" s="651" t="s">
        <v>730</v>
      </c>
      <c r="P83" s="651" t="s">
        <v>1332</v>
      </c>
      <c r="Q83" s="651" t="s">
        <v>753</v>
      </c>
      <c r="R83" s="651" t="s">
        <v>754</v>
      </c>
      <c r="S83" s="651" t="s">
        <v>739</v>
      </c>
      <c r="T83" s="651" t="s">
        <v>251</v>
      </c>
      <c r="U83" s="648">
        <v>250000</v>
      </c>
      <c r="V83" s="654"/>
      <c r="W83" s="651">
        <v>142720</v>
      </c>
    </row>
    <row r="84" spans="1:23" s="416" customFormat="1" hidden="1" x14ac:dyDescent="0.25">
      <c r="A84" s="652" t="s">
        <v>2206</v>
      </c>
      <c r="B84" s="650">
        <v>812630</v>
      </c>
      <c r="C84" s="651">
        <v>0</v>
      </c>
      <c r="D84" s="651"/>
      <c r="E84" s="651" t="s">
        <v>2153</v>
      </c>
      <c r="F84" s="651" t="s">
        <v>2154</v>
      </c>
      <c r="G84" s="651" t="s">
        <v>1331</v>
      </c>
      <c r="H84" s="651" t="s">
        <v>1332</v>
      </c>
      <c r="I84" s="649">
        <v>41913</v>
      </c>
      <c r="J84" s="649">
        <v>41912</v>
      </c>
      <c r="K84" s="651"/>
      <c r="L84" s="651" t="s">
        <v>728</v>
      </c>
      <c r="M84" s="651" t="s">
        <v>729</v>
      </c>
      <c r="N84" s="649">
        <v>41933</v>
      </c>
      <c r="O84" s="651" t="s">
        <v>730</v>
      </c>
      <c r="P84" s="651" t="s">
        <v>1332</v>
      </c>
      <c r="Q84" s="651" t="s">
        <v>753</v>
      </c>
      <c r="R84" s="651" t="s">
        <v>754</v>
      </c>
      <c r="S84" s="651" t="s">
        <v>739</v>
      </c>
      <c r="T84" s="651" t="s">
        <v>251</v>
      </c>
      <c r="U84" s="648">
        <v>150000</v>
      </c>
      <c r="V84" s="654"/>
      <c r="W84" s="651"/>
    </row>
    <row r="85" spans="1:23" s="416" customFormat="1" hidden="1" x14ac:dyDescent="0.25">
      <c r="A85" s="652" t="s">
        <v>2207</v>
      </c>
      <c r="B85" s="650">
        <v>812670</v>
      </c>
      <c r="C85" s="651">
        <v>0</v>
      </c>
      <c r="D85" s="651"/>
      <c r="E85" s="651" t="s">
        <v>2155</v>
      </c>
      <c r="F85" s="651" t="s">
        <v>2156</v>
      </c>
      <c r="G85" s="651" t="s">
        <v>803</v>
      </c>
      <c r="H85" s="651" t="s">
        <v>799</v>
      </c>
      <c r="I85" s="649">
        <v>41915</v>
      </c>
      <c r="J85" s="649">
        <v>41914</v>
      </c>
      <c r="K85" s="649">
        <v>43739</v>
      </c>
      <c r="L85" s="651" t="s">
        <v>728</v>
      </c>
      <c r="M85" s="651" t="s">
        <v>729</v>
      </c>
      <c r="N85" s="649">
        <v>41932</v>
      </c>
      <c r="O85" s="651" t="s">
        <v>730</v>
      </c>
      <c r="P85" s="651" t="s">
        <v>799</v>
      </c>
      <c r="Q85" s="651" t="s">
        <v>753</v>
      </c>
      <c r="R85" s="651" t="s">
        <v>754</v>
      </c>
      <c r="S85" s="651" t="s">
        <v>739</v>
      </c>
      <c r="T85" s="651" t="s">
        <v>251</v>
      </c>
      <c r="U85" s="648">
        <v>220000</v>
      </c>
      <c r="V85" s="654"/>
      <c r="W85" s="651">
        <v>50143</v>
      </c>
    </row>
    <row r="86" spans="1:23" s="416" customFormat="1" hidden="1" x14ac:dyDescent="0.25">
      <c r="A86" s="652" t="s">
        <v>2208</v>
      </c>
      <c r="B86" s="650">
        <v>812673</v>
      </c>
      <c r="C86" s="651">
        <v>0</v>
      </c>
      <c r="D86" s="651"/>
      <c r="E86" s="651" t="s">
        <v>2157</v>
      </c>
      <c r="F86" s="651" t="s">
        <v>2158</v>
      </c>
      <c r="G86" s="651" t="s">
        <v>803</v>
      </c>
      <c r="H86" s="651" t="s">
        <v>799</v>
      </c>
      <c r="I86" s="649">
        <v>41915</v>
      </c>
      <c r="J86" s="649">
        <v>41904</v>
      </c>
      <c r="K86" s="649">
        <v>43729</v>
      </c>
      <c r="L86" s="651" t="s">
        <v>728</v>
      </c>
      <c r="M86" s="651" t="s">
        <v>729</v>
      </c>
      <c r="N86" s="649">
        <v>41932</v>
      </c>
      <c r="O86" s="651" t="s">
        <v>730</v>
      </c>
      <c r="P86" s="651" t="s">
        <v>799</v>
      </c>
      <c r="Q86" s="651" t="s">
        <v>753</v>
      </c>
      <c r="R86" s="651" t="s">
        <v>754</v>
      </c>
      <c r="S86" s="651" t="s">
        <v>739</v>
      </c>
      <c r="T86" s="651" t="s">
        <v>251</v>
      </c>
      <c r="U86" s="648">
        <v>176000</v>
      </c>
      <c r="V86" s="654"/>
      <c r="W86" s="651">
        <v>163231</v>
      </c>
    </row>
    <row r="87" spans="1:23" s="416" customFormat="1" hidden="1" x14ac:dyDescent="0.25">
      <c r="A87" s="652" t="s">
        <v>2209</v>
      </c>
      <c r="B87" s="650">
        <v>812379</v>
      </c>
      <c r="C87" s="651">
        <v>0</v>
      </c>
      <c r="D87" s="651"/>
      <c r="E87" s="651" t="s">
        <v>1774</v>
      </c>
      <c r="F87" s="651" t="s">
        <v>2159</v>
      </c>
      <c r="G87" s="651" t="s">
        <v>736</v>
      </c>
      <c r="H87" s="651" t="s">
        <v>1860</v>
      </c>
      <c r="I87" s="649">
        <v>41878</v>
      </c>
      <c r="J87" s="649">
        <v>41892</v>
      </c>
      <c r="K87" s="649">
        <v>43717</v>
      </c>
      <c r="L87" s="651" t="s">
        <v>728</v>
      </c>
      <c r="M87" s="651" t="s">
        <v>729</v>
      </c>
      <c r="N87" s="649">
        <v>41929</v>
      </c>
      <c r="O87" s="651" t="s">
        <v>730</v>
      </c>
      <c r="P87" s="651" t="s">
        <v>1860</v>
      </c>
      <c r="Q87" s="651" t="s">
        <v>754</v>
      </c>
      <c r="R87" s="651" t="s">
        <v>754</v>
      </c>
      <c r="S87" s="651"/>
      <c r="T87" s="651" t="s">
        <v>816</v>
      </c>
      <c r="U87" s="648">
        <v>606960</v>
      </c>
      <c r="V87" s="654"/>
      <c r="W87" s="651"/>
    </row>
    <row r="88" spans="1:23" s="416" customFormat="1" hidden="1" x14ac:dyDescent="0.25">
      <c r="A88" s="652" t="s">
        <v>2210</v>
      </c>
      <c r="B88" s="650" t="s">
        <v>1878</v>
      </c>
      <c r="C88" s="651">
        <v>3</v>
      </c>
      <c r="D88" s="651"/>
      <c r="E88" s="651" t="s">
        <v>1879</v>
      </c>
      <c r="F88" s="651" t="s">
        <v>2160</v>
      </c>
      <c r="G88" s="651" t="s">
        <v>505</v>
      </c>
      <c r="H88" s="651" t="s">
        <v>737</v>
      </c>
      <c r="I88" s="649">
        <v>41926</v>
      </c>
      <c r="J88" s="649">
        <v>41913</v>
      </c>
      <c r="K88" s="649">
        <v>43008</v>
      </c>
      <c r="L88" s="651" t="s">
        <v>728</v>
      </c>
      <c r="M88" s="651" t="s">
        <v>729</v>
      </c>
      <c r="N88" s="649">
        <v>41928</v>
      </c>
      <c r="O88" s="651" t="s">
        <v>730</v>
      </c>
      <c r="P88" s="651" t="s">
        <v>737</v>
      </c>
      <c r="Q88" s="651" t="s">
        <v>753</v>
      </c>
      <c r="R88" s="651" t="s">
        <v>732</v>
      </c>
      <c r="S88" s="651" t="s">
        <v>739</v>
      </c>
      <c r="T88" s="651" t="s">
        <v>251</v>
      </c>
      <c r="U88" s="648">
        <v>7000000</v>
      </c>
      <c r="V88" s="654">
        <v>0</v>
      </c>
      <c r="W88" s="651">
        <v>15757</v>
      </c>
    </row>
    <row r="89" spans="1:23" s="416" customFormat="1" hidden="1" x14ac:dyDescent="0.25">
      <c r="A89" s="652" t="s">
        <v>2211</v>
      </c>
      <c r="B89" s="650">
        <v>809748</v>
      </c>
      <c r="C89" s="651">
        <v>1</v>
      </c>
      <c r="D89" s="651"/>
      <c r="E89" s="651" t="s">
        <v>2161</v>
      </c>
      <c r="F89" s="651" t="s">
        <v>2162</v>
      </c>
      <c r="G89" s="651" t="s">
        <v>736</v>
      </c>
      <c r="H89" s="651" t="s">
        <v>737</v>
      </c>
      <c r="I89" s="649">
        <v>41904</v>
      </c>
      <c r="J89" s="649">
        <v>41913</v>
      </c>
      <c r="K89" s="649">
        <v>42277</v>
      </c>
      <c r="L89" s="651" t="s">
        <v>728</v>
      </c>
      <c r="M89" s="651" t="s">
        <v>729</v>
      </c>
      <c r="N89" s="649">
        <v>41928</v>
      </c>
      <c r="O89" s="651" t="s">
        <v>730</v>
      </c>
      <c r="P89" s="651" t="s">
        <v>737</v>
      </c>
      <c r="Q89" s="651" t="s">
        <v>753</v>
      </c>
      <c r="R89" s="651" t="s">
        <v>732</v>
      </c>
      <c r="S89" s="651" t="s">
        <v>739</v>
      </c>
      <c r="T89" s="651" t="s">
        <v>251</v>
      </c>
      <c r="U89" s="648">
        <v>17000000</v>
      </c>
      <c r="V89" s="654">
        <v>5000000</v>
      </c>
      <c r="W89" s="651">
        <v>14410</v>
      </c>
    </row>
    <row r="90" spans="1:23" s="416" customFormat="1" x14ac:dyDescent="0.25">
      <c r="A90" s="652" t="s">
        <v>2212</v>
      </c>
      <c r="B90" s="650">
        <v>812444</v>
      </c>
      <c r="C90" s="651">
        <v>0</v>
      </c>
      <c r="D90" s="651"/>
      <c r="E90" s="651" t="s">
        <v>1714</v>
      </c>
      <c r="F90" s="651" t="s">
        <v>2163</v>
      </c>
      <c r="G90" s="651" t="s">
        <v>736</v>
      </c>
      <c r="H90" s="651" t="s">
        <v>1015</v>
      </c>
      <c r="I90" s="649">
        <v>41886</v>
      </c>
      <c r="J90" s="649">
        <v>41897</v>
      </c>
      <c r="K90" s="649">
        <v>43722</v>
      </c>
      <c r="L90" s="651" t="s">
        <v>728</v>
      </c>
      <c r="M90" s="651" t="s">
        <v>729</v>
      </c>
      <c r="N90" s="649">
        <v>41928</v>
      </c>
      <c r="O90" s="651" t="s">
        <v>730</v>
      </c>
      <c r="P90" s="651" t="s">
        <v>1015</v>
      </c>
      <c r="Q90" s="651" t="s">
        <v>754</v>
      </c>
      <c r="R90" s="651" t="s">
        <v>732</v>
      </c>
      <c r="S90" s="651" t="s">
        <v>739</v>
      </c>
      <c r="T90" s="651" t="s">
        <v>765</v>
      </c>
      <c r="U90" s="648">
        <v>10000000</v>
      </c>
      <c r="V90" s="654"/>
      <c r="W90" s="651"/>
    </row>
    <row r="91" spans="1:23" s="416" customFormat="1" hidden="1" x14ac:dyDescent="0.25">
      <c r="A91" s="652" t="s">
        <v>2213</v>
      </c>
      <c r="B91" s="650">
        <v>812554</v>
      </c>
      <c r="C91" s="651">
        <v>0</v>
      </c>
      <c r="D91" s="651"/>
      <c r="E91" s="651" t="s">
        <v>2164</v>
      </c>
      <c r="F91" s="651" t="s">
        <v>2165</v>
      </c>
      <c r="G91" s="651" t="s">
        <v>1331</v>
      </c>
      <c r="H91" s="651" t="s">
        <v>1332</v>
      </c>
      <c r="I91" s="649">
        <v>41904</v>
      </c>
      <c r="J91" s="649">
        <v>41904</v>
      </c>
      <c r="K91" s="651"/>
      <c r="L91" s="651" t="s">
        <v>728</v>
      </c>
      <c r="M91" s="651" t="s">
        <v>729</v>
      </c>
      <c r="N91" s="649">
        <v>41928</v>
      </c>
      <c r="O91" s="651" t="s">
        <v>730</v>
      </c>
      <c r="P91" s="651" t="s">
        <v>1332</v>
      </c>
      <c r="Q91" s="651" t="s">
        <v>753</v>
      </c>
      <c r="R91" s="651" t="s">
        <v>754</v>
      </c>
      <c r="S91" s="651" t="s">
        <v>739</v>
      </c>
      <c r="T91" s="651" t="s">
        <v>251</v>
      </c>
      <c r="U91" s="648">
        <v>273000</v>
      </c>
      <c r="V91" s="654"/>
      <c r="W91" s="651"/>
    </row>
    <row r="92" spans="1:23" s="416" customFormat="1" hidden="1" x14ac:dyDescent="0.25">
      <c r="A92" s="652" t="s">
        <v>2214</v>
      </c>
      <c r="B92" s="650">
        <v>812655</v>
      </c>
      <c r="C92" s="651">
        <v>0</v>
      </c>
      <c r="D92" s="651"/>
      <c r="E92" s="651" t="s">
        <v>2166</v>
      </c>
      <c r="F92" s="651" t="s">
        <v>2167</v>
      </c>
      <c r="G92" s="651" t="s">
        <v>1331</v>
      </c>
      <c r="H92" s="651" t="s">
        <v>1332</v>
      </c>
      <c r="I92" s="649">
        <v>41914</v>
      </c>
      <c r="J92" s="649">
        <v>41913</v>
      </c>
      <c r="K92" s="651"/>
      <c r="L92" s="651" t="s">
        <v>728</v>
      </c>
      <c r="M92" s="651" t="s">
        <v>729</v>
      </c>
      <c r="N92" s="649">
        <v>41928</v>
      </c>
      <c r="O92" s="651" t="s">
        <v>730</v>
      </c>
      <c r="P92" s="651" t="s">
        <v>1332</v>
      </c>
      <c r="Q92" s="651" t="s">
        <v>753</v>
      </c>
      <c r="R92" s="651" t="s">
        <v>754</v>
      </c>
      <c r="S92" s="651" t="s">
        <v>739</v>
      </c>
      <c r="T92" s="651" t="s">
        <v>251</v>
      </c>
      <c r="U92" s="648">
        <v>286000</v>
      </c>
      <c r="V92" s="654"/>
      <c r="W92" s="651">
        <v>231289</v>
      </c>
    </row>
    <row r="93" spans="1:23" s="416" customFormat="1" hidden="1" x14ac:dyDescent="0.25">
      <c r="A93" s="652" t="s">
        <v>2215</v>
      </c>
      <c r="B93" s="650">
        <v>812678</v>
      </c>
      <c r="C93" s="651">
        <v>0</v>
      </c>
      <c r="D93" s="651"/>
      <c r="E93" s="651" t="s">
        <v>2168</v>
      </c>
      <c r="F93" s="651" t="s">
        <v>2169</v>
      </c>
      <c r="G93" s="651" t="s">
        <v>803</v>
      </c>
      <c r="H93" s="651" t="s">
        <v>799</v>
      </c>
      <c r="I93" s="649">
        <v>41915</v>
      </c>
      <c r="J93" s="649">
        <v>41913</v>
      </c>
      <c r="K93" s="649">
        <v>43738</v>
      </c>
      <c r="L93" s="651" t="s">
        <v>728</v>
      </c>
      <c r="M93" s="651" t="s">
        <v>729</v>
      </c>
      <c r="N93" s="649">
        <v>41928</v>
      </c>
      <c r="O93" s="651" t="s">
        <v>730</v>
      </c>
      <c r="P93" s="651" t="s">
        <v>799</v>
      </c>
      <c r="Q93" s="651" t="s">
        <v>753</v>
      </c>
      <c r="R93" s="651" t="s">
        <v>754</v>
      </c>
      <c r="S93" s="651" t="s">
        <v>739</v>
      </c>
      <c r="T93" s="651" t="s">
        <v>251</v>
      </c>
      <c r="U93" s="651">
        <v>0</v>
      </c>
      <c r="V93" s="654"/>
      <c r="W93" s="651"/>
    </row>
    <row r="94" spans="1:23" s="416" customFormat="1" hidden="1" x14ac:dyDescent="0.25">
      <c r="A94" s="652" t="s">
        <v>2216</v>
      </c>
      <c r="B94" s="650">
        <v>812725</v>
      </c>
      <c r="C94" s="651">
        <v>0</v>
      </c>
      <c r="D94" s="651"/>
      <c r="E94" s="651" t="s">
        <v>2170</v>
      </c>
      <c r="F94" s="651" t="s">
        <v>2171</v>
      </c>
      <c r="G94" s="651" t="s">
        <v>1331</v>
      </c>
      <c r="H94" s="651" t="s">
        <v>1332</v>
      </c>
      <c r="I94" s="649">
        <v>41920</v>
      </c>
      <c r="J94" s="649">
        <v>41927</v>
      </c>
      <c r="K94" s="651"/>
      <c r="L94" s="651" t="s">
        <v>728</v>
      </c>
      <c r="M94" s="651" t="s">
        <v>729</v>
      </c>
      <c r="N94" s="649">
        <v>41928</v>
      </c>
      <c r="O94" s="651" t="s">
        <v>730</v>
      </c>
      <c r="P94" s="651" t="s">
        <v>1332</v>
      </c>
      <c r="Q94" s="651" t="s">
        <v>753</v>
      </c>
      <c r="R94" s="651" t="s">
        <v>754</v>
      </c>
      <c r="S94" s="651" t="s">
        <v>739</v>
      </c>
      <c r="T94" s="651" t="s">
        <v>251</v>
      </c>
      <c r="U94" s="648">
        <v>200200</v>
      </c>
      <c r="V94" s="651"/>
      <c r="W94" s="651"/>
    </row>
    <row r="95" spans="1:23" s="416" customFormat="1" hidden="1" x14ac:dyDescent="0.25">
      <c r="A95" s="652" t="s">
        <v>2217</v>
      </c>
      <c r="B95" s="650" t="s">
        <v>2172</v>
      </c>
      <c r="C95" s="651">
        <v>0</v>
      </c>
      <c r="D95" s="651"/>
      <c r="E95" s="651" t="s">
        <v>1833</v>
      </c>
      <c r="F95" s="651" t="s">
        <v>2173</v>
      </c>
      <c r="G95" s="651" t="s">
        <v>505</v>
      </c>
      <c r="H95" s="651" t="s">
        <v>777</v>
      </c>
      <c r="I95" s="649">
        <v>41773</v>
      </c>
      <c r="J95" s="649">
        <v>41778</v>
      </c>
      <c r="K95" s="649">
        <v>42535</v>
      </c>
      <c r="L95" s="651" t="s">
        <v>728</v>
      </c>
      <c r="M95" s="651" t="s">
        <v>729</v>
      </c>
      <c r="N95" s="649">
        <v>41926</v>
      </c>
      <c r="O95" s="651" t="s">
        <v>730</v>
      </c>
      <c r="P95" s="651" t="s">
        <v>777</v>
      </c>
      <c r="Q95" s="651" t="s">
        <v>753</v>
      </c>
      <c r="R95" s="651" t="s">
        <v>754</v>
      </c>
      <c r="S95" s="651" t="s">
        <v>731</v>
      </c>
      <c r="T95" s="651" t="s">
        <v>251</v>
      </c>
      <c r="U95" s="651">
        <v>0</v>
      </c>
      <c r="V95" s="651"/>
      <c r="W95" s="651">
        <v>580098</v>
      </c>
    </row>
    <row r="96" spans="1:23" s="416" customFormat="1" hidden="1" x14ac:dyDescent="0.25">
      <c r="A96" s="652" t="s">
        <v>2218</v>
      </c>
      <c r="B96" s="650">
        <v>811807</v>
      </c>
      <c r="C96" s="651">
        <v>0</v>
      </c>
      <c r="D96" s="651"/>
      <c r="E96" s="651" t="s">
        <v>2174</v>
      </c>
      <c r="F96" s="651" t="s">
        <v>2175</v>
      </c>
      <c r="G96" s="651" t="s">
        <v>1368</v>
      </c>
      <c r="H96" s="651" t="s">
        <v>1332</v>
      </c>
      <c r="I96" s="649">
        <v>41810</v>
      </c>
      <c r="J96" s="649">
        <v>41913</v>
      </c>
      <c r="K96" s="651"/>
      <c r="L96" s="651" t="s">
        <v>728</v>
      </c>
      <c r="M96" s="651" t="s">
        <v>729</v>
      </c>
      <c r="N96" s="649">
        <v>41926</v>
      </c>
      <c r="O96" s="651" t="s">
        <v>730</v>
      </c>
      <c r="P96" s="651" t="s">
        <v>1332</v>
      </c>
      <c r="Q96" s="651" t="s">
        <v>753</v>
      </c>
      <c r="R96" s="651" t="s">
        <v>754</v>
      </c>
      <c r="S96" s="651" t="s">
        <v>739</v>
      </c>
      <c r="T96" s="651" t="s">
        <v>771</v>
      </c>
      <c r="U96" s="648">
        <v>140000</v>
      </c>
      <c r="V96" s="651"/>
      <c r="W96" s="651">
        <v>216132</v>
      </c>
    </row>
    <row r="97" spans="1:23" s="416" customFormat="1" hidden="1" x14ac:dyDescent="0.25">
      <c r="A97" s="652" t="s">
        <v>2219</v>
      </c>
      <c r="B97" s="650">
        <v>812486</v>
      </c>
      <c r="C97" s="651">
        <v>0</v>
      </c>
      <c r="D97" s="651"/>
      <c r="E97" s="651" t="s">
        <v>2176</v>
      </c>
      <c r="F97" s="651" t="s">
        <v>2177</v>
      </c>
      <c r="G97" s="651" t="s">
        <v>736</v>
      </c>
      <c r="H97" s="651" t="s">
        <v>799</v>
      </c>
      <c r="I97" s="649">
        <v>41894</v>
      </c>
      <c r="J97" s="649">
        <v>41897</v>
      </c>
      <c r="K97" s="649">
        <v>43722</v>
      </c>
      <c r="L97" s="651" t="s">
        <v>728</v>
      </c>
      <c r="M97" s="651" t="s">
        <v>729</v>
      </c>
      <c r="N97" s="649">
        <v>41919</v>
      </c>
      <c r="O97" s="651" t="s">
        <v>730</v>
      </c>
      <c r="P97" s="651" t="s">
        <v>799</v>
      </c>
      <c r="Q97" s="651" t="s">
        <v>753</v>
      </c>
      <c r="R97" s="651" t="s">
        <v>754</v>
      </c>
      <c r="S97" s="651" t="s">
        <v>739</v>
      </c>
      <c r="T97" s="651" t="s">
        <v>251</v>
      </c>
      <c r="U97" s="648">
        <v>2000000</v>
      </c>
      <c r="V97" s="651"/>
      <c r="W97" s="651">
        <v>568376</v>
      </c>
    </row>
    <row r="98" spans="1:23" s="416" customFormat="1" hidden="1" x14ac:dyDescent="0.25">
      <c r="A98" s="652" t="s">
        <v>2220</v>
      </c>
      <c r="B98" s="650">
        <v>811031</v>
      </c>
      <c r="C98" s="651">
        <v>1</v>
      </c>
      <c r="D98" s="651"/>
      <c r="E98" s="651" t="s">
        <v>1429</v>
      </c>
      <c r="F98" s="651" t="s">
        <v>2178</v>
      </c>
      <c r="G98" s="651" t="s">
        <v>736</v>
      </c>
      <c r="H98" s="651" t="s">
        <v>737</v>
      </c>
      <c r="I98" s="649">
        <v>41890</v>
      </c>
      <c r="J98" s="649">
        <v>41866</v>
      </c>
      <c r="K98" s="649">
        <v>42916</v>
      </c>
      <c r="L98" s="651" t="s">
        <v>728</v>
      </c>
      <c r="M98" s="651" t="s">
        <v>729</v>
      </c>
      <c r="N98" s="649">
        <v>41918</v>
      </c>
      <c r="O98" s="651" t="s">
        <v>730</v>
      </c>
      <c r="P98" s="651" t="s">
        <v>737</v>
      </c>
      <c r="Q98" s="651" t="s">
        <v>753</v>
      </c>
      <c r="R98" s="651" t="s">
        <v>754</v>
      </c>
      <c r="S98" s="651" t="s">
        <v>739</v>
      </c>
      <c r="T98" s="651" t="s">
        <v>251</v>
      </c>
      <c r="U98" s="648">
        <v>2510000</v>
      </c>
      <c r="V98" s="654">
        <v>10000</v>
      </c>
      <c r="W98" s="651">
        <v>26902</v>
      </c>
    </row>
    <row r="99" spans="1:23" s="416" customFormat="1" hidden="1" x14ac:dyDescent="0.25">
      <c r="A99" s="652" t="s">
        <v>2221</v>
      </c>
      <c r="B99" s="650">
        <v>811580</v>
      </c>
      <c r="C99" s="651">
        <v>0</v>
      </c>
      <c r="D99" s="651"/>
      <c r="E99" s="651" t="s">
        <v>2179</v>
      </c>
      <c r="F99" s="651" t="s">
        <v>2180</v>
      </c>
      <c r="G99" s="651" t="s">
        <v>1331</v>
      </c>
      <c r="H99" s="651" t="s">
        <v>1332</v>
      </c>
      <c r="I99" s="649">
        <v>41786</v>
      </c>
      <c r="J99" s="649">
        <v>41731</v>
      </c>
      <c r="K99" s="651"/>
      <c r="L99" s="651" t="s">
        <v>728</v>
      </c>
      <c r="M99" s="651" t="s">
        <v>729</v>
      </c>
      <c r="N99" s="649">
        <v>41918</v>
      </c>
      <c r="O99" s="651" t="s">
        <v>730</v>
      </c>
      <c r="P99" s="651" t="s">
        <v>1332</v>
      </c>
      <c r="Q99" s="651" t="s">
        <v>753</v>
      </c>
      <c r="R99" s="651" t="s">
        <v>754</v>
      </c>
      <c r="S99" s="651" t="s">
        <v>739</v>
      </c>
      <c r="T99" s="651" t="s">
        <v>251</v>
      </c>
      <c r="U99" s="648">
        <v>286000</v>
      </c>
      <c r="V99" s="651"/>
      <c r="W99" s="651"/>
    </row>
    <row r="100" spans="1:23" s="416" customFormat="1" hidden="1" x14ac:dyDescent="0.25">
      <c r="A100" s="652" t="s">
        <v>2222</v>
      </c>
      <c r="B100" s="650">
        <v>812323</v>
      </c>
      <c r="C100" s="651">
        <v>0</v>
      </c>
      <c r="D100" s="651"/>
      <c r="E100" s="651" t="s">
        <v>2181</v>
      </c>
      <c r="F100" s="651" t="s">
        <v>2182</v>
      </c>
      <c r="G100" s="651" t="s">
        <v>1368</v>
      </c>
      <c r="H100" s="651" t="s">
        <v>1332</v>
      </c>
      <c r="I100" s="649">
        <v>41869</v>
      </c>
      <c r="J100" s="649">
        <v>41852</v>
      </c>
      <c r="K100" s="651"/>
      <c r="L100" s="651" t="s">
        <v>728</v>
      </c>
      <c r="M100" s="651" t="s">
        <v>729</v>
      </c>
      <c r="N100" s="649">
        <v>41918</v>
      </c>
      <c r="O100" s="651" t="s">
        <v>730</v>
      </c>
      <c r="P100" s="651" t="s">
        <v>1332</v>
      </c>
      <c r="Q100" s="651" t="s">
        <v>753</v>
      </c>
      <c r="R100" s="651" t="s">
        <v>754</v>
      </c>
      <c r="S100" s="651" t="s">
        <v>739</v>
      </c>
      <c r="T100" s="651" t="s">
        <v>251</v>
      </c>
      <c r="U100" s="648">
        <v>140000</v>
      </c>
      <c r="V100" s="651"/>
      <c r="W100" s="651">
        <v>71688</v>
      </c>
    </row>
    <row r="101" spans="1:23" s="416" customFormat="1" hidden="1" x14ac:dyDescent="0.25">
      <c r="A101" s="652" t="s">
        <v>2223</v>
      </c>
      <c r="B101" s="650">
        <v>812462</v>
      </c>
      <c r="C101" s="651">
        <v>0</v>
      </c>
      <c r="D101" s="651"/>
      <c r="E101" s="651" t="s">
        <v>2183</v>
      </c>
      <c r="F101" s="651" t="s">
        <v>2184</v>
      </c>
      <c r="G101" s="651" t="s">
        <v>1331</v>
      </c>
      <c r="H101" s="651" t="s">
        <v>1332</v>
      </c>
      <c r="I101" s="649">
        <v>41890</v>
      </c>
      <c r="J101" s="649">
        <v>41856</v>
      </c>
      <c r="K101" s="651"/>
      <c r="L101" s="651" t="s">
        <v>728</v>
      </c>
      <c r="M101" s="651" t="s">
        <v>729</v>
      </c>
      <c r="N101" s="649">
        <v>41918</v>
      </c>
      <c r="O101" s="651" t="s">
        <v>730</v>
      </c>
      <c r="P101" s="651" t="s">
        <v>1332</v>
      </c>
      <c r="Q101" s="651" t="s">
        <v>753</v>
      </c>
      <c r="R101" s="651" t="s">
        <v>754</v>
      </c>
      <c r="S101" s="651" t="s">
        <v>739</v>
      </c>
      <c r="T101" s="651" t="s">
        <v>251</v>
      </c>
      <c r="U101" s="648">
        <v>149500</v>
      </c>
      <c r="V101" s="651"/>
      <c r="W101" s="651">
        <v>254896</v>
      </c>
    </row>
    <row r="102" spans="1:23" s="416" customFormat="1" hidden="1" x14ac:dyDescent="0.25">
      <c r="A102" s="652" t="s">
        <v>2224</v>
      </c>
      <c r="B102" s="650">
        <v>812477</v>
      </c>
      <c r="C102" s="651">
        <v>0</v>
      </c>
      <c r="D102" s="651"/>
      <c r="E102" s="651" t="s">
        <v>2185</v>
      </c>
      <c r="F102" s="651" t="s">
        <v>2186</v>
      </c>
      <c r="G102" s="651" t="s">
        <v>1331</v>
      </c>
      <c r="H102" s="651" t="s">
        <v>1332</v>
      </c>
      <c r="I102" s="649">
        <v>41892</v>
      </c>
      <c r="J102" s="649">
        <v>41890</v>
      </c>
      <c r="K102" s="651"/>
      <c r="L102" s="651" t="s">
        <v>728</v>
      </c>
      <c r="M102" s="651" t="s">
        <v>729</v>
      </c>
      <c r="N102" s="649">
        <v>41918</v>
      </c>
      <c r="O102" s="651" t="s">
        <v>730</v>
      </c>
      <c r="P102" s="651" t="s">
        <v>1332</v>
      </c>
      <c r="Q102" s="651" t="s">
        <v>753</v>
      </c>
      <c r="R102" s="651" t="s">
        <v>754</v>
      </c>
      <c r="S102" s="651" t="s">
        <v>739</v>
      </c>
      <c r="T102" s="651" t="s">
        <v>251</v>
      </c>
      <c r="U102" s="648">
        <v>280800</v>
      </c>
      <c r="V102" s="653"/>
      <c r="W102" s="651"/>
    </row>
    <row r="103" spans="1:23" s="416" customFormat="1" hidden="1" x14ac:dyDescent="0.25">
      <c r="A103" s="652" t="s">
        <v>2225</v>
      </c>
      <c r="B103" s="650">
        <v>812566</v>
      </c>
      <c r="C103" s="651">
        <v>0</v>
      </c>
      <c r="D103" s="651"/>
      <c r="E103" s="651" t="s">
        <v>2187</v>
      </c>
      <c r="F103" s="651" t="s">
        <v>2188</v>
      </c>
      <c r="G103" s="651" t="s">
        <v>1331</v>
      </c>
      <c r="H103" s="651" t="s">
        <v>1332</v>
      </c>
      <c r="I103" s="649">
        <v>41905</v>
      </c>
      <c r="J103" s="649">
        <v>41872</v>
      </c>
      <c r="K103" s="651"/>
      <c r="L103" s="651" t="s">
        <v>728</v>
      </c>
      <c r="M103" s="651" t="s">
        <v>729</v>
      </c>
      <c r="N103" s="649">
        <v>41918</v>
      </c>
      <c r="O103" s="651" t="s">
        <v>730</v>
      </c>
      <c r="P103" s="651" t="s">
        <v>1332</v>
      </c>
      <c r="Q103" s="651" t="s">
        <v>753</v>
      </c>
      <c r="R103" s="651" t="s">
        <v>754</v>
      </c>
      <c r="S103" s="651" t="s">
        <v>739</v>
      </c>
      <c r="T103" s="651" t="s">
        <v>251</v>
      </c>
      <c r="U103" s="648">
        <v>42000</v>
      </c>
      <c r="V103" s="653"/>
      <c r="W103" s="651">
        <v>178051</v>
      </c>
    </row>
    <row r="104" spans="1:23" s="416" customFormat="1" hidden="1" x14ac:dyDescent="0.25">
      <c r="A104" s="652" t="s">
        <v>2226</v>
      </c>
      <c r="B104" s="650">
        <v>812572</v>
      </c>
      <c r="C104" s="651">
        <v>0</v>
      </c>
      <c r="D104" s="651"/>
      <c r="E104" s="651" t="s">
        <v>2189</v>
      </c>
      <c r="F104" s="651" t="s">
        <v>2190</v>
      </c>
      <c r="G104" s="651" t="s">
        <v>1331</v>
      </c>
      <c r="H104" s="651" t="s">
        <v>1332</v>
      </c>
      <c r="I104" s="649">
        <v>41905</v>
      </c>
      <c r="J104" s="649">
        <v>41892</v>
      </c>
      <c r="K104" s="651"/>
      <c r="L104" s="651" t="s">
        <v>728</v>
      </c>
      <c r="M104" s="651" t="s">
        <v>729</v>
      </c>
      <c r="N104" s="649">
        <v>41918</v>
      </c>
      <c r="O104" s="651" t="s">
        <v>730</v>
      </c>
      <c r="P104" s="651" t="s">
        <v>1332</v>
      </c>
      <c r="Q104" s="651" t="s">
        <v>753</v>
      </c>
      <c r="R104" s="651" t="s">
        <v>754</v>
      </c>
      <c r="S104" s="651" t="s">
        <v>739</v>
      </c>
      <c r="T104" s="651" t="s">
        <v>251</v>
      </c>
      <c r="U104" s="648">
        <v>200200</v>
      </c>
      <c r="V104" s="653"/>
      <c r="W104" s="651"/>
    </row>
    <row r="105" spans="1:23" s="416" customFormat="1" hidden="1" x14ac:dyDescent="0.25">
      <c r="A105" s="652" t="s">
        <v>2227</v>
      </c>
      <c r="B105" s="650">
        <v>812593</v>
      </c>
      <c r="C105" s="651">
        <v>0</v>
      </c>
      <c r="D105" s="651"/>
      <c r="E105" s="651" t="s">
        <v>2191</v>
      </c>
      <c r="F105" s="651" t="s">
        <v>2192</v>
      </c>
      <c r="G105" s="651" t="s">
        <v>1331</v>
      </c>
      <c r="H105" s="651" t="s">
        <v>1332</v>
      </c>
      <c r="I105" s="649">
        <v>41907</v>
      </c>
      <c r="J105" s="649">
        <v>41887</v>
      </c>
      <c r="K105" s="651"/>
      <c r="L105" s="651" t="s">
        <v>728</v>
      </c>
      <c r="M105" s="651" t="s">
        <v>729</v>
      </c>
      <c r="N105" s="649">
        <v>41918</v>
      </c>
      <c r="O105" s="651" t="s">
        <v>730</v>
      </c>
      <c r="P105" s="651" t="s">
        <v>1332</v>
      </c>
      <c r="Q105" s="651" t="s">
        <v>753</v>
      </c>
      <c r="R105" s="651" t="s">
        <v>754</v>
      </c>
      <c r="S105" s="651" t="s">
        <v>739</v>
      </c>
      <c r="T105" s="651" t="s">
        <v>251</v>
      </c>
      <c r="U105" s="648">
        <v>260000</v>
      </c>
      <c r="V105" s="653"/>
      <c r="W105" s="651">
        <v>261196</v>
      </c>
    </row>
    <row r="106" spans="1:23" s="410" customFormat="1" x14ac:dyDescent="0.25">
      <c r="A106" s="416" t="s">
        <v>1945</v>
      </c>
      <c r="B106" s="33" t="s">
        <v>1946</v>
      </c>
      <c r="C106" s="416">
        <v>0</v>
      </c>
      <c r="D106" s="416"/>
      <c r="E106" s="416" t="s">
        <v>1947</v>
      </c>
      <c r="F106" s="416" t="s">
        <v>1948</v>
      </c>
      <c r="G106" s="416" t="s">
        <v>505</v>
      </c>
      <c r="H106" s="416" t="s">
        <v>1015</v>
      </c>
      <c r="I106" s="411">
        <v>41887</v>
      </c>
      <c r="J106" s="411">
        <v>41913</v>
      </c>
      <c r="K106" s="411">
        <v>42035</v>
      </c>
      <c r="L106" s="416" t="s">
        <v>728</v>
      </c>
      <c r="M106" s="416" t="s">
        <v>729</v>
      </c>
      <c r="N106" s="411">
        <v>41912</v>
      </c>
      <c r="O106" s="416" t="s">
        <v>730</v>
      </c>
      <c r="P106" s="416" t="s">
        <v>1015</v>
      </c>
      <c r="Q106" s="416" t="s">
        <v>754</v>
      </c>
      <c r="R106" s="416" t="s">
        <v>732</v>
      </c>
      <c r="S106" s="416" t="s">
        <v>739</v>
      </c>
      <c r="T106" s="416" t="s">
        <v>765</v>
      </c>
      <c r="U106" s="444">
        <v>3000000</v>
      </c>
      <c r="V106" s="416" t="e">
        <v>#N/A</v>
      </c>
      <c r="W106" s="416">
        <v>25318</v>
      </c>
    </row>
    <row r="107" spans="1:23" s="410" customFormat="1" x14ac:dyDescent="0.25">
      <c r="A107" s="416" t="s">
        <v>1949</v>
      </c>
      <c r="B107" s="33" t="s">
        <v>1950</v>
      </c>
      <c r="C107" s="416">
        <v>0</v>
      </c>
      <c r="D107" s="416"/>
      <c r="E107" s="416" t="s">
        <v>1947</v>
      </c>
      <c r="F107" s="416" t="s">
        <v>1951</v>
      </c>
      <c r="G107" s="416" t="s">
        <v>505</v>
      </c>
      <c r="H107" s="416" t="s">
        <v>1015</v>
      </c>
      <c r="I107" s="411">
        <v>41887</v>
      </c>
      <c r="J107" s="411">
        <v>41913</v>
      </c>
      <c r="K107" s="411">
        <v>42035</v>
      </c>
      <c r="L107" s="416" t="s">
        <v>728</v>
      </c>
      <c r="M107" s="416" t="s">
        <v>729</v>
      </c>
      <c r="N107" s="411">
        <v>41912</v>
      </c>
      <c r="O107" s="416" t="s">
        <v>730</v>
      </c>
      <c r="P107" s="416" t="s">
        <v>1015</v>
      </c>
      <c r="Q107" s="416" t="s">
        <v>754</v>
      </c>
      <c r="R107" s="416" t="s">
        <v>732</v>
      </c>
      <c r="S107" s="416" t="s">
        <v>739</v>
      </c>
      <c r="T107" s="416" t="s">
        <v>251</v>
      </c>
      <c r="U107" s="444">
        <v>1500000</v>
      </c>
      <c r="V107" s="416" t="e">
        <v>#N/A</v>
      </c>
      <c r="W107" s="416">
        <v>25318</v>
      </c>
    </row>
    <row r="108" spans="1:23" s="199" customFormat="1" hidden="1" x14ac:dyDescent="0.25">
      <c r="A108" s="409" t="s">
        <v>1797</v>
      </c>
      <c r="B108" s="33">
        <v>811993</v>
      </c>
      <c r="C108" s="409">
        <v>0</v>
      </c>
      <c r="D108" s="409"/>
      <c r="E108" s="409" t="s">
        <v>1798</v>
      </c>
      <c r="F108" s="409" t="s">
        <v>1799</v>
      </c>
      <c r="G108" s="409" t="s">
        <v>1368</v>
      </c>
      <c r="H108" s="409" t="s">
        <v>1332</v>
      </c>
      <c r="I108" s="411">
        <v>41834</v>
      </c>
      <c r="J108" s="411">
        <v>41730</v>
      </c>
      <c r="K108" s="409"/>
      <c r="L108" s="409" t="s">
        <v>728</v>
      </c>
      <c r="M108" s="409" t="s">
        <v>729</v>
      </c>
      <c r="N108" s="411">
        <v>41906</v>
      </c>
      <c r="O108" s="409" t="s">
        <v>730</v>
      </c>
      <c r="P108" s="409" t="s">
        <v>1332</v>
      </c>
      <c r="Q108" s="409" t="s">
        <v>753</v>
      </c>
      <c r="R108" s="409" t="s">
        <v>754</v>
      </c>
      <c r="S108" s="409" t="s">
        <v>739</v>
      </c>
      <c r="T108" s="409" t="s">
        <v>251</v>
      </c>
      <c r="U108" s="417">
        <v>140000</v>
      </c>
      <c r="V108" s="413" t="e">
        <v>#N/A</v>
      </c>
      <c r="W108" s="408"/>
    </row>
    <row r="109" spans="1:23" s="199" customFormat="1" hidden="1" x14ac:dyDescent="0.25">
      <c r="A109" s="409" t="s">
        <v>1916</v>
      </c>
      <c r="B109" s="33">
        <v>812337</v>
      </c>
      <c r="C109" s="409">
        <v>0</v>
      </c>
      <c r="D109" s="409"/>
      <c r="E109" s="409" t="s">
        <v>1917</v>
      </c>
      <c r="F109" s="409" t="s">
        <v>1918</v>
      </c>
      <c r="G109" s="409" t="s">
        <v>1368</v>
      </c>
      <c r="H109" s="409" t="s">
        <v>1919</v>
      </c>
      <c r="I109" s="411">
        <v>41870</v>
      </c>
      <c r="J109" s="411">
        <v>41913</v>
      </c>
      <c r="K109" s="409"/>
      <c r="L109" s="409" t="s">
        <v>728</v>
      </c>
      <c r="M109" s="409" t="s">
        <v>729</v>
      </c>
      <c r="N109" s="411">
        <v>41906</v>
      </c>
      <c r="O109" s="409" t="s">
        <v>730</v>
      </c>
      <c r="P109" s="409" t="s">
        <v>1919</v>
      </c>
      <c r="Q109" s="409" t="s">
        <v>753</v>
      </c>
      <c r="R109" s="409" t="s">
        <v>754</v>
      </c>
      <c r="S109" s="409" t="s">
        <v>739</v>
      </c>
      <c r="T109" s="409" t="s">
        <v>251</v>
      </c>
      <c r="U109" s="418">
        <v>140000</v>
      </c>
      <c r="V109" s="415" t="e">
        <v>#N/A</v>
      </c>
      <c r="W109" s="416">
        <v>224117</v>
      </c>
    </row>
    <row r="110" spans="1:23" s="206" customFormat="1" hidden="1" x14ac:dyDescent="0.25">
      <c r="A110" s="206" t="s">
        <v>1800</v>
      </c>
      <c r="B110" s="503">
        <v>808036</v>
      </c>
      <c r="C110" s="206">
        <v>1</v>
      </c>
      <c r="E110" s="206" t="s">
        <v>734</v>
      </c>
      <c r="F110" s="206" t="s">
        <v>1801</v>
      </c>
      <c r="G110" s="206" t="s">
        <v>736</v>
      </c>
      <c r="H110" s="206" t="s">
        <v>737</v>
      </c>
      <c r="I110" s="445">
        <v>41890</v>
      </c>
      <c r="J110" s="445">
        <v>41843</v>
      </c>
      <c r="K110" s="445">
        <v>42277</v>
      </c>
      <c r="L110" s="206" t="s">
        <v>728</v>
      </c>
      <c r="M110" s="206" t="s">
        <v>729</v>
      </c>
      <c r="N110" s="445">
        <v>41905</v>
      </c>
      <c r="O110" s="206" t="s">
        <v>730</v>
      </c>
      <c r="P110" s="206" t="s">
        <v>737</v>
      </c>
      <c r="Q110" s="206" t="s">
        <v>773</v>
      </c>
      <c r="R110" s="206" t="s">
        <v>754</v>
      </c>
      <c r="S110" s="206" t="s">
        <v>739</v>
      </c>
      <c r="T110" s="206" t="s">
        <v>251</v>
      </c>
      <c r="U110" s="446">
        <v>7000000</v>
      </c>
      <c r="V110" s="446">
        <v>7000000</v>
      </c>
      <c r="W110" s="206">
        <v>67761</v>
      </c>
    </row>
    <row r="111" spans="1:23" s="199" customFormat="1" hidden="1" x14ac:dyDescent="0.25">
      <c r="A111" s="409" t="s">
        <v>1802</v>
      </c>
      <c r="B111" s="33">
        <v>810736</v>
      </c>
      <c r="C111" s="409">
        <v>0</v>
      </c>
      <c r="D111" s="409"/>
      <c r="E111" s="409" t="s">
        <v>607</v>
      </c>
      <c r="F111" s="409" t="s">
        <v>1803</v>
      </c>
      <c r="G111" s="409" t="s">
        <v>736</v>
      </c>
      <c r="H111" s="409" t="s">
        <v>812</v>
      </c>
      <c r="I111" s="411">
        <v>41681</v>
      </c>
      <c r="J111" s="411">
        <v>41701</v>
      </c>
      <c r="K111" s="411">
        <v>43525</v>
      </c>
      <c r="L111" s="409" t="s">
        <v>728</v>
      </c>
      <c r="M111" s="409" t="s">
        <v>729</v>
      </c>
      <c r="N111" s="411">
        <v>41905</v>
      </c>
      <c r="O111" s="409" t="s">
        <v>730</v>
      </c>
      <c r="P111" s="409" t="s">
        <v>812</v>
      </c>
      <c r="Q111" s="409" t="s">
        <v>754</v>
      </c>
      <c r="R111" s="409" t="s">
        <v>754</v>
      </c>
      <c r="S111" s="409" t="s">
        <v>739</v>
      </c>
      <c r="T111" s="409" t="s">
        <v>251</v>
      </c>
      <c r="U111" s="409">
        <v>0</v>
      </c>
      <c r="V111" s="413" t="e">
        <v>#N/A</v>
      </c>
      <c r="W111" s="416">
        <v>577592</v>
      </c>
    </row>
    <row r="112" spans="1:23" s="199" customFormat="1" hidden="1" x14ac:dyDescent="0.25">
      <c r="A112" s="409" t="s">
        <v>1804</v>
      </c>
      <c r="B112" s="33">
        <v>811721</v>
      </c>
      <c r="C112" s="409">
        <v>0</v>
      </c>
      <c r="D112" s="409"/>
      <c r="E112" s="409" t="s">
        <v>1805</v>
      </c>
      <c r="F112" s="409" t="s">
        <v>1806</v>
      </c>
      <c r="G112" s="409" t="s">
        <v>736</v>
      </c>
      <c r="H112" s="409" t="s">
        <v>737</v>
      </c>
      <c r="I112" s="411">
        <v>41801</v>
      </c>
      <c r="J112" s="411">
        <v>41796</v>
      </c>
      <c r="K112" s="411">
        <v>43616</v>
      </c>
      <c r="L112" s="409" t="s">
        <v>728</v>
      </c>
      <c r="M112" s="409" t="s">
        <v>729</v>
      </c>
      <c r="N112" s="411">
        <v>41905</v>
      </c>
      <c r="O112" s="409" t="s">
        <v>730</v>
      </c>
      <c r="P112" s="409" t="s">
        <v>737</v>
      </c>
      <c r="Q112" s="409" t="s">
        <v>753</v>
      </c>
      <c r="R112" s="409" t="s">
        <v>754</v>
      </c>
      <c r="S112" s="409" t="s">
        <v>739</v>
      </c>
      <c r="T112" s="409" t="s">
        <v>251</v>
      </c>
      <c r="U112" s="412">
        <v>422021</v>
      </c>
      <c r="V112" s="413" t="e">
        <v>#N/A</v>
      </c>
      <c r="W112" s="416">
        <v>148506</v>
      </c>
    </row>
    <row r="113" spans="1:23" s="199" customFormat="1" hidden="1" x14ac:dyDescent="0.25">
      <c r="A113" s="409" t="s">
        <v>1807</v>
      </c>
      <c r="B113" s="33">
        <v>812022</v>
      </c>
      <c r="C113" s="409">
        <v>0</v>
      </c>
      <c r="D113" s="409"/>
      <c r="E113" s="409" t="s">
        <v>1808</v>
      </c>
      <c r="F113" s="409" t="s">
        <v>1809</v>
      </c>
      <c r="G113" s="409" t="s">
        <v>1368</v>
      </c>
      <c r="H113" s="409" t="s">
        <v>1332</v>
      </c>
      <c r="I113" s="411">
        <v>41835</v>
      </c>
      <c r="J113" s="411">
        <v>41835</v>
      </c>
      <c r="K113" s="409"/>
      <c r="L113" s="409" t="s">
        <v>728</v>
      </c>
      <c r="M113" s="409" t="s">
        <v>729</v>
      </c>
      <c r="N113" s="411">
        <v>41905</v>
      </c>
      <c r="O113" s="409" t="s">
        <v>730</v>
      </c>
      <c r="P113" s="409" t="s">
        <v>1332</v>
      </c>
      <c r="Q113" s="409" t="s">
        <v>753</v>
      </c>
      <c r="R113" s="409" t="s">
        <v>754</v>
      </c>
      <c r="S113" s="409" t="s">
        <v>739</v>
      </c>
      <c r="T113" s="409" t="s">
        <v>771</v>
      </c>
      <c r="U113" s="419">
        <v>140000</v>
      </c>
      <c r="V113" s="413" t="e">
        <v>#N/A</v>
      </c>
      <c r="W113" s="416"/>
    </row>
    <row r="114" spans="1:23" s="199" customFormat="1" hidden="1" x14ac:dyDescent="0.25">
      <c r="A114" s="409" t="s">
        <v>1810</v>
      </c>
      <c r="B114" s="33">
        <v>812468</v>
      </c>
      <c r="C114" s="409">
        <v>0</v>
      </c>
      <c r="D114" s="409"/>
      <c r="E114" s="409" t="s">
        <v>1811</v>
      </c>
      <c r="F114" s="409" t="s">
        <v>1812</v>
      </c>
      <c r="G114" s="409" t="s">
        <v>736</v>
      </c>
      <c r="H114" s="409" t="s">
        <v>737</v>
      </c>
      <c r="I114" s="411">
        <v>41891</v>
      </c>
      <c r="J114" s="411">
        <v>41913</v>
      </c>
      <c r="K114" s="411">
        <v>43738</v>
      </c>
      <c r="L114" s="409" t="s">
        <v>728</v>
      </c>
      <c r="M114" s="409" t="s">
        <v>729</v>
      </c>
      <c r="N114" s="411">
        <v>41905</v>
      </c>
      <c r="O114" s="409" t="s">
        <v>730</v>
      </c>
      <c r="P114" s="409" t="s">
        <v>737</v>
      </c>
      <c r="Q114" s="409" t="s">
        <v>753</v>
      </c>
      <c r="R114" s="409" t="s">
        <v>732</v>
      </c>
      <c r="S114" s="409" t="s">
        <v>739</v>
      </c>
      <c r="T114" s="409" t="s">
        <v>251</v>
      </c>
      <c r="U114" s="409">
        <v>0</v>
      </c>
      <c r="V114" s="413" t="e">
        <v>#N/A</v>
      </c>
      <c r="W114" s="416">
        <v>171365</v>
      </c>
    </row>
    <row r="115" spans="1:23" s="199" customFormat="1" hidden="1" x14ac:dyDescent="0.25">
      <c r="A115" s="409" t="s">
        <v>1813</v>
      </c>
      <c r="B115" s="33">
        <v>811989</v>
      </c>
      <c r="C115" s="409">
        <v>0</v>
      </c>
      <c r="D115" s="409"/>
      <c r="E115" s="409" t="s">
        <v>1814</v>
      </c>
      <c r="F115" s="409" t="s">
        <v>1815</v>
      </c>
      <c r="G115" s="409" t="s">
        <v>1331</v>
      </c>
      <c r="H115" s="409" t="s">
        <v>1332</v>
      </c>
      <c r="I115" s="411">
        <v>41834</v>
      </c>
      <c r="J115" s="411">
        <v>41816</v>
      </c>
      <c r="K115" s="409"/>
      <c r="L115" s="409" t="s">
        <v>728</v>
      </c>
      <c r="M115" s="409" t="s">
        <v>729</v>
      </c>
      <c r="N115" s="411">
        <v>41904</v>
      </c>
      <c r="O115" s="409" t="s">
        <v>730</v>
      </c>
      <c r="P115" s="409" t="s">
        <v>1332</v>
      </c>
      <c r="Q115" s="409" t="s">
        <v>753</v>
      </c>
      <c r="R115" s="409" t="s">
        <v>754</v>
      </c>
      <c r="S115" s="409" t="s">
        <v>739</v>
      </c>
      <c r="T115" s="409" t="s">
        <v>251</v>
      </c>
      <c r="U115" s="420">
        <v>299000</v>
      </c>
      <c r="V115" s="413" t="e">
        <v>#N/A</v>
      </c>
      <c r="W115" s="416"/>
    </row>
    <row r="116" spans="1:23" s="199" customFormat="1" hidden="1" x14ac:dyDescent="0.25">
      <c r="A116" s="409" t="s">
        <v>1816</v>
      </c>
      <c r="B116" s="33">
        <v>812176</v>
      </c>
      <c r="C116" s="409">
        <v>0</v>
      </c>
      <c r="D116" s="409"/>
      <c r="E116" s="409" t="s">
        <v>1817</v>
      </c>
      <c r="F116" s="409" t="s">
        <v>1818</v>
      </c>
      <c r="G116" s="409" t="s">
        <v>1331</v>
      </c>
      <c r="H116" s="409" t="s">
        <v>1332</v>
      </c>
      <c r="I116" s="411">
        <v>41851</v>
      </c>
      <c r="J116" s="411">
        <v>41856</v>
      </c>
      <c r="K116" s="409"/>
      <c r="L116" s="409" t="s">
        <v>728</v>
      </c>
      <c r="M116" s="409" t="s">
        <v>729</v>
      </c>
      <c r="N116" s="411">
        <v>41904</v>
      </c>
      <c r="O116" s="409" t="s">
        <v>730</v>
      </c>
      <c r="P116" s="409" t="s">
        <v>1332</v>
      </c>
      <c r="Q116" s="409" t="s">
        <v>753</v>
      </c>
      <c r="R116" s="409" t="s">
        <v>754</v>
      </c>
      <c r="S116" s="409" t="s">
        <v>739</v>
      </c>
      <c r="T116" s="409" t="s">
        <v>251</v>
      </c>
      <c r="U116" s="421">
        <v>200200</v>
      </c>
      <c r="V116" s="413" t="e">
        <v>#N/A</v>
      </c>
      <c r="W116" s="416"/>
    </row>
    <row r="117" spans="1:23" s="199" customFormat="1" hidden="1" x14ac:dyDescent="0.25">
      <c r="A117" s="409" t="s">
        <v>1819</v>
      </c>
      <c r="B117" s="33">
        <v>812277</v>
      </c>
      <c r="C117" s="409">
        <v>0</v>
      </c>
      <c r="D117" s="409"/>
      <c r="E117" s="409" t="s">
        <v>1820</v>
      </c>
      <c r="F117" s="409" t="s">
        <v>1821</v>
      </c>
      <c r="G117" s="409" t="s">
        <v>1331</v>
      </c>
      <c r="H117" s="409" t="s">
        <v>1332</v>
      </c>
      <c r="I117" s="411">
        <v>41863</v>
      </c>
      <c r="J117" s="411">
        <v>41842</v>
      </c>
      <c r="K117" s="409"/>
      <c r="L117" s="409" t="s">
        <v>728</v>
      </c>
      <c r="M117" s="409" t="s">
        <v>729</v>
      </c>
      <c r="N117" s="411">
        <v>41904</v>
      </c>
      <c r="O117" s="409" t="s">
        <v>730</v>
      </c>
      <c r="P117" s="409" t="s">
        <v>1332</v>
      </c>
      <c r="Q117" s="409" t="s">
        <v>753</v>
      </c>
      <c r="R117" s="409" t="s">
        <v>754</v>
      </c>
      <c r="S117" s="409" t="s">
        <v>739</v>
      </c>
      <c r="T117" s="409" t="s">
        <v>251</v>
      </c>
      <c r="U117" s="422">
        <v>221000</v>
      </c>
      <c r="V117" s="413" t="e">
        <v>#N/A</v>
      </c>
      <c r="W117" s="416"/>
    </row>
    <row r="118" spans="1:23" s="199" customFormat="1" hidden="1" x14ac:dyDescent="0.25">
      <c r="A118" s="409" t="s">
        <v>1822</v>
      </c>
      <c r="B118" s="33">
        <v>811685</v>
      </c>
      <c r="C118" s="409">
        <v>0</v>
      </c>
      <c r="D118" s="409"/>
      <c r="E118" s="409" t="s">
        <v>1823</v>
      </c>
      <c r="F118" s="409" t="s">
        <v>1824</v>
      </c>
      <c r="G118" s="409" t="s">
        <v>1331</v>
      </c>
      <c r="H118" s="409" t="s">
        <v>1332</v>
      </c>
      <c r="I118" s="411">
        <v>41799</v>
      </c>
      <c r="J118" s="411">
        <v>41822</v>
      </c>
      <c r="K118" s="409"/>
      <c r="L118" s="409" t="s">
        <v>728</v>
      </c>
      <c r="M118" s="409" t="s">
        <v>729</v>
      </c>
      <c r="N118" s="411">
        <v>41900</v>
      </c>
      <c r="O118" s="409" t="s">
        <v>730</v>
      </c>
      <c r="P118" s="409" t="s">
        <v>839</v>
      </c>
      <c r="Q118" s="409" t="s">
        <v>753</v>
      </c>
      <c r="R118" s="409" t="s">
        <v>754</v>
      </c>
      <c r="S118" s="409" t="s">
        <v>739</v>
      </c>
      <c r="T118" s="409" t="s">
        <v>251</v>
      </c>
      <c r="U118" s="423">
        <v>200200</v>
      </c>
      <c r="V118" s="413" t="e">
        <v>#N/A</v>
      </c>
      <c r="W118" s="416"/>
    </row>
    <row r="119" spans="1:23" s="199" customFormat="1" hidden="1" x14ac:dyDescent="0.25">
      <c r="A119" s="409" t="s">
        <v>1825</v>
      </c>
      <c r="B119" s="33">
        <v>811696</v>
      </c>
      <c r="C119" s="409">
        <v>0</v>
      </c>
      <c r="D119" s="409"/>
      <c r="E119" s="409" t="s">
        <v>1826</v>
      </c>
      <c r="F119" s="409" t="s">
        <v>1827</v>
      </c>
      <c r="G119" s="409" t="s">
        <v>1331</v>
      </c>
      <c r="H119" s="409" t="s">
        <v>1332</v>
      </c>
      <c r="I119" s="411">
        <v>41800</v>
      </c>
      <c r="J119" s="411">
        <v>41822</v>
      </c>
      <c r="K119" s="409"/>
      <c r="L119" s="409" t="s">
        <v>728</v>
      </c>
      <c r="M119" s="409" t="s">
        <v>729</v>
      </c>
      <c r="N119" s="411">
        <v>41900</v>
      </c>
      <c r="O119" s="409" t="s">
        <v>730</v>
      </c>
      <c r="P119" s="409" t="s">
        <v>839</v>
      </c>
      <c r="Q119" s="409" t="s">
        <v>753</v>
      </c>
      <c r="R119" s="409" t="s">
        <v>754</v>
      </c>
      <c r="S119" s="409" t="s">
        <v>739</v>
      </c>
      <c r="T119" s="409" t="s">
        <v>251</v>
      </c>
      <c r="U119" s="424">
        <v>200200</v>
      </c>
      <c r="V119" s="413" t="e">
        <v>#N/A</v>
      </c>
      <c r="W119" s="416"/>
    </row>
    <row r="120" spans="1:23" s="199" customFormat="1" hidden="1" x14ac:dyDescent="0.25">
      <c r="A120" s="409" t="s">
        <v>1828</v>
      </c>
      <c r="B120" s="33" t="s">
        <v>1829</v>
      </c>
      <c r="C120" s="409">
        <v>0</v>
      </c>
      <c r="D120" s="409"/>
      <c r="E120" s="409" t="s">
        <v>772</v>
      </c>
      <c r="F120" s="409" t="s">
        <v>1830</v>
      </c>
      <c r="G120" s="409" t="s">
        <v>505</v>
      </c>
      <c r="H120" s="409" t="s">
        <v>777</v>
      </c>
      <c r="I120" s="411">
        <v>41774</v>
      </c>
      <c r="J120" s="411">
        <v>41791</v>
      </c>
      <c r="K120" s="411">
        <v>42156</v>
      </c>
      <c r="L120" s="409" t="s">
        <v>728</v>
      </c>
      <c r="M120" s="409" t="s">
        <v>729</v>
      </c>
      <c r="N120" s="411">
        <v>41899</v>
      </c>
      <c r="O120" s="409" t="s">
        <v>730</v>
      </c>
      <c r="P120" s="409" t="s">
        <v>777</v>
      </c>
      <c r="Q120" s="409" t="s">
        <v>762</v>
      </c>
      <c r="R120" s="409" t="s">
        <v>762</v>
      </c>
      <c r="S120" s="409" t="s">
        <v>739</v>
      </c>
      <c r="T120" s="409" t="s">
        <v>251</v>
      </c>
      <c r="U120" s="412">
        <v>50000</v>
      </c>
      <c r="V120" s="413" t="e">
        <v>#N/A</v>
      </c>
      <c r="W120" s="416">
        <v>26404</v>
      </c>
    </row>
    <row r="121" spans="1:23" s="199" customFormat="1" hidden="1" x14ac:dyDescent="0.25">
      <c r="A121" s="409" t="s">
        <v>1920</v>
      </c>
      <c r="B121" s="33">
        <v>812251</v>
      </c>
      <c r="C121" s="409">
        <v>0</v>
      </c>
      <c r="D121" s="409"/>
      <c r="E121" s="409" t="s">
        <v>1921</v>
      </c>
      <c r="F121" s="409" t="s">
        <v>1922</v>
      </c>
      <c r="G121" s="409" t="s">
        <v>1368</v>
      </c>
      <c r="H121" s="409" t="s">
        <v>1919</v>
      </c>
      <c r="I121" s="411">
        <v>41862</v>
      </c>
      <c r="J121" s="411">
        <v>41852</v>
      </c>
      <c r="K121" s="409"/>
      <c r="L121" s="409" t="s">
        <v>728</v>
      </c>
      <c r="M121" s="409" t="s">
        <v>729</v>
      </c>
      <c r="N121" s="411">
        <v>41898</v>
      </c>
      <c r="O121" s="409" t="s">
        <v>730</v>
      </c>
      <c r="P121" s="409" t="s">
        <v>1919</v>
      </c>
      <c r="Q121" s="409" t="s">
        <v>753</v>
      </c>
      <c r="R121" s="409" t="s">
        <v>754</v>
      </c>
      <c r="S121" s="409" t="s">
        <v>739</v>
      </c>
      <c r="T121" s="409" t="s">
        <v>251</v>
      </c>
      <c r="U121" s="425">
        <v>140000</v>
      </c>
      <c r="V121" s="415" t="e">
        <v>#N/A</v>
      </c>
      <c r="W121" s="416">
        <v>140630</v>
      </c>
    </row>
    <row r="122" spans="1:23" s="199" customFormat="1" hidden="1" x14ac:dyDescent="0.25">
      <c r="A122" s="409" t="s">
        <v>1923</v>
      </c>
      <c r="B122" s="33">
        <v>812253</v>
      </c>
      <c r="C122" s="409">
        <v>0</v>
      </c>
      <c r="D122" s="409"/>
      <c r="E122" s="409" t="s">
        <v>1924</v>
      </c>
      <c r="F122" s="409" t="s">
        <v>1925</v>
      </c>
      <c r="G122" s="409" t="s">
        <v>1368</v>
      </c>
      <c r="H122" s="409" t="s">
        <v>1919</v>
      </c>
      <c r="I122" s="411">
        <v>41862</v>
      </c>
      <c r="J122" s="411">
        <v>41852</v>
      </c>
      <c r="K122" s="409"/>
      <c r="L122" s="409" t="s">
        <v>728</v>
      </c>
      <c r="M122" s="409" t="s">
        <v>729</v>
      </c>
      <c r="N122" s="411">
        <v>41898</v>
      </c>
      <c r="O122" s="409" t="s">
        <v>730</v>
      </c>
      <c r="P122" s="409" t="s">
        <v>1919</v>
      </c>
      <c r="Q122" s="409" t="s">
        <v>753</v>
      </c>
      <c r="R122" s="409" t="s">
        <v>754</v>
      </c>
      <c r="S122" s="409" t="s">
        <v>739</v>
      </c>
      <c r="T122" s="409" t="s">
        <v>251</v>
      </c>
      <c r="U122" s="426">
        <v>140000</v>
      </c>
      <c r="V122" s="415" t="e">
        <v>#N/A</v>
      </c>
      <c r="W122" s="416">
        <v>717262</v>
      </c>
    </row>
    <row r="123" spans="1:23" s="199" customFormat="1" hidden="1" x14ac:dyDescent="0.25">
      <c r="A123" s="409" t="s">
        <v>1926</v>
      </c>
      <c r="B123" s="33">
        <v>812273</v>
      </c>
      <c r="C123" s="409">
        <v>0</v>
      </c>
      <c r="D123" s="409"/>
      <c r="E123" s="409" t="s">
        <v>1927</v>
      </c>
      <c r="F123" s="409" t="s">
        <v>1928</v>
      </c>
      <c r="G123" s="409" t="s">
        <v>1368</v>
      </c>
      <c r="H123" s="409" t="s">
        <v>1919</v>
      </c>
      <c r="I123" s="411">
        <v>41863</v>
      </c>
      <c r="J123" s="411">
        <v>41865</v>
      </c>
      <c r="K123" s="409"/>
      <c r="L123" s="409" t="s">
        <v>728</v>
      </c>
      <c r="M123" s="409" t="s">
        <v>729</v>
      </c>
      <c r="N123" s="411">
        <v>41898</v>
      </c>
      <c r="O123" s="409" t="s">
        <v>730</v>
      </c>
      <c r="P123" s="409" t="s">
        <v>1919</v>
      </c>
      <c r="Q123" s="409" t="s">
        <v>753</v>
      </c>
      <c r="R123" s="409" t="s">
        <v>754</v>
      </c>
      <c r="S123" s="409" t="s">
        <v>739</v>
      </c>
      <c r="T123" s="409" t="s">
        <v>251</v>
      </c>
      <c r="U123" s="427">
        <v>140000</v>
      </c>
      <c r="V123" s="415" t="e">
        <v>#N/A</v>
      </c>
      <c r="W123" s="416">
        <v>612285</v>
      </c>
    </row>
    <row r="124" spans="1:23" s="199" customFormat="1" hidden="1" x14ac:dyDescent="0.25">
      <c r="A124" s="410" t="s">
        <v>1831</v>
      </c>
      <c r="B124" s="33" t="s">
        <v>1832</v>
      </c>
      <c r="C124" s="409">
        <v>0</v>
      </c>
      <c r="D124" s="409">
        <v>406079</v>
      </c>
      <c r="E124" s="409" t="s">
        <v>1833</v>
      </c>
      <c r="F124" s="409" t="s">
        <v>1834</v>
      </c>
      <c r="G124" s="409" t="s">
        <v>505</v>
      </c>
      <c r="H124" s="409" t="s">
        <v>777</v>
      </c>
      <c r="I124" s="411">
        <v>41660</v>
      </c>
      <c r="J124" s="411">
        <v>41640</v>
      </c>
      <c r="K124" s="411">
        <v>42535</v>
      </c>
      <c r="L124" s="409" t="s">
        <v>728</v>
      </c>
      <c r="M124" s="409" t="s">
        <v>729</v>
      </c>
      <c r="N124" s="411">
        <v>41897</v>
      </c>
      <c r="O124" s="409" t="s">
        <v>730</v>
      </c>
      <c r="P124" s="409" t="s">
        <v>777</v>
      </c>
      <c r="Q124" s="409" t="s">
        <v>753</v>
      </c>
      <c r="R124" s="409" t="s">
        <v>754</v>
      </c>
      <c r="S124" s="409" t="s">
        <v>1134</v>
      </c>
      <c r="T124" s="409" t="s">
        <v>1449</v>
      </c>
      <c r="U124" s="412">
        <v>18000</v>
      </c>
      <c r="V124" s="413" t="e">
        <v>#N/A</v>
      </c>
      <c r="W124" s="416">
        <v>580098</v>
      </c>
    </row>
    <row r="125" spans="1:23" s="408" customFormat="1" hidden="1" x14ac:dyDescent="0.25">
      <c r="A125" s="410" t="s">
        <v>1835</v>
      </c>
      <c r="B125" s="33" t="s">
        <v>1836</v>
      </c>
      <c r="C125" s="409">
        <v>0</v>
      </c>
      <c r="D125" s="409">
        <v>406587</v>
      </c>
      <c r="E125" s="409" t="s">
        <v>1833</v>
      </c>
      <c r="F125" s="409" t="s">
        <v>1837</v>
      </c>
      <c r="G125" s="409" t="s">
        <v>505</v>
      </c>
      <c r="H125" s="409" t="s">
        <v>777</v>
      </c>
      <c r="I125" s="411">
        <v>41751</v>
      </c>
      <c r="J125" s="411">
        <v>41789</v>
      </c>
      <c r="K125" s="411">
        <v>42004</v>
      </c>
      <c r="L125" s="409" t="s">
        <v>728</v>
      </c>
      <c r="M125" s="409" t="s">
        <v>729</v>
      </c>
      <c r="N125" s="411">
        <v>41897</v>
      </c>
      <c r="O125" s="409" t="s">
        <v>730</v>
      </c>
      <c r="P125" s="409" t="s">
        <v>777</v>
      </c>
      <c r="Q125" s="409" t="s">
        <v>753</v>
      </c>
      <c r="R125" s="409" t="s">
        <v>754</v>
      </c>
      <c r="S125" s="409" t="s">
        <v>731</v>
      </c>
      <c r="T125" s="409" t="s">
        <v>1449</v>
      </c>
      <c r="U125" s="412">
        <v>54000</v>
      </c>
      <c r="V125" s="413" t="e">
        <v>#N/A</v>
      </c>
      <c r="W125" s="416">
        <v>580098</v>
      </c>
    </row>
    <row r="126" spans="1:23" s="5" customFormat="1" hidden="1" x14ac:dyDescent="0.25">
      <c r="A126" s="5" t="s">
        <v>1838</v>
      </c>
      <c r="B126" s="504">
        <v>811364</v>
      </c>
      <c r="C126" s="5">
        <v>0</v>
      </c>
      <c r="E126" s="5" t="s">
        <v>1839</v>
      </c>
      <c r="F126" s="5" t="s">
        <v>1840</v>
      </c>
      <c r="G126" s="5" t="s">
        <v>736</v>
      </c>
      <c r="H126" s="5" t="s">
        <v>737</v>
      </c>
      <c r="I126" s="447">
        <v>41759</v>
      </c>
      <c r="J126" s="447">
        <v>41883</v>
      </c>
      <c r="K126" s="447">
        <v>42613</v>
      </c>
      <c r="L126" s="5" t="s">
        <v>728</v>
      </c>
      <c r="M126" s="5" t="s">
        <v>729</v>
      </c>
      <c r="N126" s="447">
        <v>41897</v>
      </c>
      <c r="O126" s="5" t="s">
        <v>730</v>
      </c>
      <c r="P126" s="5" t="s">
        <v>737</v>
      </c>
      <c r="Q126" s="5" t="s">
        <v>753</v>
      </c>
      <c r="R126" s="5" t="s">
        <v>732</v>
      </c>
      <c r="S126" s="5" t="s">
        <v>739</v>
      </c>
      <c r="T126" s="5" t="s">
        <v>251</v>
      </c>
      <c r="U126" s="448">
        <v>5000000</v>
      </c>
      <c r="V126" s="5" t="e">
        <v>#N/A</v>
      </c>
      <c r="W126" s="5">
        <v>241466</v>
      </c>
    </row>
    <row r="127" spans="1:23" s="206" customFormat="1" x14ac:dyDescent="0.25">
      <c r="A127" s="206" t="s">
        <v>1841</v>
      </c>
      <c r="B127" s="503" t="s">
        <v>1086</v>
      </c>
      <c r="C127" s="206">
        <v>2</v>
      </c>
      <c r="E127" s="206" t="s">
        <v>843</v>
      </c>
      <c r="F127" s="206" t="s">
        <v>1087</v>
      </c>
      <c r="G127" s="206" t="s">
        <v>505</v>
      </c>
      <c r="H127" s="206" t="s">
        <v>1015</v>
      </c>
      <c r="I127" s="445">
        <v>41848</v>
      </c>
      <c r="J127" s="445">
        <v>41897</v>
      </c>
      <c r="K127" s="445">
        <v>42428</v>
      </c>
      <c r="L127" s="206" t="s">
        <v>728</v>
      </c>
      <c r="M127" s="206" t="s">
        <v>729</v>
      </c>
      <c r="N127" s="445">
        <v>41894</v>
      </c>
      <c r="O127" s="206" t="s">
        <v>730</v>
      </c>
      <c r="P127" s="206" t="s">
        <v>1015</v>
      </c>
      <c r="Q127" s="206" t="s">
        <v>754</v>
      </c>
      <c r="R127" s="206" t="s">
        <v>732</v>
      </c>
      <c r="S127" s="206" t="s">
        <v>739</v>
      </c>
      <c r="T127" s="206" t="s">
        <v>251</v>
      </c>
      <c r="U127" s="446">
        <v>7000000</v>
      </c>
      <c r="V127" s="206" t="e">
        <v>#N/A</v>
      </c>
      <c r="W127" s="206">
        <v>53755</v>
      </c>
    </row>
    <row r="128" spans="1:23" s="408" customFormat="1" hidden="1" x14ac:dyDescent="0.25">
      <c r="A128" s="409" t="s">
        <v>1842</v>
      </c>
      <c r="B128" s="33">
        <v>811919</v>
      </c>
      <c r="C128" s="409">
        <v>0</v>
      </c>
      <c r="D128" s="409"/>
      <c r="E128" s="409" t="s">
        <v>1833</v>
      </c>
      <c r="F128" s="409" t="s">
        <v>1843</v>
      </c>
      <c r="G128" s="409" t="s">
        <v>781</v>
      </c>
      <c r="H128" s="409" t="s">
        <v>737</v>
      </c>
      <c r="I128" s="411">
        <v>41823</v>
      </c>
      <c r="J128" s="411">
        <v>41823</v>
      </c>
      <c r="K128" s="411">
        <v>41881</v>
      </c>
      <c r="L128" s="409" t="s">
        <v>728</v>
      </c>
      <c r="M128" s="409" t="s">
        <v>729</v>
      </c>
      <c r="N128" s="411">
        <v>41894</v>
      </c>
      <c r="O128" s="409" t="s">
        <v>730</v>
      </c>
      <c r="P128" s="409" t="s">
        <v>737</v>
      </c>
      <c r="Q128" s="409" t="s">
        <v>753</v>
      </c>
      <c r="R128" s="409" t="s">
        <v>732</v>
      </c>
      <c r="S128" s="409" t="s">
        <v>739</v>
      </c>
      <c r="T128" s="409" t="s">
        <v>251</v>
      </c>
      <c r="U128" s="412">
        <v>13000</v>
      </c>
      <c r="V128" s="413" t="e">
        <v>#N/A</v>
      </c>
      <c r="W128" s="416">
        <v>569611</v>
      </c>
    </row>
    <row r="129" spans="1:23" s="408" customFormat="1" hidden="1" x14ac:dyDescent="0.25">
      <c r="A129" s="409" t="s">
        <v>1844</v>
      </c>
      <c r="B129" s="33">
        <v>812318</v>
      </c>
      <c r="C129" s="409">
        <v>0</v>
      </c>
      <c r="D129" s="409"/>
      <c r="E129" s="409" t="s">
        <v>1845</v>
      </c>
      <c r="F129" s="409" t="s">
        <v>1846</v>
      </c>
      <c r="G129" s="409" t="s">
        <v>1331</v>
      </c>
      <c r="H129" s="409" t="s">
        <v>1332</v>
      </c>
      <c r="I129" s="411">
        <v>41869</v>
      </c>
      <c r="J129" s="411">
        <v>41884</v>
      </c>
      <c r="K129" s="409"/>
      <c r="L129" s="409" t="s">
        <v>728</v>
      </c>
      <c r="M129" s="409" t="s">
        <v>729</v>
      </c>
      <c r="N129" s="411">
        <v>41894</v>
      </c>
      <c r="O129" s="409" t="s">
        <v>730</v>
      </c>
      <c r="P129" s="409" t="s">
        <v>1332</v>
      </c>
      <c r="Q129" s="409" t="s">
        <v>753</v>
      </c>
      <c r="R129" s="409" t="s">
        <v>754</v>
      </c>
      <c r="S129" s="409" t="s">
        <v>739</v>
      </c>
      <c r="T129" s="409" t="s">
        <v>251</v>
      </c>
      <c r="U129" s="428">
        <v>200200</v>
      </c>
      <c r="V129" s="413" t="e">
        <v>#N/A</v>
      </c>
      <c r="W129" s="416"/>
    </row>
    <row r="130" spans="1:23" s="408" customFormat="1" hidden="1" x14ac:dyDescent="0.25">
      <c r="A130" s="409" t="s">
        <v>1847</v>
      </c>
      <c r="B130" s="33">
        <v>811866</v>
      </c>
      <c r="C130" s="409">
        <v>0</v>
      </c>
      <c r="D130" s="409"/>
      <c r="E130" s="409" t="s">
        <v>1848</v>
      </c>
      <c r="F130" s="409" t="s">
        <v>1849</v>
      </c>
      <c r="G130" s="409" t="s">
        <v>1331</v>
      </c>
      <c r="H130" s="409" t="s">
        <v>1332</v>
      </c>
      <c r="I130" s="411">
        <v>41817</v>
      </c>
      <c r="J130" s="411">
        <v>41813</v>
      </c>
      <c r="K130" s="409"/>
      <c r="L130" s="409" t="s">
        <v>728</v>
      </c>
      <c r="M130" s="409" t="s">
        <v>729</v>
      </c>
      <c r="N130" s="411">
        <v>41893</v>
      </c>
      <c r="O130" s="409" t="s">
        <v>730</v>
      </c>
      <c r="P130" s="409" t="s">
        <v>1332</v>
      </c>
      <c r="Q130" s="409" t="s">
        <v>753</v>
      </c>
      <c r="R130" s="409" t="s">
        <v>754</v>
      </c>
      <c r="S130" s="409" t="s">
        <v>739</v>
      </c>
      <c r="T130" s="409" t="s">
        <v>251</v>
      </c>
      <c r="U130" s="430">
        <v>241800</v>
      </c>
      <c r="V130" s="413" t="e">
        <v>#N/A</v>
      </c>
      <c r="W130" s="416"/>
    </row>
    <row r="131" spans="1:23" s="408" customFormat="1" hidden="1" x14ac:dyDescent="0.25">
      <c r="A131" s="409" t="s">
        <v>1850</v>
      </c>
      <c r="B131" s="33">
        <v>812018</v>
      </c>
      <c r="C131" s="409">
        <v>0</v>
      </c>
      <c r="D131" s="409"/>
      <c r="E131" s="409" t="s">
        <v>1851</v>
      </c>
      <c r="F131" s="409" t="s">
        <v>1852</v>
      </c>
      <c r="G131" s="409" t="s">
        <v>1331</v>
      </c>
      <c r="H131" s="409" t="s">
        <v>1332</v>
      </c>
      <c r="I131" s="411">
        <v>41835</v>
      </c>
      <c r="J131" s="411">
        <v>41804</v>
      </c>
      <c r="K131" s="409"/>
      <c r="L131" s="409" t="s">
        <v>728</v>
      </c>
      <c r="M131" s="409" t="s">
        <v>729</v>
      </c>
      <c r="N131" s="411">
        <v>41893</v>
      </c>
      <c r="O131" s="409" t="s">
        <v>730</v>
      </c>
      <c r="P131" s="409" t="s">
        <v>1332</v>
      </c>
      <c r="Q131" s="409" t="s">
        <v>753</v>
      </c>
      <c r="R131" s="409" t="s">
        <v>754</v>
      </c>
      <c r="S131" s="409" t="s">
        <v>739</v>
      </c>
      <c r="T131" s="409" t="s">
        <v>251</v>
      </c>
      <c r="U131" s="431">
        <v>260000</v>
      </c>
      <c r="V131" s="413" t="e">
        <v>#N/A</v>
      </c>
      <c r="W131" s="416"/>
    </row>
    <row r="132" spans="1:23" s="408" customFormat="1" hidden="1" x14ac:dyDescent="0.25">
      <c r="A132" s="409" t="s">
        <v>1853</v>
      </c>
      <c r="B132" s="33">
        <v>812065</v>
      </c>
      <c r="C132" s="409">
        <v>0</v>
      </c>
      <c r="D132" s="409"/>
      <c r="E132" s="409" t="s">
        <v>1854</v>
      </c>
      <c r="F132" s="409" t="s">
        <v>1855</v>
      </c>
      <c r="G132" s="409" t="s">
        <v>1331</v>
      </c>
      <c r="H132" s="409" t="s">
        <v>1332</v>
      </c>
      <c r="I132" s="411">
        <v>41837</v>
      </c>
      <c r="J132" s="411">
        <v>41813</v>
      </c>
      <c r="K132" s="409"/>
      <c r="L132" s="409" t="s">
        <v>728</v>
      </c>
      <c r="M132" s="409" t="s">
        <v>729</v>
      </c>
      <c r="N132" s="411">
        <v>41893</v>
      </c>
      <c r="O132" s="409" t="s">
        <v>730</v>
      </c>
      <c r="P132" s="409" t="s">
        <v>1332</v>
      </c>
      <c r="Q132" s="409" t="s">
        <v>753</v>
      </c>
      <c r="R132" s="409" t="s">
        <v>754</v>
      </c>
      <c r="S132" s="409" t="s">
        <v>739</v>
      </c>
      <c r="T132" s="409" t="s">
        <v>251</v>
      </c>
      <c r="U132" s="432">
        <v>286000</v>
      </c>
      <c r="V132" s="413" t="e">
        <v>#N/A</v>
      </c>
      <c r="W132" s="416"/>
    </row>
    <row r="133" spans="1:23" s="408" customFormat="1" hidden="1" x14ac:dyDescent="0.25">
      <c r="A133" s="409" t="s">
        <v>1856</v>
      </c>
      <c r="B133" s="33">
        <v>812197</v>
      </c>
      <c r="C133" s="409">
        <v>0</v>
      </c>
      <c r="D133" s="409"/>
      <c r="E133" s="409" t="s">
        <v>1857</v>
      </c>
      <c r="F133" s="409" t="s">
        <v>1858</v>
      </c>
      <c r="G133" s="409" t="s">
        <v>1331</v>
      </c>
      <c r="H133" s="409" t="s">
        <v>1332</v>
      </c>
      <c r="I133" s="411">
        <v>41856</v>
      </c>
      <c r="J133" s="411">
        <v>41836</v>
      </c>
      <c r="K133" s="409"/>
      <c r="L133" s="409" t="s">
        <v>728</v>
      </c>
      <c r="M133" s="409" t="s">
        <v>729</v>
      </c>
      <c r="N133" s="411">
        <v>41893</v>
      </c>
      <c r="O133" s="409" t="s">
        <v>730</v>
      </c>
      <c r="P133" s="409" t="s">
        <v>1332</v>
      </c>
      <c r="Q133" s="409" t="s">
        <v>753</v>
      </c>
      <c r="R133" s="409" t="s">
        <v>754</v>
      </c>
      <c r="S133" s="409" t="s">
        <v>739</v>
      </c>
      <c r="T133" s="409" t="s">
        <v>251</v>
      </c>
      <c r="U133" s="433">
        <v>200200</v>
      </c>
      <c r="V133" s="413" t="e">
        <v>#N/A</v>
      </c>
      <c r="W133" s="416"/>
    </row>
    <row r="134" spans="1:23" s="408" customFormat="1" hidden="1" x14ac:dyDescent="0.25">
      <c r="A134" s="409" t="s">
        <v>1929</v>
      </c>
      <c r="B134" s="33">
        <v>812284</v>
      </c>
      <c r="C134" s="409">
        <v>0</v>
      </c>
      <c r="D134" s="409"/>
      <c r="E134" s="409" t="s">
        <v>1930</v>
      </c>
      <c r="F134" s="409" t="s">
        <v>1931</v>
      </c>
      <c r="G134" s="409" t="s">
        <v>1331</v>
      </c>
      <c r="H134" s="409" t="s">
        <v>1919</v>
      </c>
      <c r="I134" s="411">
        <v>41864</v>
      </c>
      <c r="J134" s="411">
        <v>41851</v>
      </c>
      <c r="K134" s="409"/>
      <c r="L134" s="409" t="s">
        <v>728</v>
      </c>
      <c r="M134" s="409" t="s">
        <v>729</v>
      </c>
      <c r="N134" s="411">
        <v>41893</v>
      </c>
      <c r="O134" s="409" t="s">
        <v>730</v>
      </c>
      <c r="P134" s="409" t="s">
        <v>1919</v>
      </c>
      <c r="Q134" s="409" t="s">
        <v>753</v>
      </c>
      <c r="R134" s="409" t="s">
        <v>754</v>
      </c>
      <c r="S134" s="409" t="s">
        <v>739</v>
      </c>
      <c r="T134" s="409" t="s">
        <v>251</v>
      </c>
      <c r="U134" s="429">
        <v>179200</v>
      </c>
      <c r="V134" s="415" t="e">
        <v>#N/A</v>
      </c>
      <c r="W134" s="416"/>
    </row>
    <row r="135" spans="1:23" s="408" customFormat="1" hidden="1" x14ac:dyDescent="0.25">
      <c r="A135" s="409" t="s">
        <v>1859</v>
      </c>
      <c r="B135" s="33">
        <v>811520</v>
      </c>
      <c r="C135" s="409">
        <v>0</v>
      </c>
      <c r="D135" s="409"/>
      <c r="E135" s="409" t="s">
        <v>1764</v>
      </c>
      <c r="F135" s="409" t="s">
        <v>1131</v>
      </c>
      <c r="G135" s="409" t="s">
        <v>736</v>
      </c>
      <c r="H135" s="409" t="s">
        <v>1860</v>
      </c>
      <c r="I135" s="411">
        <v>41774</v>
      </c>
      <c r="J135" s="411">
        <v>41852</v>
      </c>
      <c r="K135" s="411">
        <v>43677</v>
      </c>
      <c r="L135" s="409" t="s">
        <v>728</v>
      </c>
      <c r="M135" s="409" t="s">
        <v>729</v>
      </c>
      <c r="N135" s="411">
        <v>41892</v>
      </c>
      <c r="O135" s="409" t="s">
        <v>730</v>
      </c>
      <c r="P135" s="409" t="s">
        <v>1860</v>
      </c>
      <c r="Q135" s="409" t="s">
        <v>754</v>
      </c>
      <c r="R135" s="409" t="s">
        <v>754</v>
      </c>
      <c r="S135" s="409" t="s">
        <v>739</v>
      </c>
      <c r="T135" s="409" t="s">
        <v>817</v>
      </c>
      <c r="U135" s="434">
        <v>1000000</v>
      </c>
      <c r="V135" s="413" t="e">
        <v>#N/A</v>
      </c>
      <c r="W135" s="416">
        <v>231396</v>
      </c>
    </row>
    <row r="136" spans="1:23" s="408" customFormat="1" hidden="1" x14ac:dyDescent="0.25">
      <c r="A136" s="409" t="s">
        <v>1861</v>
      </c>
      <c r="B136" s="33" t="s">
        <v>1862</v>
      </c>
      <c r="C136" s="409">
        <v>0</v>
      </c>
      <c r="D136" s="409"/>
      <c r="E136" s="409" t="s">
        <v>1764</v>
      </c>
      <c r="F136" s="409" t="s">
        <v>1863</v>
      </c>
      <c r="G136" s="409" t="s">
        <v>505</v>
      </c>
      <c r="H136" s="409" t="s">
        <v>1860</v>
      </c>
      <c r="I136" s="411">
        <v>41841</v>
      </c>
      <c r="J136" s="411">
        <v>41852</v>
      </c>
      <c r="K136" s="411">
        <v>42582</v>
      </c>
      <c r="L136" s="409" t="s">
        <v>728</v>
      </c>
      <c r="M136" s="409" t="s">
        <v>729</v>
      </c>
      <c r="N136" s="411">
        <v>41892</v>
      </c>
      <c r="O136" s="409" t="s">
        <v>730</v>
      </c>
      <c r="P136" s="409" t="s">
        <v>1860</v>
      </c>
      <c r="Q136" s="409" t="s">
        <v>754</v>
      </c>
      <c r="R136" s="409" t="s">
        <v>754</v>
      </c>
      <c r="S136" s="409" t="s">
        <v>739</v>
      </c>
      <c r="T136" s="409" t="s">
        <v>817</v>
      </c>
      <c r="U136" s="412">
        <v>1000000</v>
      </c>
      <c r="V136" s="413" t="e">
        <v>#N/A</v>
      </c>
      <c r="W136" s="416">
        <v>231396</v>
      </c>
    </row>
    <row r="137" spans="1:23" s="199" customFormat="1" hidden="1" x14ac:dyDescent="0.25">
      <c r="A137" s="409" t="s">
        <v>1864</v>
      </c>
      <c r="B137" s="33">
        <v>811886</v>
      </c>
      <c r="C137" s="409">
        <v>0</v>
      </c>
      <c r="D137" s="409"/>
      <c r="E137" s="409" t="s">
        <v>1865</v>
      </c>
      <c r="F137" s="409" t="s">
        <v>1866</v>
      </c>
      <c r="G137" s="409" t="s">
        <v>1368</v>
      </c>
      <c r="H137" s="409" t="s">
        <v>1332</v>
      </c>
      <c r="I137" s="411">
        <v>41820</v>
      </c>
      <c r="J137" s="411">
        <v>41821</v>
      </c>
      <c r="K137" s="409"/>
      <c r="L137" s="409" t="s">
        <v>728</v>
      </c>
      <c r="M137" s="409" t="s">
        <v>729</v>
      </c>
      <c r="N137" s="411">
        <v>41892</v>
      </c>
      <c r="O137" s="409" t="s">
        <v>730</v>
      </c>
      <c r="P137" s="409" t="s">
        <v>1332</v>
      </c>
      <c r="Q137" s="409" t="s">
        <v>753</v>
      </c>
      <c r="R137" s="409" t="s">
        <v>754</v>
      </c>
      <c r="S137" s="409" t="s">
        <v>739</v>
      </c>
      <c r="T137" s="409" t="s">
        <v>251</v>
      </c>
      <c r="U137" s="435">
        <v>140000</v>
      </c>
      <c r="V137" s="413" t="e">
        <v>#N/A</v>
      </c>
      <c r="W137" s="416">
        <v>224160</v>
      </c>
    </row>
    <row r="138" spans="1:23" s="199" customFormat="1" hidden="1" x14ac:dyDescent="0.25">
      <c r="A138" s="409" t="s">
        <v>1867</v>
      </c>
      <c r="B138" s="33">
        <v>811937</v>
      </c>
      <c r="C138" s="409">
        <v>0</v>
      </c>
      <c r="D138" s="409"/>
      <c r="E138" s="409" t="s">
        <v>1868</v>
      </c>
      <c r="F138" s="409" t="s">
        <v>1869</v>
      </c>
      <c r="G138" s="409" t="s">
        <v>1368</v>
      </c>
      <c r="H138" s="409" t="s">
        <v>1332</v>
      </c>
      <c r="I138" s="411">
        <v>41827</v>
      </c>
      <c r="J138" s="411">
        <v>41821</v>
      </c>
      <c r="K138" s="409"/>
      <c r="L138" s="409" t="s">
        <v>728</v>
      </c>
      <c r="M138" s="409" t="s">
        <v>729</v>
      </c>
      <c r="N138" s="411">
        <v>41892</v>
      </c>
      <c r="O138" s="409" t="s">
        <v>730</v>
      </c>
      <c r="P138" s="409" t="s">
        <v>1332</v>
      </c>
      <c r="Q138" s="409" t="s">
        <v>753</v>
      </c>
      <c r="R138" s="409" t="s">
        <v>754</v>
      </c>
      <c r="S138" s="409" t="s">
        <v>739</v>
      </c>
      <c r="T138" s="409" t="s">
        <v>251</v>
      </c>
      <c r="U138" s="436">
        <v>140000</v>
      </c>
      <c r="V138" s="413" t="e">
        <v>#N/A</v>
      </c>
      <c r="W138" s="416"/>
    </row>
    <row r="139" spans="1:23" s="199" customFormat="1" hidden="1" x14ac:dyDescent="0.25">
      <c r="A139" s="409" t="s">
        <v>1870</v>
      </c>
      <c r="B139" s="33">
        <v>811944</v>
      </c>
      <c r="C139" s="409">
        <v>0</v>
      </c>
      <c r="D139" s="409"/>
      <c r="E139" s="409" t="s">
        <v>1871</v>
      </c>
      <c r="F139" s="409" t="s">
        <v>1872</v>
      </c>
      <c r="G139" s="409" t="s">
        <v>1368</v>
      </c>
      <c r="H139" s="409" t="s">
        <v>1332</v>
      </c>
      <c r="I139" s="411">
        <v>41827</v>
      </c>
      <c r="J139" s="411">
        <v>41821</v>
      </c>
      <c r="K139" s="409"/>
      <c r="L139" s="409" t="s">
        <v>728</v>
      </c>
      <c r="M139" s="409" t="s">
        <v>729</v>
      </c>
      <c r="N139" s="411">
        <v>41892</v>
      </c>
      <c r="O139" s="409" t="s">
        <v>730</v>
      </c>
      <c r="P139" s="409" t="s">
        <v>1332</v>
      </c>
      <c r="Q139" s="409" t="s">
        <v>753</v>
      </c>
      <c r="R139" s="409" t="s">
        <v>754</v>
      </c>
      <c r="S139" s="409" t="s">
        <v>739</v>
      </c>
      <c r="T139" s="409" t="s">
        <v>251</v>
      </c>
      <c r="U139" s="437">
        <v>140000</v>
      </c>
      <c r="V139" s="413" t="e">
        <v>#N/A</v>
      </c>
      <c r="W139" s="416"/>
    </row>
    <row r="140" spans="1:23" s="199" customFormat="1" hidden="1" x14ac:dyDescent="0.25">
      <c r="A140" s="409" t="s">
        <v>1873</v>
      </c>
      <c r="B140" s="33">
        <v>811984</v>
      </c>
      <c r="C140" s="409">
        <v>0</v>
      </c>
      <c r="D140" s="409"/>
      <c r="E140" s="409" t="s">
        <v>1874</v>
      </c>
      <c r="F140" s="409" t="s">
        <v>1875</v>
      </c>
      <c r="G140" s="409" t="s">
        <v>1368</v>
      </c>
      <c r="H140" s="409" t="s">
        <v>1332</v>
      </c>
      <c r="I140" s="411">
        <v>41834</v>
      </c>
      <c r="J140" s="411">
        <v>41821</v>
      </c>
      <c r="K140" s="409"/>
      <c r="L140" s="409" t="s">
        <v>728</v>
      </c>
      <c r="M140" s="409" t="s">
        <v>729</v>
      </c>
      <c r="N140" s="411">
        <v>41892</v>
      </c>
      <c r="O140" s="409" t="s">
        <v>730</v>
      </c>
      <c r="P140" s="409" t="s">
        <v>1332</v>
      </c>
      <c r="Q140" s="409" t="s">
        <v>753</v>
      </c>
      <c r="R140" s="409" t="s">
        <v>754</v>
      </c>
      <c r="S140" s="409" t="s">
        <v>739</v>
      </c>
      <c r="T140" s="409" t="s">
        <v>251</v>
      </c>
      <c r="U140" s="438">
        <v>140000</v>
      </c>
      <c r="V140" s="413" t="e">
        <v>#N/A</v>
      </c>
      <c r="W140" s="416">
        <v>816053</v>
      </c>
    </row>
    <row r="141" spans="1:23" s="199" customFormat="1" hidden="1" x14ac:dyDescent="0.25">
      <c r="A141" s="409" t="s">
        <v>1876</v>
      </c>
      <c r="B141" s="33">
        <v>812374</v>
      </c>
      <c r="C141" s="409">
        <v>0</v>
      </c>
      <c r="D141" s="409"/>
      <c r="E141" s="409" t="s">
        <v>782</v>
      </c>
      <c r="F141" s="409" t="s">
        <v>1877</v>
      </c>
      <c r="G141" s="409" t="s">
        <v>781</v>
      </c>
      <c r="H141" s="409" t="s">
        <v>1860</v>
      </c>
      <c r="I141" s="411">
        <v>41877</v>
      </c>
      <c r="J141" s="411">
        <v>41879</v>
      </c>
      <c r="K141" s="411">
        <v>41879</v>
      </c>
      <c r="L141" s="409" t="s">
        <v>728</v>
      </c>
      <c r="M141" s="409" t="s">
        <v>729</v>
      </c>
      <c r="N141" s="411">
        <v>41892</v>
      </c>
      <c r="O141" s="409" t="s">
        <v>730</v>
      </c>
      <c r="P141" s="409" t="s">
        <v>1860</v>
      </c>
      <c r="Q141" s="409" t="s">
        <v>753</v>
      </c>
      <c r="R141" s="409" t="s">
        <v>754</v>
      </c>
      <c r="S141" s="409" t="s">
        <v>739</v>
      </c>
      <c r="T141" s="409" t="s">
        <v>780</v>
      </c>
      <c r="U141" s="412">
        <v>1154000</v>
      </c>
      <c r="V141" s="413" t="e">
        <v>#N/A</v>
      </c>
      <c r="W141" s="416">
        <v>576984</v>
      </c>
    </row>
    <row r="142" spans="1:23" s="5" customFormat="1" hidden="1" x14ac:dyDescent="0.25">
      <c r="A142" s="449" t="s">
        <v>1932</v>
      </c>
      <c r="B142" s="504" t="s">
        <v>1878</v>
      </c>
      <c r="C142" s="5">
        <v>2</v>
      </c>
      <c r="E142" s="5" t="s">
        <v>1879</v>
      </c>
      <c r="F142" s="5" t="s">
        <v>1880</v>
      </c>
      <c r="G142" s="5" t="s">
        <v>505</v>
      </c>
      <c r="H142" s="5" t="s">
        <v>737</v>
      </c>
      <c r="I142" s="447">
        <v>41878</v>
      </c>
      <c r="J142" s="447">
        <v>41913</v>
      </c>
      <c r="K142" s="447">
        <v>43008</v>
      </c>
      <c r="L142" s="5" t="s">
        <v>728</v>
      </c>
      <c r="M142" s="5" t="s">
        <v>729</v>
      </c>
      <c r="N142" s="447">
        <v>41891</v>
      </c>
      <c r="O142" s="5" t="s">
        <v>730</v>
      </c>
      <c r="P142" s="5" t="s">
        <v>737</v>
      </c>
      <c r="Q142" s="5" t="s">
        <v>753</v>
      </c>
      <c r="R142" s="5" t="s">
        <v>732</v>
      </c>
      <c r="S142" s="5" t="s">
        <v>739</v>
      </c>
      <c r="T142" s="5" t="s">
        <v>251</v>
      </c>
      <c r="U142" s="448">
        <v>7000000</v>
      </c>
      <c r="V142" s="448">
        <v>7000000</v>
      </c>
      <c r="W142" s="5">
        <v>15757</v>
      </c>
    </row>
    <row r="143" spans="1:23" s="199" customFormat="1" hidden="1" x14ac:dyDescent="0.25">
      <c r="A143" s="410" t="s">
        <v>1643</v>
      </c>
      <c r="B143" s="33" t="s">
        <v>1881</v>
      </c>
      <c r="C143" s="409">
        <v>1</v>
      </c>
      <c r="D143" s="409"/>
      <c r="E143" s="409" t="s">
        <v>1882</v>
      </c>
      <c r="F143" s="409" t="s">
        <v>1883</v>
      </c>
      <c r="G143" s="409" t="s">
        <v>505</v>
      </c>
      <c r="H143" s="409" t="s">
        <v>822</v>
      </c>
      <c r="I143" s="411">
        <v>41820</v>
      </c>
      <c r="J143" s="411">
        <v>41821</v>
      </c>
      <c r="K143" s="411">
        <v>42185</v>
      </c>
      <c r="L143" s="409" t="s">
        <v>728</v>
      </c>
      <c r="M143" s="409" t="s">
        <v>729</v>
      </c>
      <c r="N143" s="411">
        <v>41890</v>
      </c>
      <c r="O143" s="409" t="s">
        <v>730</v>
      </c>
      <c r="P143" s="409" t="s">
        <v>822</v>
      </c>
      <c r="Q143" s="409" t="s">
        <v>754</v>
      </c>
      <c r="R143" s="409" t="s">
        <v>732</v>
      </c>
      <c r="S143" s="409" t="s">
        <v>739</v>
      </c>
      <c r="T143" s="409" t="s">
        <v>251</v>
      </c>
      <c r="U143" s="412">
        <v>100000</v>
      </c>
      <c r="V143" s="414">
        <v>-1900000</v>
      </c>
      <c r="W143" s="416">
        <v>153703</v>
      </c>
    </row>
    <row r="144" spans="1:23" s="199" customFormat="1" hidden="1" x14ac:dyDescent="0.25">
      <c r="A144" s="410" t="s">
        <v>1884</v>
      </c>
      <c r="B144" s="33" t="s">
        <v>704</v>
      </c>
      <c r="C144" s="409">
        <v>0</v>
      </c>
      <c r="D144" s="409"/>
      <c r="E144" s="409" t="s">
        <v>1882</v>
      </c>
      <c r="F144" s="409" t="s">
        <v>1885</v>
      </c>
      <c r="G144" s="409" t="s">
        <v>505</v>
      </c>
      <c r="H144" s="409" t="s">
        <v>822</v>
      </c>
      <c r="I144" s="411">
        <v>41820</v>
      </c>
      <c r="J144" s="411">
        <v>41821</v>
      </c>
      <c r="K144" s="411">
        <v>42369</v>
      </c>
      <c r="L144" s="409" t="s">
        <v>728</v>
      </c>
      <c r="M144" s="409" t="s">
        <v>729</v>
      </c>
      <c r="N144" s="411">
        <v>41890</v>
      </c>
      <c r="O144" s="409" t="s">
        <v>730</v>
      </c>
      <c r="P144" s="409" t="s">
        <v>822</v>
      </c>
      <c r="Q144" s="409" t="s">
        <v>754</v>
      </c>
      <c r="R144" s="409" t="s">
        <v>754</v>
      </c>
      <c r="S144" s="409" t="s">
        <v>739</v>
      </c>
      <c r="T144" s="409" t="s">
        <v>251</v>
      </c>
      <c r="U144" s="412">
        <v>233000</v>
      </c>
      <c r="V144" s="413" t="e">
        <v>#N/A</v>
      </c>
      <c r="W144" s="416">
        <v>153703</v>
      </c>
    </row>
    <row r="145" spans="1:24" s="199" customFormat="1" hidden="1" x14ac:dyDescent="0.25">
      <c r="A145" s="409" t="s">
        <v>1886</v>
      </c>
      <c r="B145" s="33">
        <v>811336</v>
      </c>
      <c r="C145" s="409">
        <v>0</v>
      </c>
      <c r="D145" s="409"/>
      <c r="E145" s="409" t="s">
        <v>1887</v>
      </c>
      <c r="F145" s="409" t="s">
        <v>1888</v>
      </c>
      <c r="G145" s="409" t="s">
        <v>1368</v>
      </c>
      <c r="H145" s="409" t="s">
        <v>1332</v>
      </c>
      <c r="I145" s="411">
        <v>41758</v>
      </c>
      <c r="J145" s="411">
        <v>41760</v>
      </c>
      <c r="K145" s="409"/>
      <c r="L145" s="409" t="s">
        <v>728</v>
      </c>
      <c r="M145" s="409" t="s">
        <v>729</v>
      </c>
      <c r="N145" s="411">
        <v>41890</v>
      </c>
      <c r="O145" s="409" t="s">
        <v>730</v>
      </c>
      <c r="P145" s="409" t="s">
        <v>1332</v>
      </c>
      <c r="Q145" s="409" t="s">
        <v>753</v>
      </c>
      <c r="R145" s="409" t="s">
        <v>754</v>
      </c>
      <c r="S145" s="409" t="s">
        <v>739</v>
      </c>
      <c r="T145" s="409" t="s">
        <v>817</v>
      </c>
      <c r="U145" s="439">
        <v>140000</v>
      </c>
      <c r="V145" s="413" t="e">
        <v>#N/A</v>
      </c>
      <c r="W145" s="416">
        <v>224155</v>
      </c>
    </row>
    <row r="146" spans="1:24" s="199" customFormat="1" hidden="1" x14ac:dyDescent="0.25">
      <c r="A146" s="409" t="s">
        <v>1889</v>
      </c>
      <c r="B146" s="33">
        <v>811932</v>
      </c>
      <c r="C146" s="409">
        <v>0</v>
      </c>
      <c r="D146" s="409"/>
      <c r="E146" s="409" t="s">
        <v>1890</v>
      </c>
      <c r="F146" s="409" t="s">
        <v>1891</v>
      </c>
      <c r="G146" s="409" t="s">
        <v>1368</v>
      </c>
      <c r="H146" s="409" t="s">
        <v>1332</v>
      </c>
      <c r="I146" s="411">
        <v>41827</v>
      </c>
      <c r="J146" s="411">
        <v>41821</v>
      </c>
      <c r="K146" s="409"/>
      <c r="L146" s="409" t="s">
        <v>728</v>
      </c>
      <c r="M146" s="409" t="s">
        <v>729</v>
      </c>
      <c r="N146" s="411">
        <v>41890</v>
      </c>
      <c r="O146" s="409" t="s">
        <v>730</v>
      </c>
      <c r="P146" s="409" t="s">
        <v>1332</v>
      </c>
      <c r="Q146" s="409" t="s">
        <v>753</v>
      </c>
      <c r="R146" s="409" t="s">
        <v>754</v>
      </c>
      <c r="S146" s="409" t="s">
        <v>739</v>
      </c>
      <c r="T146" s="409" t="s">
        <v>771</v>
      </c>
      <c r="U146" s="440">
        <v>140000</v>
      </c>
      <c r="V146" s="413" t="e">
        <v>#N/A</v>
      </c>
      <c r="W146" s="416"/>
    </row>
    <row r="147" spans="1:24" s="199" customFormat="1" hidden="1" x14ac:dyDescent="0.25">
      <c r="A147" s="409" t="s">
        <v>1892</v>
      </c>
      <c r="B147" s="33">
        <v>812138</v>
      </c>
      <c r="C147" s="409">
        <v>0</v>
      </c>
      <c r="D147" s="409"/>
      <c r="E147" s="409" t="s">
        <v>1893</v>
      </c>
      <c r="F147" s="409" t="s">
        <v>1894</v>
      </c>
      <c r="G147" s="409" t="s">
        <v>1331</v>
      </c>
      <c r="H147" s="409" t="s">
        <v>1332</v>
      </c>
      <c r="I147" s="411">
        <v>41844</v>
      </c>
      <c r="J147" s="411">
        <v>41808</v>
      </c>
      <c r="K147" s="409"/>
      <c r="L147" s="409" t="s">
        <v>728</v>
      </c>
      <c r="M147" s="409" t="s">
        <v>729</v>
      </c>
      <c r="N147" s="411">
        <v>41890</v>
      </c>
      <c r="O147" s="409" t="s">
        <v>730</v>
      </c>
      <c r="P147" s="409" t="s">
        <v>1332</v>
      </c>
      <c r="Q147" s="409" t="s">
        <v>753</v>
      </c>
      <c r="R147" s="409" t="s">
        <v>754</v>
      </c>
      <c r="S147" s="409" t="s">
        <v>739</v>
      </c>
      <c r="T147" s="409" t="s">
        <v>251</v>
      </c>
      <c r="U147" s="441">
        <v>299000</v>
      </c>
      <c r="V147" s="413" t="e">
        <v>#N/A</v>
      </c>
      <c r="W147" s="416"/>
    </row>
    <row r="148" spans="1:24" s="199" customFormat="1" hidden="1" x14ac:dyDescent="0.25">
      <c r="A148" s="409" t="s">
        <v>1895</v>
      </c>
      <c r="B148" s="33">
        <v>812192</v>
      </c>
      <c r="C148" s="409">
        <v>0</v>
      </c>
      <c r="D148" s="409"/>
      <c r="E148" s="409" t="s">
        <v>1896</v>
      </c>
      <c r="F148" s="409" t="s">
        <v>1897</v>
      </c>
      <c r="G148" s="409" t="s">
        <v>1331</v>
      </c>
      <c r="H148" s="409" t="s">
        <v>1332</v>
      </c>
      <c r="I148" s="411">
        <v>41856</v>
      </c>
      <c r="J148" s="411">
        <v>41829</v>
      </c>
      <c r="K148" s="409"/>
      <c r="L148" s="409" t="s">
        <v>728</v>
      </c>
      <c r="M148" s="409" t="s">
        <v>729</v>
      </c>
      <c r="N148" s="411">
        <v>41890</v>
      </c>
      <c r="O148" s="409" t="s">
        <v>730</v>
      </c>
      <c r="P148" s="409" t="s">
        <v>1332</v>
      </c>
      <c r="Q148" s="409" t="s">
        <v>753</v>
      </c>
      <c r="R148" s="409" t="s">
        <v>754</v>
      </c>
      <c r="S148" s="409" t="s">
        <v>739</v>
      </c>
      <c r="T148" s="409" t="s">
        <v>251</v>
      </c>
      <c r="U148" s="442">
        <v>200200</v>
      </c>
      <c r="V148" s="413" t="e">
        <v>#N/A</v>
      </c>
      <c r="W148" s="416"/>
    </row>
    <row r="149" spans="1:24" s="199" customFormat="1" hidden="1" x14ac:dyDescent="0.25">
      <c r="A149" s="409" t="s">
        <v>1898</v>
      </c>
      <c r="B149" s="33">
        <v>811416</v>
      </c>
      <c r="C149" s="409">
        <v>0</v>
      </c>
      <c r="D149" s="409"/>
      <c r="E149" s="409" t="s">
        <v>1899</v>
      </c>
      <c r="F149" s="409" t="s">
        <v>1900</v>
      </c>
      <c r="G149" s="409" t="s">
        <v>781</v>
      </c>
      <c r="H149" s="409" t="s">
        <v>808</v>
      </c>
      <c r="I149" s="411">
        <v>41765</v>
      </c>
      <c r="J149" s="411">
        <v>41766</v>
      </c>
      <c r="K149" s="411">
        <v>41912</v>
      </c>
      <c r="L149" s="409" t="s">
        <v>728</v>
      </c>
      <c r="M149" s="409" t="s">
        <v>729</v>
      </c>
      <c r="N149" s="411">
        <v>41886</v>
      </c>
      <c r="O149" s="409" t="s">
        <v>730</v>
      </c>
      <c r="P149" s="409" t="s">
        <v>737</v>
      </c>
      <c r="Q149" s="409" t="s">
        <v>754</v>
      </c>
      <c r="R149" s="409" t="s">
        <v>754</v>
      </c>
      <c r="S149" s="409" t="s">
        <v>731</v>
      </c>
      <c r="T149" s="409" t="s">
        <v>251</v>
      </c>
      <c r="U149" s="412">
        <v>10600</v>
      </c>
      <c r="V149" s="413" t="e">
        <v>#N/A</v>
      </c>
      <c r="W149" s="416">
        <v>5816</v>
      </c>
    </row>
    <row r="150" spans="1:24" s="199" customFormat="1" hidden="1" x14ac:dyDescent="0.25">
      <c r="A150" s="409" t="s">
        <v>1901</v>
      </c>
      <c r="B150" s="33">
        <v>811125</v>
      </c>
      <c r="C150" s="409">
        <v>0</v>
      </c>
      <c r="D150" s="409"/>
      <c r="E150" s="409" t="s">
        <v>1902</v>
      </c>
      <c r="F150" s="409" t="s">
        <v>1903</v>
      </c>
      <c r="G150" s="409" t="s">
        <v>1368</v>
      </c>
      <c r="H150" s="409" t="s">
        <v>835</v>
      </c>
      <c r="I150" s="411">
        <v>41732</v>
      </c>
      <c r="J150" s="411">
        <v>41760</v>
      </c>
      <c r="K150" s="409"/>
      <c r="L150" s="409" t="s">
        <v>728</v>
      </c>
      <c r="M150" s="409" t="s">
        <v>729</v>
      </c>
      <c r="N150" s="411">
        <v>41885</v>
      </c>
      <c r="O150" s="409" t="s">
        <v>730</v>
      </c>
      <c r="P150" s="409" t="s">
        <v>835</v>
      </c>
      <c r="Q150" s="409" t="s">
        <v>753</v>
      </c>
      <c r="R150" s="409" t="s">
        <v>754</v>
      </c>
      <c r="S150" s="409" t="s">
        <v>739</v>
      </c>
      <c r="T150" s="409" t="s">
        <v>771</v>
      </c>
      <c r="U150" s="443">
        <v>140000</v>
      </c>
      <c r="V150" s="413" t="e">
        <v>#N/A</v>
      </c>
      <c r="W150" s="416"/>
    </row>
    <row r="151" spans="1:24" s="199" customFormat="1" hidden="1" x14ac:dyDescent="0.25">
      <c r="A151" s="409" t="s">
        <v>1904</v>
      </c>
      <c r="B151" s="33">
        <v>812123</v>
      </c>
      <c r="C151" s="409">
        <v>0</v>
      </c>
      <c r="D151" s="409"/>
      <c r="E151" s="409" t="s">
        <v>1905</v>
      </c>
      <c r="F151" s="409" t="s">
        <v>1906</v>
      </c>
      <c r="G151" s="409" t="s">
        <v>736</v>
      </c>
      <c r="H151" s="409" t="s">
        <v>839</v>
      </c>
      <c r="I151" s="411">
        <v>41844</v>
      </c>
      <c r="J151" s="411">
        <v>41855</v>
      </c>
      <c r="K151" s="411">
        <v>43681</v>
      </c>
      <c r="L151" s="409" t="s">
        <v>728</v>
      </c>
      <c r="M151" s="409" t="s">
        <v>729</v>
      </c>
      <c r="N151" s="411">
        <v>41885</v>
      </c>
      <c r="O151" s="409" t="s">
        <v>730</v>
      </c>
      <c r="P151" s="409" t="s">
        <v>839</v>
      </c>
      <c r="Q151" s="409" t="s">
        <v>754</v>
      </c>
      <c r="R151" s="409" t="s">
        <v>754</v>
      </c>
      <c r="S151" s="409" t="s">
        <v>739</v>
      </c>
      <c r="T151" s="409" t="s">
        <v>251</v>
      </c>
      <c r="U151" s="412">
        <v>2100000</v>
      </c>
      <c r="V151" s="413" t="e">
        <v>#N/A</v>
      </c>
      <c r="W151" s="416">
        <v>2290</v>
      </c>
    </row>
    <row r="152" spans="1:24" s="199" customFormat="1" hidden="1" x14ac:dyDescent="0.25">
      <c r="A152" s="409" t="s">
        <v>1907</v>
      </c>
      <c r="B152" s="33" t="s">
        <v>1908</v>
      </c>
      <c r="C152" s="409">
        <v>0</v>
      </c>
      <c r="D152" s="409"/>
      <c r="E152" s="409" t="s">
        <v>1905</v>
      </c>
      <c r="F152" s="409" t="s">
        <v>1909</v>
      </c>
      <c r="G152" s="409" t="s">
        <v>505</v>
      </c>
      <c r="H152" s="409" t="s">
        <v>839</v>
      </c>
      <c r="I152" s="411">
        <v>41844</v>
      </c>
      <c r="J152" s="411">
        <v>41877</v>
      </c>
      <c r="K152" s="411">
        <v>42242</v>
      </c>
      <c r="L152" s="409" t="s">
        <v>728</v>
      </c>
      <c r="M152" s="409" t="s">
        <v>729</v>
      </c>
      <c r="N152" s="411">
        <v>41885</v>
      </c>
      <c r="O152" s="409" t="s">
        <v>730</v>
      </c>
      <c r="P152" s="409" t="s">
        <v>839</v>
      </c>
      <c r="Q152" s="409" t="s">
        <v>753</v>
      </c>
      <c r="R152" s="409" t="s">
        <v>754</v>
      </c>
      <c r="S152" s="409" t="s">
        <v>739</v>
      </c>
      <c r="T152" s="409" t="s">
        <v>251</v>
      </c>
      <c r="U152" s="412">
        <v>2100000</v>
      </c>
      <c r="V152" s="413" t="e">
        <v>#N/A</v>
      </c>
      <c r="W152" s="416">
        <v>2290</v>
      </c>
    </row>
    <row r="153" spans="1:24" s="199" customFormat="1" hidden="1" x14ac:dyDescent="0.25">
      <c r="A153" s="409" t="s">
        <v>1910</v>
      </c>
      <c r="B153" s="33">
        <v>811872</v>
      </c>
      <c r="C153" s="409">
        <v>0</v>
      </c>
      <c r="D153" s="409"/>
      <c r="E153" s="409" t="s">
        <v>1911</v>
      </c>
      <c r="F153" s="409" t="s">
        <v>1912</v>
      </c>
      <c r="G153" s="409" t="s">
        <v>1331</v>
      </c>
      <c r="H153" s="409" t="s">
        <v>1332</v>
      </c>
      <c r="I153" s="411">
        <v>41817</v>
      </c>
      <c r="J153" s="411">
        <v>41826</v>
      </c>
      <c r="K153" s="409"/>
      <c r="L153" s="409" t="s">
        <v>728</v>
      </c>
      <c r="M153" s="409" t="s">
        <v>729</v>
      </c>
      <c r="N153" s="411">
        <v>41884</v>
      </c>
      <c r="O153" s="409" t="s">
        <v>730</v>
      </c>
      <c r="P153" s="409" t="s">
        <v>1332</v>
      </c>
      <c r="Q153" s="409" t="s">
        <v>753</v>
      </c>
      <c r="R153" s="409" t="s">
        <v>754</v>
      </c>
      <c r="S153" s="409" t="s">
        <v>739</v>
      </c>
      <c r="T153" s="409" t="s">
        <v>251</v>
      </c>
      <c r="U153" s="444">
        <v>187200</v>
      </c>
      <c r="V153" s="413" t="e">
        <v>#N/A</v>
      </c>
      <c r="W153" s="416"/>
    </row>
    <row r="154" spans="1:24" s="199" customFormat="1" hidden="1" x14ac:dyDescent="0.25">
      <c r="A154" s="409" t="s">
        <v>1913</v>
      </c>
      <c r="B154" s="33">
        <v>812083</v>
      </c>
      <c r="C154" s="409">
        <v>0</v>
      </c>
      <c r="D154" s="409"/>
      <c r="E154" s="409" t="s">
        <v>1914</v>
      </c>
      <c r="F154" s="409" t="s">
        <v>1915</v>
      </c>
      <c r="G154" s="409" t="s">
        <v>1331</v>
      </c>
      <c r="H154" s="409" t="s">
        <v>1332</v>
      </c>
      <c r="I154" s="411">
        <v>41841</v>
      </c>
      <c r="J154" s="411">
        <v>41826</v>
      </c>
      <c r="K154" s="409"/>
      <c r="L154" s="409" t="s">
        <v>728</v>
      </c>
      <c r="M154" s="409" t="s">
        <v>729</v>
      </c>
      <c r="N154" s="411">
        <v>41884</v>
      </c>
      <c r="O154" s="409" t="s">
        <v>730</v>
      </c>
      <c r="P154" s="409" t="s">
        <v>1332</v>
      </c>
      <c r="Q154" s="409" t="s">
        <v>753</v>
      </c>
      <c r="R154" s="409" t="s">
        <v>754</v>
      </c>
      <c r="S154" s="409" t="s">
        <v>739</v>
      </c>
      <c r="T154" s="409" t="s">
        <v>251</v>
      </c>
      <c r="U154" s="444">
        <v>187200</v>
      </c>
      <c r="V154" s="413" t="e">
        <v>#N/A</v>
      </c>
      <c r="W154" s="416">
        <v>567858</v>
      </c>
    </row>
    <row r="155" spans="1:24" hidden="1" x14ac:dyDescent="0.25">
      <c r="A155" s="399" t="s">
        <v>1495</v>
      </c>
      <c r="B155" s="505">
        <v>811393</v>
      </c>
      <c r="C155" s="399">
        <v>0</v>
      </c>
      <c r="D155" s="181"/>
      <c r="E155" s="399" t="s">
        <v>1496</v>
      </c>
      <c r="F155" s="399" t="s">
        <v>1497</v>
      </c>
      <c r="G155" s="399" t="s">
        <v>1331</v>
      </c>
      <c r="H155" s="399" t="s">
        <v>1332</v>
      </c>
      <c r="I155" s="400">
        <v>41764</v>
      </c>
      <c r="J155" s="400">
        <v>41730</v>
      </c>
      <c r="K155" s="181"/>
      <c r="L155" s="399" t="s">
        <v>728</v>
      </c>
      <c r="M155" s="399" t="s">
        <v>729</v>
      </c>
      <c r="N155" s="400">
        <v>41878</v>
      </c>
      <c r="O155" s="399" t="s">
        <v>730</v>
      </c>
      <c r="P155" s="399" t="s">
        <v>1332</v>
      </c>
      <c r="Q155" s="399" t="s">
        <v>753</v>
      </c>
      <c r="R155" s="399" t="s">
        <v>754</v>
      </c>
      <c r="S155" s="399" t="s">
        <v>739</v>
      </c>
      <c r="T155" s="399" t="s">
        <v>251</v>
      </c>
      <c r="U155" s="401">
        <v>286000</v>
      </c>
      <c r="V155" s="402" t="e">
        <v>#N/A</v>
      </c>
      <c r="W155" s="399">
        <v>212009</v>
      </c>
      <c r="X155" s="264">
        <f>U155</f>
        <v>286000</v>
      </c>
    </row>
    <row r="156" spans="1:24" s="205" customFormat="1" hidden="1" x14ac:dyDescent="0.25">
      <c r="A156" s="403" t="s">
        <v>1498</v>
      </c>
      <c r="B156" s="506">
        <v>811561</v>
      </c>
      <c r="C156" s="403">
        <v>0</v>
      </c>
      <c r="D156" s="403"/>
      <c r="E156" s="403" t="s">
        <v>1499</v>
      </c>
      <c r="F156" s="403" t="s">
        <v>1500</v>
      </c>
      <c r="G156" s="403" t="s">
        <v>736</v>
      </c>
      <c r="H156" s="403" t="s">
        <v>737</v>
      </c>
      <c r="I156" s="404">
        <v>41785</v>
      </c>
      <c r="J156" s="404">
        <v>41821</v>
      </c>
      <c r="K156" s="404">
        <v>42551</v>
      </c>
      <c r="L156" s="403" t="s">
        <v>728</v>
      </c>
      <c r="M156" s="403" t="s">
        <v>729</v>
      </c>
      <c r="N156" s="404">
        <v>41878</v>
      </c>
      <c r="O156" s="403" t="s">
        <v>730</v>
      </c>
      <c r="P156" s="403" t="s">
        <v>737</v>
      </c>
      <c r="Q156" s="403" t="s">
        <v>753</v>
      </c>
      <c r="R156" s="403" t="s">
        <v>754</v>
      </c>
      <c r="S156" s="403" t="s">
        <v>739</v>
      </c>
      <c r="T156" s="403" t="s">
        <v>251</v>
      </c>
      <c r="U156" s="405">
        <v>2000000</v>
      </c>
      <c r="V156" s="406" t="e">
        <v>#N/A</v>
      </c>
      <c r="W156" s="403">
        <v>778732</v>
      </c>
      <c r="X156" s="264">
        <f t="shared" ref="X156:X159" si="0">U156</f>
        <v>2000000</v>
      </c>
    </row>
    <row r="157" spans="1:24" s="137" customFormat="1" hidden="1" x14ac:dyDescent="0.25">
      <c r="A157" s="399" t="s">
        <v>1501</v>
      </c>
      <c r="B157" s="505">
        <v>812125</v>
      </c>
      <c r="C157" s="399">
        <v>0</v>
      </c>
      <c r="D157" s="181"/>
      <c r="E157" s="399" t="s">
        <v>1502</v>
      </c>
      <c r="F157" s="399" t="s">
        <v>1503</v>
      </c>
      <c r="G157" s="399" t="s">
        <v>1331</v>
      </c>
      <c r="H157" s="399" t="s">
        <v>1332</v>
      </c>
      <c r="I157" s="400">
        <v>41844</v>
      </c>
      <c r="J157" s="400">
        <v>41822</v>
      </c>
      <c r="K157" s="181"/>
      <c r="L157" s="399" t="s">
        <v>728</v>
      </c>
      <c r="M157" s="399" t="s">
        <v>729</v>
      </c>
      <c r="N157" s="400">
        <v>41878</v>
      </c>
      <c r="O157" s="399" t="s">
        <v>730</v>
      </c>
      <c r="P157" s="399" t="s">
        <v>1332</v>
      </c>
      <c r="Q157" s="399" t="s">
        <v>753</v>
      </c>
      <c r="R157" s="399" t="s">
        <v>754</v>
      </c>
      <c r="S157" s="399" t="s">
        <v>739</v>
      </c>
      <c r="T157" s="399" t="s">
        <v>251</v>
      </c>
      <c r="U157" s="401">
        <v>160160</v>
      </c>
      <c r="V157" s="402" t="e">
        <v>#N/A</v>
      </c>
      <c r="W157" s="181"/>
      <c r="X157" s="264">
        <f t="shared" si="0"/>
        <v>160160</v>
      </c>
    </row>
    <row r="158" spans="1:24" s="137" customFormat="1" hidden="1" x14ac:dyDescent="0.25">
      <c r="A158" s="399" t="s">
        <v>1504</v>
      </c>
      <c r="B158" s="505">
        <v>812024</v>
      </c>
      <c r="C158" s="399">
        <v>0</v>
      </c>
      <c r="D158" s="181"/>
      <c r="E158" s="399" t="s">
        <v>1505</v>
      </c>
      <c r="F158" s="399" t="s">
        <v>1506</v>
      </c>
      <c r="G158" s="399" t="s">
        <v>1331</v>
      </c>
      <c r="H158" s="399" t="s">
        <v>1332</v>
      </c>
      <c r="I158" s="400">
        <v>41836</v>
      </c>
      <c r="J158" s="400">
        <v>41852</v>
      </c>
      <c r="K158" s="181"/>
      <c r="L158" s="399" t="s">
        <v>728</v>
      </c>
      <c r="M158" s="399" t="s">
        <v>729</v>
      </c>
      <c r="N158" s="400">
        <v>41877</v>
      </c>
      <c r="O158" s="399" t="s">
        <v>730</v>
      </c>
      <c r="P158" s="399" t="s">
        <v>1332</v>
      </c>
      <c r="Q158" s="399" t="s">
        <v>753</v>
      </c>
      <c r="R158" s="399" t="s">
        <v>754</v>
      </c>
      <c r="S158" s="399" t="s">
        <v>739</v>
      </c>
      <c r="T158" s="399" t="s">
        <v>251</v>
      </c>
      <c r="U158" s="401">
        <v>288000</v>
      </c>
      <c r="V158" s="402" t="e">
        <v>#N/A</v>
      </c>
      <c r="W158" s="181"/>
      <c r="X158" s="264">
        <f t="shared" si="0"/>
        <v>288000</v>
      </c>
    </row>
    <row r="159" spans="1:24" s="204" customFormat="1" hidden="1" x14ac:dyDescent="0.25">
      <c r="A159" s="399" t="s">
        <v>1507</v>
      </c>
      <c r="B159" s="505">
        <v>812037</v>
      </c>
      <c r="C159" s="399">
        <v>0</v>
      </c>
      <c r="D159" s="399"/>
      <c r="E159" s="399" t="s">
        <v>1508</v>
      </c>
      <c r="F159" s="399" t="s">
        <v>1509</v>
      </c>
      <c r="G159" s="399" t="s">
        <v>736</v>
      </c>
      <c r="H159" s="399" t="s">
        <v>799</v>
      </c>
      <c r="I159" s="400">
        <v>41836</v>
      </c>
      <c r="J159" s="400">
        <v>41836</v>
      </c>
      <c r="K159" s="400">
        <v>43662</v>
      </c>
      <c r="L159" s="399" t="s">
        <v>728</v>
      </c>
      <c r="M159" s="399" t="s">
        <v>729</v>
      </c>
      <c r="N159" s="400">
        <v>41877</v>
      </c>
      <c r="O159" s="399" t="s">
        <v>730</v>
      </c>
      <c r="P159" s="399" t="s">
        <v>799</v>
      </c>
      <c r="Q159" s="399" t="s">
        <v>753</v>
      </c>
      <c r="R159" s="399" t="s">
        <v>754</v>
      </c>
      <c r="S159" s="399" t="s">
        <v>739</v>
      </c>
      <c r="T159" s="399" t="s">
        <v>251</v>
      </c>
      <c r="U159" s="401">
        <v>1000000</v>
      </c>
      <c r="V159" s="402" t="e">
        <v>#N/A</v>
      </c>
      <c r="W159" s="399">
        <v>6851</v>
      </c>
      <c r="X159" s="264">
        <f t="shared" si="0"/>
        <v>1000000</v>
      </c>
    </row>
    <row r="160" spans="1:24" s="205" customFormat="1" hidden="1" x14ac:dyDescent="0.25">
      <c r="A160" s="403" t="s">
        <v>1510</v>
      </c>
      <c r="B160" s="506">
        <v>809722</v>
      </c>
      <c r="C160" s="403">
        <v>1</v>
      </c>
      <c r="D160" s="403"/>
      <c r="E160" s="403" t="s">
        <v>1511</v>
      </c>
      <c r="F160" s="403" t="s">
        <v>1512</v>
      </c>
      <c r="G160" s="403" t="s">
        <v>736</v>
      </c>
      <c r="H160" s="403" t="s">
        <v>737</v>
      </c>
      <c r="I160" s="404">
        <v>41871</v>
      </c>
      <c r="J160" s="404">
        <v>41913</v>
      </c>
      <c r="K160" s="404">
        <v>43738</v>
      </c>
      <c r="L160" s="403" t="s">
        <v>728</v>
      </c>
      <c r="M160" s="403" t="s">
        <v>729</v>
      </c>
      <c r="N160" s="404">
        <v>41876</v>
      </c>
      <c r="O160" s="403" t="s">
        <v>730</v>
      </c>
      <c r="P160" s="403" t="s">
        <v>737</v>
      </c>
      <c r="Q160" s="403" t="s">
        <v>753</v>
      </c>
      <c r="R160" s="403" t="s">
        <v>732</v>
      </c>
      <c r="S160" s="403" t="s">
        <v>739</v>
      </c>
      <c r="T160" s="403" t="s">
        <v>251</v>
      </c>
      <c r="U160" s="405">
        <v>14000000</v>
      </c>
      <c r="V160" s="406">
        <v>7000000</v>
      </c>
      <c r="W160" s="403">
        <v>26378</v>
      </c>
      <c r="X160" s="265">
        <f>V160</f>
        <v>7000000</v>
      </c>
    </row>
    <row r="161" spans="1:24" s="137" customFormat="1" hidden="1" x14ac:dyDescent="0.25">
      <c r="A161" s="399" t="s">
        <v>1513</v>
      </c>
      <c r="B161" s="505">
        <v>811862</v>
      </c>
      <c r="C161" s="399">
        <v>0</v>
      </c>
      <c r="D161" s="181"/>
      <c r="E161" s="399" t="s">
        <v>1514</v>
      </c>
      <c r="F161" s="399" t="s">
        <v>1515</v>
      </c>
      <c r="G161" s="399" t="s">
        <v>1368</v>
      </c>
      <c r="H161" s="399" t="s">
        <v>1332</v>
      </c>
      <c r="I161" s="400">
        <v>41816</v>
      </c>
      <c r="J161" s="400">
        <v>41730</v>
      </c>
      <c r="K161" s="181"/>
      <c r="L161" s="399" t="s">
        <v>728</v>
      </c>
      <c r="M161" s="399" t="s">
        <v>729</v>
      </c>
      <c r="N161" s="400">
        <v>41876</v>
      </c>
      <c r="O161" s="399" t="s">
        <v>730</v>
      </c>
      <c r="P161" s="399" t="s">
        <v>1332</v>
      </c>
      <c r="Q161" s="399" t="s">
        <v>753</v>
      </c>
      <c r="R161" s="399" t="s">
        <v>754</v>
      </c>
      <c r="S161" s="399" t="s">
        <v>739</v>
      </c>
      <c r="T161" s="399" t="s">
        <v>1447</v>
      </c>
      <c r="U161" s="401">
        <v>140000</v>
      </c>
      <c r="V161" s="402" t="e">
        <v>#N/A</v>
      </c>
      <c r="W161" s="181"/>
      <c r="X161" s="264">
        <f>U161</f>
        <v>140000</v>
      </c>
    </row>
    <row r="162" spans="1:24" s="206" customFormat="1" hidden="1" x14ac:dyDescent="0.25">
      <c r="A162" s="403" t="s">
        <v>1516</v>
      </c>
      <c r="B162" s="506">
        <v>812159</v>
      </c>
      <c r="C162" s="403">
        <v>0</v>
      </c>
      <c r="D162" s="407"/>
      <c r="E162" s="403" t="s">
        <v>462</v>
      </c>
      <c r="F162" s="403" t="s">
        <v>1517</v>
      </c>
      <c r="G162" s="403" t="s">
        <v>972</v>
      </c>
      <c r="H162" s="403" t="s">
        <v>839</v>
      </c>
      <c r="I162" s="404">
        <v>41848</v>
      </c>
      <c r="J162" s="404">
        <v>41844</v>
      </c>
      <c r="K162" s="404">
        <v>43670</v>
      </c>
      <c r="L162" s="403" t="s">
        <v>728</v>
      </c>
      <c r="M162" s="403" t="s">
        <v>729</v>
      </c>
      <c r="N162" s="404">
        <v>41876</v>
      </c>
      <c r="O162" s="403" t="s">
        <v>730</v>
      </c>
      <c r="P162" s="403" t="s">
        <v>839</v>
      </c>
      <c r="Q162" s="407"/>
      <c r="R162" s="403" t="s">
        <v>754</v>
      </c>
      <c r="S162" s="403" t="s">
        <v>739</v>
      </c>
      <c r="T162" s="403" t="s">
        <v>251</v>
      </c>
      <c r="U162" s="403">
        <v>0</v>
      </c>
      <c r="V162" s="406" t="e">
        <v>#N/A</v>
      </c>
      <c r="W162" s="407"/>
      <c r="X162" s="264">
        <f t="shared" ref="X162:X197" si="1">U162</f>
        <v>0</v>
      </c>
    </row>
    <row r="163" spans="1:24" s="137" customFormat="1" hidden="1" x14ac:dyDescent="0.25">
      <c r="A163" s="399" t="s">
        <v>1518</v>
      </c>
      <c r="B163" s="505">
        <v>811813</v>
      </c>
      <c r="C163" s="399">
        <v>0</v>
      </c>
      <c r="D163" s="181"/>
      <c r="E163" s="399" t="s">
        <v>1519</v>
      </c>
      <c r="F163" s="399" t="s">
        <v>1520</v>
      </c>
      <c r="G163" s="399" t="s">
        <v>1368</v>
      </c>
      <c r="H163" s="399" t="s">
        <v>1332</v>
      </c>
      <c r="I163" s="400">
        <v>41810</v>
      </c>
      <c r="J163" s="400">
        <v>41808</v>
      </c>
      <c r="K163" s="181"/>
      <c r="L163" s="399" t="s">
        <v>728</v>
      </c>
      <c r="M163" s="399" t="s">
        <v>729</v>
      </c>
      <c r="N163" s="400">
        <v>41872</v>
      </c>
      <c r="O163" s="399" t="s">
        <v>730</v>
      </c>
      <c r="P163" s="399" t="s">
        <v>1332</v>
      </c>
      <c r="Q163" s="399" t="s">
        <v>753</v>
      </c>
      <c r="R163" s="399" t="s">
        <v>754</v>
      </c>
      <c r="S163" s="399" t="s">
        <v>739</v>
      </c>
      <c r="T163" s="399" t="s">
        <v>771</v>
      </c>
      <c r="U163" s="401">
        <v>140000</v>
      </c>
      <c r="V163" s="402" t="e">
        <v>#N/A</v>
      </c>
      <c r="W163" s="399">
        <v>566725</v>
      </c>
      <c r="X163" s="264">
        <f t="shared" si="1"/>
        <v>140000</v>
      </c>
    </row>
    <row r="164" spans="1:24" s="137" customFormat="1" hidden="1" x14ac:dyDescent="0.25">
      <c r="A164" s="399" t="s">
        <v>1521</v>
      </c>
      <c r="B164" s="505">
        <v>812105</v>
      </c>
      <c r="C164" s="399">
        <v>0</v>
      </c>
      <c r="D164" s="181"/>
      <c r="E164" s="399" t="s">
        <v>1522</v>
      </c>
      <c r="F164" s="399" t="s">
        <v>1523</v>
      </c>
      <c r="G164" s="399" t="s">
        <v>1331</v>
      </c>
      <c r="H164" s="399" t="s">
        <v>1332</v>
      </c>
      <c r="I164" s="400">
        <v>41842</v>
      </c>
      <c r="J164" s="400">
        <v>41824</v>
      </c>
      <c r="K164" s="181"/>
      <c r="L164" s="399" t="s">
        <v>728</v>
      </c>
      <c r="M164" s="399" t="s">
        <v>729</v>
      </c>
      <c r="N164" s="400">
        <v>41872</v>
      </c>
      <c r="O164" s="399" t="s">
        <v>730</v>
      </c>
      <c r="P164" s="399" t="s">
        <v>1332</v>
      </c>
      <c r="Q164" s="399" t="s">
        <v>753</v>
      </c>
      <c r="R164" s="399" t="s">
        <v>754</v>
      </c>
      <c r="S164" s="399" t="s">
        <v>739</v>
      </c>
      <c r="T164" s="399" t="s">
        <v>251</v>
      </c>
      <c r="U164" s="401">
        <v>190000</v>
      </c>
      <c r="V164" s="402" t="e">
        <v>#N/A</v>
      </c>
      <c r="W164" s="399">
        <v>155512</v>
      </c>
      <c r="X164" s="264">
        <f t="shared" si="1"/>
        <v>190000</v>
      </c>
    </row>
    <row r="165" spans="1:24" s="137" customFormat="1" hidden="1" x14ac:dyDescent="0.25">
      <c r="A165" s="399" t="s">
        <v>1524</v>
      </c>
      <c r="B165" s="505">
        <v>812236</v>
      </c>
      <c r="C165" s="399">
        <v>0</v>
      </c>
      <c r="D165" s="181"/>
      <c r="E165" s="399" t="s">
        <v>1525</v>
      </c>
      <c r="F165" s="399" t="s">
        <v>1526</v>
      </c>
      <c r="G165" s="399" t="s">
        <v>1331</v>
      </c>
      <c r="H165" s="399" t="s">
        <v>799</v>
      </c>
      <c r="I165" s="400">
        <v>41859</v>
      </c>
      <c r="J165" s="400">
        <v>41853</v>
      </c>
      <c r="K165" s="181"/>
      <c r="L165" s="399" t="s">
        <v>728</v>
      </c>
      <c r="M165" s="399" t="s">
        <v>729</v>
      </c>
      <c r="N165" s="400">
        <v>41872</v>
      </c>
      <c r="O165" s="399" t="s">
        <v>730</v>
      </c>
      <c r="P165" s="399" t="s">
        <v>799</v>
      </c>
      <c r="Q165" s="399" t="s">
        <v>753</v>
      </c>
      <c r="R165" s="399" t="s">
        <v>754</v>
      </c>
      <c r="S165" s="399" t="s">
        <v>739</v>
      </c>
      <c r="T165" s="399" t="s">
        <v>251</v>
      </c>
      <c r="U165" s="401">
        <v>221000</v>
      </c>
      <c r="V165" s="402" t="e">
        <v>#N/A</v>
      </c>
      <c r="W165" s="181"/>
      <c r="X165" s="264">
        <f t="shared" si="1"/>
        <v>221000</v>
      </c>
    </row>
    <row r="166" spans="1:24" s="206" customFormat="1" hidden="1" x14ac:dyDescent="0.25">
      <c r="A166" s="403" t="s">
        <v>1527</v>
      </c>
      <c r="B166" s="506">
        <v>812356</v>
      </c>
      <c r="C166" s="403">
        <v>0</v>
      </c>
      <c r="D166" s="407"/>
      <c r="E166" s="403" t="s">
        <v>1528</v>
      </c>
      <c r="F166" s="403" t="s">
        <v>1529</v>
      </c>
      <c r="G166" s="403" t="s">
        <v>736</v>
      </c>
      <c r="H166" s="403" t="s">
        <v>737</v>
      </c>
      <c r="I166" s="404">
        <v>41871</v>
      </c>
      <c r="J166" s="404">
        <v>41883</v>
      </c>
      <c r="K166" s="404">
        <v>43708</v>
      </c>
      <c r="L166" s="403" t="s">
        <v>728</v>
      </c>
      <c r="M166" s="403" t="s">
        <v>729</v>
      </c>
      <c r="N166" s="404">
        <v>41872</v>
      </c>
      <c r="O166" s="403" t="s">
        <v>730</v>
      </c>
      <c r="P166" s="403" t="s">
        <v>737</v>
      </c>
      <c r="Q166" s="403" t="s">
        <v>753</v>
      </c>
      <c r="R166" s="403" t="s">
        <v>732</v>
      </c>
      <c r="S166" s="403" t="s">
        <v>739</v>
      </c>
      <c r="T166" s="403" t="s">
        <v>251</v>
      </c>
      <c r="U166" s="403">
        <v>0</v>
      </c>
      <c r="V166" s="406" t="e">
        <v>#N/A</v>
      </c>
      <c r="W166" s="403">
        <v>175107</v>
      </c>
      <c r="X166" s="264">
        <f t="shared" si="1"/>
        <v>0</v>
      </c>
    </row>
    <row r="167" spans="1:24" s="137" customFormat="1" hidden="1" x14ac:dyDescent="0.25">
      <c r="A167" s="399" t="s">
        <v>1530</v>
      </c>
      <c r="B167" s="505">
        <v>811843</v>
      </c>
      <c r="C167" s="399">
        <v>0</v>
      </c>
      <c r="D167" s="181"/>
      <c r="E167" s="399" t="s">
        <v>1531</v>
      </c>
      <c r="F167" s="399" t="s">
        <v>1532</v>
      </c>
      <c r="G167" s="399" t="s">
        <v>781</v>
      </c>
      <c r="H167" s="399" t="s">
        <v>737</v>
      </c>
      <c r="I167" s="400">
        <v>41814</v>
      </c>
      <c r="J167" s="400">
        <v>41814</v>
      </c>
      <c r="K167" s="400">
        <v>41912</v>
      </c>
      <c r="L167" s="399" t="s">
        <v>728</v>
      </c>
      <c r="M167" s="399" t="s">
        <v>729</v>
      </c>
      <c r="N167" s="400">
        <v>41871</v>
      </c>
      <c r="O167" s="399" t="s">
        <v>730</v>
      </c>
      <c r="P167" s="399" t="s">
        <v>737</v>
      </c>
      <c r="Q167" s="399" t="s">
        <v>753</v>
      </c>
      <c r="R167" s="399" t="s">
        <v>754</v>
      </c>
      <c r="S167" s="399" t="s">
        <v>739</v>
      </c>
      <c r="T167" s="399" t="s">
        <v>251</v>
      </c>
      <c r="U167" s="401">
        <v>5000</v>
      </c>
      <c r="V167" s="402" t="e">
        <v>#N/A</v>
      </c>
      <c r="W167" s="399">
        <v>44029</v>
      </c>
      <c r="X167" s="264">
        <f t="shared" si="1"/>
        <v>5000</v>
      </c>
    </row>
    <row r="168" spans="1:24" s="137" customFormat="1" hidden="1" x14ac:dyDescent="0.25">
      <c r="A168" s="399" t="s">
        <v>1533</v>
      </c>
      <c r="B168" s="505">
        <v>811844</v>
      </c>
      <c r="C168" s="399">
        <v>0</v>
      </c>
      <c r="D168" s="181"/>
      <c r="E168" s="399" t="s">
        <v>1531</v>
      </c>
      <c r="F168" s="399" t="s">
        <v>1534</v>
      </c>
      <c r="G168" s="399" t="s">
        <v>781</v>
      </c>
      <c r="H168" s="399" t="s">
        <v>737</v>
      </c>
      <c r="I168" s="400">
        <v>41814</v>
      </c>
      <c r="J168" s="400">
        <v>41814</v>
      </c>
      <c r="K168" s="400">
        <v>41912</v>
      </c>
      <c r="L168" s="399" t="s">
        <v>728</v>
      </c>
      <c r="M168" s="399" t="s">
        <v>729</v>
      </c>
      <c r="N168" s="400">
        <v>41871</v>
      </c>
      <c r="O168" s="399" t="s">
        <v>730</v>
      </c>
      <c r="P168" s="399" t="s">
        <v>737</v>
      </c>
      <c r="Q168" s="399" t="s">
        <v>753</v>
      </c>
      <c r="R168" s="399" t="s">
        <v>754</v>
      </c>
      <c r="S168" s="399" t="s">
        <v>739</v>
      </c>
      <c r="T168" s="399" t="s">
        <v>251</v>
      </c>
      <c r="U168" s="401">
        <v>12000</v>
      </c>
      <c r="V168" s="402" t="e">
        <v>#N/A</v>
      </c>
      <c r="W168" s="399">
        <v>44029</v>
      </c>
      <c r="X168" s="264">
        <f t="shared" si="1"/>
        <v>12000</v>
      </c>
    </row>
    <row r="169" spans="1:24" s="137" customFormat="1" hidden="1" x14ac:dyDescent="0.25">
      <c r="A169" s="399" t="s">
        <v>1535</v>
      </c>
      <c r="B169" s="505">
        <v>811891</v>
      </c>
      <c r="C169" s="399">
        <v>0</v>
      </c>
      <c r="D169" s="181"/>
      <c r="E169" s="399" t="s">
        <v>1536</v>
      </c>
      <c r="F169" s="399" t="s">
        <v>1537</v>
      </c>
      <c r="G169" s="399" t="s">
        <v>781</v>
      </c>
      <c r="H169" s="399" t="s">
        <v>737</v>
      </c>
      <c r="I169" s="400">
        <v>41822</v>
      </c>
      <c r="J169" s="400">
        <v>41822</v>
      </c>
      <c r="K169" s="400">
        <v>41912</v>
      </c>
      <c r="L169" s="399" t="s">
        <v>728</v>
      </c>
      <c r="M169" s="399" t="s">
        <v>729</v>
      </c>
      <c r="N169" s="400">
        <v>41871</v>
      </c>
      <c r="O169" s="399" t="s">
        <v>730</v>
      </c>
      <c r="P169" s="399" t="s">
        <v>737</v>
      </c>
      <c r="Q169" s="399" t="s">
        <v>753</v>
      </c>
      <c r="R169" s="399" t="s">
        <v>754</v>
      </c>
      <c r="S169" s="399" t="s">
        <v>739</v>
      </c>
      <c r="T169" s="399" t="s">
        <v>251</v>
      </c>
      <c r="U169" s="401">
        <v>3400</v>
      </c>
      <c r="V169" s="402" t="e">
        <v>#N/A</v>
      </c>
      <c r="W169" s="399">
        <v>144166</v>
      </c>
      <c r="X169" s="264">
        <f t="shared" si="1"/>
        <v>3400</v>
      </c>
    </row>
    <row r="170" spans="1:24" s="137" customFormat="1" hidden="1" x14ac:dyDescent="0.25">
      <c r="A170" s="399" t="s">
        <v>1538</v>
      </c>
      <c r="B170" s="505">
        <v>811925</v>
      </c>
      <c r="C170" s="399">
        <v>0</v>
      </c>
      <c r="D170" s="181"/>
      <c r="E170" s="399" t="s">
        <v>1539</v>
      </c>
      <c r="F170" s="399" t="s">
        <v>1540</v>
      </c>
      <c r="G170" s="399" t="s">
        <v>781</v>
      </c>
      <c r="H170" s="399" t="s">
        <v>737</v>
      </c>
      <c r="I170" s="400">
        <v>41823</v>
      </c>
      <c r="J170" s="400">
        <v>41823</v>
      </c>
      <c r="K170" s="400">
        <v>41854</v>
      </c>
      <c r="L170" s="399" t="s">
        <v>728</v>
      </c>
      <c r="M170" s="399" t="s">
        <v>729</v>
      </c>
      <c r="N170" s="400">
        <v>41871</v>
      </c>
      <c r="O170" s="399" t="s">
        <v>730</v>
      </c>
      <c r="P170" s="399" t="s">
        <v>737</v>
      </c>
      <c r="Q170" s="399" t="s">
        <v>753</v>
      </c>
      <c r="R170" s="399" t="s">
        <v>732</v>
      </c>
      <c r="S170" s="399" t="s">
        <v>739</v>
      </c>
      <c r="T170" s="399" t="s">
        <v>251</v>
      </c>
      <c r="U170" s="401">
        <v>2000</v>
      </c>
      <c r="V170" s="402" t="e">
        <v>#N/A</v>
      </c>
      <c r="W170" s="181"/>
      <c r="X170" s="264">
        <f t="shared" si="1"/>
        <v>2000</v>
      </c>
    </row>
    <row r="171" spans="1:24" s="137" customFormat="1" hidden="1" x14ac:dyDescent="0.25">
      <c r="A171" s="399" t="s">
        <v>1541</v>
      </c>
      <c r="B171" s="505">
        <v>811931</v>
      </c>
      <c r="C171" s="399">
        <v>0</v>
      </c>
      <c r="D171" s="181"/>
      <c r="E171" s="399" t="s">
        <v>1542</v>
      </c>
      <c r="F171" s="399" t="s">
        <v>1266</v>
      </c>
      <c r="G171" s="399" t="s">
        <v>781</v>
      </c>
      <c r="H171" s="399" t="s">
        <v>737</v>
      </c>
      <c r="I171" s="400">
        <v>41827</v>
      </c>
      <c r="J171" s="400">
        <v>41827</v>
      </c>
      <c r="K171" s="400">
        <v>41912</v>
      </c>
      <c r="L171" s="399" t="s">
        <v>728</v>
      </c>
      <c r="M171" s="399" t="s">
        <v>729</v>
      </c>
      <c r="N171" s="400">
        <v>41871</v>
      </c>
      <c r="O171" s="399" t="s">
        <v>730</v>
      </c>
      <c r="P171" s="399" t="s">
        <v>737</v>
      </c>
      <c r="Q171" s="399" t="s">
        <v>753</v>
      </c>
      <c r="R171" s="399" t="s">
        <v>732</v>
      </c>
      <c r="S171" s="399" t="s">
        <v>739</v>
      </c>
      <c r="T171" s="399" t="s">
        <v>251</v>
      </c>
      <c r="U171" s="401">
        <v>35000</v>
      </c>
      <c r="V171" s="402" t="e">
        <v>#N/A</v>
      </c>
      <c r="W171" s="399">
        <v>60777</v>
      </c>
      <c r="X171" s="264">
        <f t="shared" si="1"/>
        <v>35000</v>
      </c>
    </row>
    <row r="172" spans="1:24" s="137" customFormat="1" hidden="1" x14ac:dyDescent="0.25">
      <c r="A172" s="399" t="s">
        <v>1543</v>
      </c>
      <c r="B172" s="505">
        <v>812064</v>
      </c>
      <c r="C172" s="399">
        <v>0</v>
      </c>
      <c r="D172" s="181"/>
      <c r="E172" s="399" t="s">
        <v>1544</v>
      </c>
      <c r="F172" s="399" t="s">
        <v>1545</v>
      </c>
      <c r="G172" s="399" t="s">
        <v>781</v>
      </c>
      <c r="H172" s="399" t="s">
        <v>737</v>
      </c>
      <c r="I172" s="400">
        <v>41837</v>
      </c>
      <c r="J172" s="400">
        <v>41837</v>
      </c>
      <c r="K172" s="400">
        <v>41912</v>
      </c>
      <c r="L172" s="399" t="s">
        <v>728</v>
      </c>
      <c r="M172" s="399" t="s">
        <v>729</v>
      </c>
      <c r="N172" s="400">
        <v>41871</v>
      </c>
      <c r="O172" s="399" t="s">
        <v>730</v>
      </c>
      <c r="P172" s="399" t="s">
        <v>737</v>
      </c>
      <c r="Q172" s="399" t="s">
        <v>753</v>
      </c>
      <c r="R172" s="399" t="s">
        <v>732</v>
      </c>
      <c r="S172" s="399" t="s">
        <v>739</v>
      </c>
      <c r="T172" s="399" t="s">
        <v>251</v>
      </c>
      <c r="U172" s="401">
        <v>60000</v>
      </c>
      <c r="V172" s="402" t="e">
        <v>#N/A</v>
      </c>
      <c r="W172" s="399">
        <v>741973</v>
      </c>
      <c r="X172" s="264">
        <f t="shared" si="1"/>
        <v>60000</v>
      </c>
    </row>
    <row r="173" spans="1:24" s="137" customFormat="1" hidden="1" x14ac:dyDescent="0.25">
      <c r="A173" s="399" t="s">
        <v>1546</v>
      </c>
      <c r="B173" s="505">
        <v>812077</v>
      </c>
      <c r="C173" s="399">
        <v>0</v>
      </c>
      <c r="D173" s="181"/>
      <c r="E173" s="399" t="s">
        <v>1547</v>
      </c>
      <c r="F173" s="399" t="s">
        <v>1548</v>
      </c>
      <c r="G173" s="399" t="s">
        <v>781</v>
      </c>
      <c r="H173" s="399" t="s">
        <v>737</v>
      </c>
      <c r="I173" s="400">
        <v>41841</v>
      </c>
      <c r="J173" s="400">
        <v>41841</v>
      </c>
      <c r="K173" s="400">
        <v>41912</v>
      </c>
      <c r="L173" s="399" t="s">
        <v>728</v>
      </c>
      <c r="M173" s="399" t="s">
        <v>729</v>
      </c>
      <c r="N173" s="400">
        <v>41871</v>
      </c>
      <c r="O173" s="399" t="s">
        <v>730</v>
      </c>
      <c r="P173" s="399" t="s">
        <v>737</v>
      </c>
      <c r="Q173" s="399" t="s">
        <v>753</v>
      </c>
      <c r="R173" s="399" t="s">
        <v>732</v>
      </c>
      <c r="S173" s="399" t="s">
        <v>739</v>
      </c>
      <c r="T173" s="399" t="s">
        <v>251</v>
      </c>
      <c r="U173" s="401">
        <v>45000</v>
      </c>
      <c r="V173" s="402" t="e">
        <v>#N/A</v>
      </c>
      <c r="W173" s="399">
        <v>601125</v>
      </c>
      <c r="X173" s="264">
        <f t="shared" si="1"/>
        <v>45000</v>
      </c>
    </row>
    <row r="174" spans="1:24" s="137" customFormat="1" hidden="1" x14ac:dyDescent="0.25">
      <c r="A174" s="399" t="s">
        <v>1549</v>
      </c>
      <c r="B174" s="505">
        <v>811706</v>
      </c>
      <c r="C174" s="399">
        <v>0</v>
      </c>
      <c r="D174" s="181"/>
      <c r="E174" s="399" t="s">
        <v>1550</v>
      </c>
      <c r="F174" s="399" t="s">
        <v>1551</v>
      </c>
      <c r="G174" s="399" t="s">
        <v>1331</v>
      </c>
      <c r="H174" s="399" t="s">
        <v>1332</v>
      </c>
      <c r="I174" s="400">
        <v>41800</v>
      </c>
      <c r="J174" s="400">
        <v>41799</v>
      </c>
      <c r="K174" s="181"/>
      <c r="L174" s="399" t="s">
        <v>728</v>
      </c>
      <c r="M174" s="399" t="s">
        <v>729</v>
      </c>
      <c r="N174" s="400">
        <v>41870</v>
      </c>
      <c r="O174" s="399" t="s">
        <v>730</v>
      </c>
      <c r="P174" s="399" t="s">
        <v>1332</v>
      </c>
      <c r="Q174" s="399" t="s">
        <v>753</v>
      </c>
      <c r="R174" s="399" t="s">
        <v>754</v>
      </c>
      <c r="S174" s="399" t="s">
        <v>739</v>
      </c>
      <c r="T174" s="399" t="s">
        <v>251</v>
      </c>
      <c r="U174" s="401">
        <v>286000</v>
      </c>
      <c r="V174" s="402" t="e">
        <v>#N/A</v>
      </c>
      <c r="W174" s="181"/>
      <c r="X174" s="264">
        <f t="shared" si="1"/>
        <v>286000</v>
      </c>
    </row>
    <row r="175" spans="1:24" s="206" customFormat="1" hidden="1" x14ac:dyDescent="0.25">
      <c r="A175" s="403" t="s">
        <v>1552</v>
      </c>
      <c r="B175" s="506">
        <v>811836</v>
      </c>
      <c r="C175" s="403">
        <v>0</v>
      </c>
      <c r="D175" s="407"/>
      <c r="E175" s="403" t="s">
        <v>1553</v>
      </c>
      <c r="F175" s="403" t="s">
        <v>1554</v>
      </c>
      <c r="G175" s="403" t="s">
        <v>803</v>
      </c>
      <c r="H175" s="403" t="s">
        <v>839</v>
      </c>
      <c r="I175" s="404">
        <v>41813</v>
      </c>
      <c r="J175" s="404">
        <v>41833</v>
      </c>
      <c r="K175" s="404">
        <v>43659</v>
      </c>
      <c r="L175" s="403" t="s">
        <v>728</v>
      </c>
      <c r="M175" s="403" t="s">
        <v>729</v>
      </c>
      <c r="N175" s="404">
        <v>41870</v>
      </c>
      <c r="O175" s="403" t="s">
        <v>730</v>
      </c>
      <c r="P175" s="403" t="s">
        <v>839</v>
      </c>
      <c r="Q175" s="403" t="s">
        <v>753</v>
      </c>
      <c r="R175" s="403" t="s">
        <v>754</v>
      </c>
      <c r="S175" s="403" t="s">
        <v>739</v>
      </c>
      <c r="T175" s="403" t="s">
        <v>251</v>
      </c>
      <c r="U175" s="405">
        <v>500000</v>
      </c>
      <c r="V175" s="406" t="e">
        <v>#N/A</v>
      </c>
      <c r="W175" s="403">
        <v>7344</v>
      </c>
      <c r="X175" s="264">
        <f t="shared" si="1"/>
        <v>500000</v>
      </c>
    </row>
    <row r="176" spans="1:24" s="206" customFormat="1" hidden="1" x14ac:dyDescent="0.25">
      <c r="A176" s="403" t="s">
        <v>1555</v>
      </c>
      <c r="B176" s="506">
        <v>812186</v>
      </c>
      <c r="C176" s="403">
        <v>0</v>
      </c>
      <c r="D176" s="407"/>
      <c r="E176" s="403" t="s">
        <v>1556</v>
      </c>
      <c r="F176" s="403" t="s">
        <v>1557</v>
      </c>
      <c r="G176" s="403" t="s">
        <v>972</v>
      </c>
      <c r="H176" s="403" t="s">
        <v>839</v>
      </c>
      <c r="I176" s="404">
        <v>41851</v>
      </c>
      <c r="J176" s="404">
        <v>41850</v>
      </c>
      <c r="K176" s="404">
        <v>43311</v>
      </c>
      <c r="L176" s="403" t="s">
        <v>728</v>
      </c>
      <c r="M176" s="403" t="s">
        <v>729</v>
      </c>
      <c r="N176" s="404">
        <v>41870</v>
      </c>
      <c r="O176" s="403" t="s">
        <v>730</v>
      </c>
      <c r="P176" s="403" t="s">
        <v>839</v>
      </c>
      <c r="Q176" s="407"/>
      <c r="R176" s="403" t="s">
        <v>754</v>
      </c>
      <c r="S176" s="403" t="s">
        <v>739</v>
      </c>
      <c r="T176" s="403" t="s">
        <v>251</v>
      </c>
      <c r="U176" s="403">
        <v>0</v>
      </c>
      <c r="V176" s="406" t="e">
        <v>#N/A</v>
      </c>
      <c r="W176" s="407"/>
      <c r="X176" s="264">
        <f t="shared" si="1"/>
        <v>0</v>
      </c>
    </row>
    <row r="177" spans="1:24" s="137" customFormat="1" hidden="1" x14ac:dyDescent="0.25">
      <c r="A177" s="399" t="s">
        <v>1558</v>
      </c>
      <c r="B177" s="505">
        <v>812091</v>
      </c>
      <c r="C177" s="399">
        <v>0</v>
      </c>
      <c r="D177" s="181"/>
      <c r="E177" s="399" t="s">
        <v>1559</v>
      </c>
      <c r="F177" s="399" t="s">
        <v>1560</v>
      </c>
      <c r="G177" s="399" t="s">
        <v>1368</v>
      </c>
      <c r="H177" s="399" t="s">
        <v>1332</v>
      </c>
      <c r="I177" s="400">
        <v>41842</v>
      </c>
      <c r="J177" s="400">
        <v>41730</v>
      </c>
      <c r="K177" s="181"/>
      <c r="L177" s="399" t="s">
        <v>728</v>
      </c>
      <c r="M177" s="399" t="s">
        <v>729</v>
      </c>
      <c r="N177" s="400">
        <v>41869</v>
      </c>
      <c r="O177" s="399" t="s">
        <v>730</v>
      </c>
      <c r="P177" s="399" t="s">
        <v>1332</v>
      </c>
      <c r="Q177" s="399" t="s">
        <v>753</v>
      </c>
      <c r="R177" s="399" t="s">
        <v>754</v>
      </c>
      <c r="S177" s="399" t="s">
        <v>739</v>
      </c>
      <c r="T177" s="399" t="s">
        <v>817</v>
      </c>
      <c r="U177" s="401">
        <v>140000</v>
      </c>
      <c r="V177" s="402" t="e">
        <v>#N/A</v>
      </c>
      <c r="W177" s="181"/>
      <c r="X177" s="264">
        <f t="shared" si="1"/>
        <v>140000</v>
      </c>
    </row>
    <row r="178" spans="1:24" s="137" customFormat="1" hidden="1" x14ac:dyDescent="0.25">
      <c r="A178" s="399" t="s">
        <v>1561</v>
      </c>
      <c r="B178" s="505" t="s">
        <v>1562</v>
      </c>
      <c r="C178" s="399">
        <v>1</v>
      </c>
      <c r="D178" s="181"/>
      <c r="E178" s="399" t="s">
        <v>1448</v>
      </c>
      <c r="F178" s="399" t="s">
        <v>1563</v>
      </c>
      <c r="G178" s="399" t="s">
        <v>1333</v>
      </c>
      <c r="H178" s="399" t="s">
        <v>799</v>
      </c>
      <c r="I178" s="400">
        <v>41823</v>
      </c>
      <c r="J178" s="400">
        <v>41821</v>
      </c>
      <c r="K178" s="400">
        <v>42186</v>
      </c>
      <c r="L178" s="399" t="s">
        <v>728</v>
      </c>
      <c r="M178" s="399" t="s">
        <v>729</v>
      </c>
      <c r="N178" s="400">
        <v>41865</v>
      </c>
      <c r="O178" s="399" t="s">
        <v>730</v>
      </c>
      <c r="P178" s="399" t="s">
        <v>799</v>
      </c>
      <c r="Q178" s="399" t="s">
        <v>753</v>
      </c>
      <c r="R178" s="399" t="s">
        <v>754</v>
      </c>
      <c r="S178" s="399" t="s">
        <v>739</v>
      </c>
      <c r="T178" s="399" t="s">
        <v>251</v>
      </c>
      <c r="U178" s="401">
        <v>270500</v>
      </c>
      <c r="V178" s="402" t="e">
        <v>#N/A</v>
      </c>
      <c r="W178" s="399">
        <v>566426</v>
      </c>
      <c r="X178" s="264">
        <f t="shared" si="1"/>
        <v>270500</v>
      </c>
    </row>
    <row r="179" spans="1:24" s="137" customFormat="1" hidden="1" x14ac:dyDescent="0.25">
      <c r="A179" s="399" t="s">
        <v>1564</v>
      </c>
      <c r="B179" s="505">
        <v>810868</v>
      </c>
      <c r="C179" s="399">
        <v>0</v>
      </c>
      <c r="D179" s="181"/>
      <c r="E179" s="399" t="s">
        <v>1565</v>
      </c>
      <c r="F179" s="399" t="s">
        <v>1566</v>
      </c>
      <c r="G179" s="399" t="s">
        <v>1368</v>
      </c>
      <c r="H179" s="399" t="s">
        <v>835</v>
      </c>
      <c r="I179" s="400">
        <v>41702</v>
      </c>
      <c r="J179" s="400">
        <v>41708</v>
      </c>
      <c r="K179" s="181"/>
      <c r="L179" s="399" t="s">
        <v>728</v>
      </c>
      <c r="M179" s="399" t="s">
        <v>729</v>
      </c>
      <c r="N179" s="400">
        <v>41864</v>
      </c>
      <c r="O179" s="399" t="s">
        <v>730</v>
      </c>
      <c r="P179" s="399" t="s">
        <v>835</v>
      </c>
      <c r="Q179" s="399" t="s">
        <v>753</v>
      </c>
      <c r="R179" s="399" t="s">
        <v>754</v>
      </c>
      <c r="S179" s="399" t="s">
        <v>739</v>
      </c>
      <c r="T179" s="399" t="s">
        <v>927</v>
      </c>
      <c r="U179" s="401">
        <v>140000</v>
      </c>
      <c r="V179" s="402" t="e">
        <v>#N/A</v>
      </c>
      <c r="W179" s="181"/>
      <c r="X179" s="264">
        <f t="shared" si="1"/>
        <v>140000</v>
      </c>
    </row>
    <row r="180" spans="1:24" s="137" customFormat="1" hidden="1" x14ac:dyDescent="0.25">
      <c r="A180" s="399" t="s">
        <v>1567</v>
      </c>
      <c r="B180" s="505" t="s">
        <v>1568</v>
      </c>
      <c r="C180" s="399">
        <v>3</v>
      </c>
      <c r="D180" s="181"/>
      <c r="E180" s="399" t="s">
        <v>1569</v>
      </c>
      <c r="F180" s="399" t="s">
        <v>1570</v>
      </c>
      <c r="G180" s="399" t="s">
        <v>505</v>
      </c>
      <c r="H180" s="399" t="s">
        <v>799</v>
      </c>
      <c r="I180" s="400">
        <v>41862</v>
      </c>
      <c r="J180" s="400">
        <v>41883</v>
      </c>
      <c r="K180" s="400">
        <v>42248</v>
      </c>
      <c r="L180" s="399" t="s">
        <v>728</v>
      </c>
      <c r="M180" s="399" t="s">
        <v>729</v>
      </c>
      <c r="N180" s="400">
        <v>41863</v>
      </c>
      <c r="O180" s="399" t="s">
        <v>730</v>
      </c>
      <c r="P180" s="399" t="s">
        <v>799</v>
      </c>
      <c r="Q180" s="399" t="s">
        <v>753</v>
      </c>
      <c r="R180" s="399" t="s">
        <v>754</v>
      </c>
      <c r="S180" s="399" t="s">
        <v>739</v>
      </c>
      <c r="T180" s="399" t="s">
        <v>251</v>
      </c>
      <c r="U180" s="401">
        <v>4500000</v>
      </c>
      <c r="V180" s="402">
        <v>4410000</v>
      </c>
      <c r="W180" s="399">
        <v>5911</v>
      </c>
      <c r="X180" s="180">
        <f>V180</f>
        <v>4410000</v>
      </c>
    </row>
    <row r="181" spans="1:24" s="137" customFormat="1" hidden="1" x14ac:dyDescent="0.25">
      <c r="A181" s="399" t="s">
        <v>1571</v>
      </c>
      <c r="B181" s="505">
        <v>811390</v>
      </c>
      <c r="C181" s="399">
        <v>0</v>
      </c>
      <c r="D181" s="181"/>
      <c r="E181" s="399" t="s">
        <v>1572</v>
      </c>
      <c r="F181" s="399" t="s">
        <v>1573</v>
      </c>
      <c r="G181" s="399" t="s">
        <v>1368</v>
      </c>
      <c r="H181" s="399" t="s">
        <v>1332</v>
      </c>
      <c r="I181" s="400">
        <v>41764</v>
      </c>
      <c r="J181" s="400">
        <v>41730</v>
      </c>
      <c r="K181" s="181"/>
      <c r="L181" s="399" t="s">
        <v>728</v>
      </c>
      <c r="M181" s="399" t="s">
        <v>729</v>
      </c>
      <c r="N181" s="400">
        <v>41863</v>
      </c>
      <c r="O181" s="399" t="s">
        <v>730</v>
      </c>
      <c r="P181" s="399" t="s">
        <v>1332</v>
      </c>
      <c r="Q181" s="399" t="s">
        <v>753</v>
      </c>
      <c r="R181" s="399" t="s">
        <v>754</v>
      </c>
      <c r="S181" s="399" t="s">
        <v>739</v>
      </c>
      <c r="T181" s="399" t="s">
        <v>1447</v>
      </c>
      <c r="U181" s="401">
        <v>140000</v>
      </c>
      <c r="V181" s="402" t="e">
        <v>#N/A</v>
      </c>
      <c r="W181" s="399">
        <v>820863</v>
      </c>
      <c r="X181" s="264">
        <f t="shared" si="1"/>
        <v>140000</v>
      </c>
    </row>
    <row r="182" spans="1:24" s="137" customFormat="1" hidden="1" x14ac:dyDescent="0.25">
      <c r="A182" s="399" t="s">
        <v>1328</v>
      </c>
      <c r="B182" s="505">
        <v>811791</v>
      </c>
      <c r="C182" s="399">
        <v>0</v>
      </c>
      <c r="D182" s="181"/>
      <c r="E182" s="399" t="s">
        <v>1329</v>
      </c>
      <c r="F182" s="399" t="s">
        <v>1330</v>
      </c>
      <c r="G182" s="399" t="s">
        <v>1331</v>
      </c>
      <c r="H182" s="399" t="s">
        <v>1332</v>
      </c>
      <c r="I182" s="400">
        <v>41808</v>
      </c>
      <c r="J182" s="400">
        <v>41806</v>
      </c>
      <c r="K182" s="181"/>
      <c r="L182" s="399" t="s">
        <v>728</v>
      </c>
      <c r="M182" s="399" t="s">
        <v>729</v>
      </c>
      <c r="N182" s="400">
        <v>41862</v>
      </c>
      <c r="O182" s="399" t="s">
        <v>730</v>
      </c>
      <c r="P182" s="399" t="s">
        <v>1332</v>
      </c>
      <c r="Q182" s="399" t="s">
        <v>753</v>
      </c>
      <c r="R182" s="399" t="s">
        <v>754</v>
      </c>
      <c r="S182" s="399" t="s">
        <v>739</v>
      </c>
      <c r="T182" s="399" t="s">
        <v>816</v>
      </c>
      <c r="U182" s="401">
        <v>91000</v>
      </c>
      <c r="V182" s="402" t="e">
        <v>#N/A</v>
      </c>
      <c r="W182" s="181"/>
      <c r="X182" s="264">
        <f t="shared" si="1"/>
        <v>91000</v>
      </c>
    </row>
    <row r="183" spans="1:24" s="137" customFormat="1" hidden="1" x14ac:dyDescent="0.25">
      <c r="A183" s="399" t="s">
        <v>1336</v>
      </c>
      <c r="B183" s="505" t="s">
        <v>1337</v>
      </c>
      <c r="C183" s="399">
        <v>1</v>
      </c>
      <c r="D183" s="181"/>
      <c r="E183" s="399" t="s">
        <v>1338</v>
      </c>
      <c r="F183" s="399" t="s">
        <v>1339</v>
      </c>
      <c r="G183" s="399" t="s">
        <v>1334</v>
      </c>
      <c r="H183" s="399" t="s">
        <v>1332</v>
      </c>
      <c r="I183" s="400">
        <v>41803</v>
      </c>
      <c r="J183" s="400">
        <v>41793</v>
      </c>
      <c r="K183" s="400">
        <v>42157</v>
      </c>
      <c r="L183" s="399" t="s">
        <v>728</v>
      </c>
      <c r="M183" s="399" t="s">
        <v>729</v>
      </c>
      <c r="N183" s="400">
        <v>41859</v>
      </c>
      <c r="O183" s="399" t="s">
        <v>730</v>
      </c>
      <c r="P183" s="399" t="s">
        <v>1332</v>
      </c>
      <c r="Q183" s="399" t="s">
        <v>753</v>
      </c>
      <c r="R183" s="399" t="s">
        <v>754</v>
      </c>
      <c r="S183" s="399" t="s">
        <v>739</v>
      </c>
      <c r="T183" s="399" t="s">
        <v>251</v>
      </c>
      <c r="U183" s="401">
        <v>312000</v>
      </c>
      <c r="V183" s="402">
        <v>312000</v>
      </c>
      <c r="W183" s="181"/>
      <c r="X183" s="264">
        <f>V183</f>
        <v>312000</v>
      </c>
    </row>
    <row r="184" spans="1:24" s="137" customFormat="1" hidden="1" x14ac:dyDescent="0.25">
      <c r="A184" s="399" t="s">
        <v>1340</v>
      </c>
      <c r="B184" s="505" t="s">
        <v>1341</v>
      </c>
      <c r="C184" s="399">
        <v>1</v>
      </c>
      <c r="D184" s="181"/>
      <c r="E184" s="399" t="s">
        <v>1342</v>
      </c>
      <c r="F184" s="399" t="s">
        <v>1343</v>
      </c>
      <c r="G184" s="399" t="s">
        <v>505</v>
      </c>
      <c r="H184" s="399" t="s">
        <v>808</v>
      </c>
      <c r="I184" s="400">
        <v>41754</v>
      </c>
      <c r="J184" s="400">
        <v>41690</v>
      </c>
      <c r="K184" s="400">
        <v>42004</v>
      </c>
      <c r="L184" s="399" t="s">
        <v>728</v>
      </c>
      <c r="M184" s="399" t="s">
        <v>729</v>
      </c>
      <c r="N184" s="400">
        <v>41859</v>
      </c>
      <c r="O184" s="399" t="s">
        <v>730</v>
      </c>
      <c r="P184" s="399" t="s">
        <v>799</v>
      </c>
      <c r="Q184" s="399" t="s">
        <v>754</v>
      </c>
      <c r="R184" s="399" t="s">
        <v>754</v>
      </c>
      <c r="S184" s="399" t="s">
        <v>739</v>
      </c>
      <c r="T184" s="399" t="s">
        <v>251</v>
      </c>
      <c r="U184" s="399">
        <v>0</v>
      </c>
      <c r="V184" s="402" t="e">
        <v>#N/A</v>
      </c>
      <c r="W184" s="399">
        <v>9174</v>
      </c>
      <c r="X184" s="264">
        <f t="shared" si="1"/>
        <v>0</v>
      </c>
    </row>
    <row r="185" spans="1:24" s="137" customFormat="1" hidden="1" x14ac:dyDescent="0.25">
      <c r="A185" s="399" t="s">
        <v>1344</v>
      </c>
      <c r="B185" s="505">
        <v>811885</v>
      </c>
      <c r="C185" s="399">
        <v>0</v>
      </c>
      <c r="D185" s="181"/>
      <c r="E185" s="399" t="s">
        <v>1345</v>
      </c>
      <c r="F185" s="399" t="s">
        <v>1346</v>
      </c>
      <c r="G185" s="399" t="s">
        <v>1331</v>
      </c>
      <c r="H185" s="399" t="s">
        <v>808</v>
      </c>
      <c r="I185" s="400">
        <v>41820</v>
      </c>
      <c r="J185" s="400">
        <v>41814</v>
      </c>
      <c r="K185" s="181"/>
      <c r="L185" s="399" t="s">
        <v>728</v>
      </c>
      <c r="M185" s="399" t="s">
        <v>729</v>
      </c>
      <c r="N185" s="400">
        <v>41859</v>
      </c>
      <c r="O185" s="399" t="s">
        <v>730</v>
      </c>
      <c r="P185" s="399" t="s">
        <v>1332</v>
      </c>
      <c r="Q185" s="399" t="s">
        <v>753</v>
      </c>
      <c r="R185" s="399" t="s">
        <v>754</v>
      </c>
      <c r="S185" s="399" t="s">
        <v>739</v>
      </c>
      <c r="T185" s="399" t="s">
        <v>251</v>
      </c>
      <c r="U185" s="401">
        <v>227500</v>
      </c>
      <c r="V185" s="402" t="e">
        <v>#N/A</v>
      </c>
      <c r="W185" s="181"/>
      <c r="X185" s="264">
        <f t="shared" si="1"/>
        <v>227500</v>
      </c>
    </row>
    <row r="186" spans="1:24" s="137" customFormat="1" hidden="1" x14ac:dyDescent="0.25">
      <c r="A186" s="399" t="s">
        <v>1347</v>
      </c>
      <c r="B186" s="505">
        <v>811917</v>
      </c>
      <c r="C186" s="399">
        <v>0</v>
      </c>
      <c r="D186" s="181"/>
      <c r="E186" s="399" t="s">
        <v>1348</v>
      </c>
      <c r="F186" s="399" t="s">
        <v>1349</v>
      </c>
      <c r="G186" s="399" t="s">
        <v>1331</v>
      </c>
      <c r="H186" s="399" t="s">
        <v>808</v>
      </c>
      <c r="I186" s="400">
        <v>41823</v>
      </c>
      <c r="J186" s="400">
        <v>41791</v>
      </c>
      <c r="K186" s="181"/>
      <c r="L186" s="399" t="s">
        <v>728</v>
      </c>
      <c r="M186" s="399" t="s">
        <v>729</v>
      </c>
      <c r="N186" s="400">
        <v>41859</v>
      </c>
      <c r="O186" s="399" t="s">
        <v>730</v>
      </c>
      <c r="P186" s="399" t="s">
        <v>1332</v>
      </c>
      <c r="Q186" s="399" t="s">
        <v>753</v>
      </c>
      <c r="R186" s="399" t="s">
        <v>754</v>
      </c>
      <c r="S186" s="399" t="s">
        <v>739</v>
      </c>
      <c r="T186" s="399" t="s">
        <v>251</v>
      </c>
      <c r="U186" s="401">
        <v>91000</v>
      </c>
      <c r="V186" s="402" t="e">
        <v>#N/A</v>
      </c>
      <c r="W186" s="181"/>
      <c r="X186" s="264">
        <f t="shared" si="1"/>
        <v>91000</v>
      </c>
    </row>
    <row r="187" spans="1:24" s="137" customFormat="1" hidden="1" x14ac:dyDescent="0.25">
      <c r="A187" s="399" t="s">
        <v>1350</v>
      </c>
      <c r="B187" s="505">
        <v>811995</v>
      </c>
      <c r="C187" s="399">
        <v>0</v>
      </c>
      <c r="D187" s="181"/>
      <c r="E187" s="399" t="s">
        <v>1351</v>
      </c>
      <c r="F187" s="399" t="s">
        <v>1352</v>
      </c>
      <c r="G187" s="399" t="s">
        <v>1331</v>
      </c>
      <c r="H187" s="399" t="s">
        <v>1332</v>
      </c>
      <c r="I187" s="400">
        <v>41834</v>
      </c>
      <c r="J187" s="400">
        <v>41820</v>
      </c>
      <c r="K187" s="181"/>
      <c r="L187" s="399" t="s">
        <v>728</v>
      </c>
      <c r="M187" s="399" t="s">
        <v>729</v>
      </c>
      <c r="N187" s="400">
        <v>41859</v>
      </c>
      <c r="O187" s="399" t="s">
        <v>730</v>
      </c>
      <c r="P187" s="399" t="s">
        <v>1332</v>
      </c>
      <c r="Q187" s="399" t="s">
        <v>753</v>
      </c>
      <c r="R187" s="399" t="s">
        <v>754</v>
      </c>
      <c r="S187" s="399" t="s">
        <v>739</v>
      </c>
      <c r="T187" s="399" t="s">
        <v>251</v>
      </c>
      <c r="U187" s="401">
        <v>260000</v>
      </c>
      <c r="V187" s="402" t="e">
        <v>#N/A</v>
      </c>
      <c r="W187" s="399">
        <v>246603</v>
      </c>
      <c r="X187" s="264">
        <f t="shared" si="1"/>
        <v>260000</v>
      </c>
    </row>
    <row r="188" spans="1:24" s="137" customFormat="1" hidden="1" x14ac:dyDescent="0.25">
      <c r="A188" s="399" t="s">
        <v>1353</v>
      </c>
      <c r="B188" s="505">
        <v>811662</v>
      </c>
      <c r="C188" s="399">
        <v>0</v>
      </c>
      <c r="D188" s="181"/>
      <c r="E188" s="399" t="s">
        <v>1354</v>
      </c>
      <c r="F188" s="399" t="s">
        <v>1355</v>
      </c>
      <c r="G188" s="399" t="s">
        <v>1331</v>
      </c>
      <c r="H188" s="399" t="s">
        <v>1332</v>
      </c>
      <c r="I188" s="400">
        <v>41794</v>
      </c>
      <c r="J188" s="400">
        <v>41780</v>
      </c>
      <c r="K188" s="181"/>
      <c r="L188" s="399" t="s">
        <v>728</v>
      </c>
      <c r="M188" s="399" t="s">
        <v>729</v>
      </c>
      <c r="N188" s="400">
        <v>41858</v>
      </c>
      <c r="O188" s="399" t="s">
        <v>730</v>
      </c>
      <c r="P188" s="399" t="s">
        <v>1332</v>
      </c>
      <c r="Q188" s="399" t="s">
        <v>753</v>
      </c>
      <c r="R188" s="399" t="s">
        <v>754</v>
      </c>
      <c r="S188" s="399" t="s">
        <v>739</v>
      </c>
      <c r="T188" s="399" t="s">
        <v>251</v>
      </c>
      <c r="U188" s="401">
        <v>299000</v>
      </c>
      <c r="V188" s="402" t="e">
        <v>#N/A</v>
      </c>
      <c r="W188" s="181"/>
      <c r="X188" s="264">
        <f t="shared" si="1"/>
        <v>299000</v>
      </c>
    </row>
    <row r="189" spans="1:24" s="137" customFormat="1" hidden="1" x14ac:dyDescent="0.25">
      <c r="A189" s="399" t="s">
        <v>1356</v>
      </c>
      <c r="B189" s="505">
        <v>812011</v>
      </c>
      <c r="C189" s="399">
        <v>0</v>
      </c>
      <c r="D189" s="181"/>
      <c r="E189" s="399" t="s">
        <v>1357</v>
      </c>
      <c r="F189" s="399" t="s">
        <v>1358</v>
      </c>
      <c r="G189" s="399" t="s">
        <v>1331</v>
      </c>
      <c r="H189" s="399" t="s">
        <v>1332</v>
      </c>
      <c r="I189" s="400">
        <v>41835</v>
      </c>
      <c r="J189" s="400">
        <v>41829</v>
      </c>
      <c r="K189" s="181"/>
      <c r="L189" s="399" t="s">
        <v>728</v>
      </c>
      <c r="M189" s="399" t="s">
        <v>729</v>
      </c>
      <c r="N189" s="400">
        <v>41858</v>
      </c>
      <c r="O189" s="399" t="s">
        <v>730</v>
      </c>
      <c r="P189" s="399" t="s">
        <v>1332</v>
      </c>
      <c r="Q189" s="399" t="s">
        <v>753</v>
      </c>
      <c r="R189" s="399" t="s">
        <v>754</v>
      </c>
      <c r="S189" s="399" t="s">
        <v>739</v>
      </c>
      <c r="T189" s="399" t="s">
        <v>251</v>
      </c>
      <c r="U189" s="401">
        <v>200200</v>
      </c>
      <c r="V189" s="402" t="e">
        <v>#N/A</v>
      </c>
      <c r="W189" s="181"/>
      <c r="X189" s="264">
        <f t="shared" si="1"/>
        <v>200200</v>
      </c>
    </row>
    <row r="190" spans="1:24" s="137" customFormat="1" hidden="1" x14ac:dyDescent="0.25">
      <c r="A190" s="399" t="s">
        <v>1359</v>
      </c>
      <c r="B190" s="505">
        <v>812040</v>
      </c>
      <c r="C190" s="399">
        <v>0</v>
      </c>
      <c r="D190" s="181"/>
      <c r="E190" s="399" t="s">
        <v>1335</v>
      </c>
      <c r="F190" s="399" t="s">
        <v>1360</v>
      </c>
      <c r="G190" s="399" t="s">
        <v>1331</v>
      </c>
      <c r="H190" s="399" t="s">
        <v>1332</v>
      </c>
      <c r="I190" s="400">
        <v>41836</v>
      </c>
      <c r="J190" s="400">
        <v>41852</v>
      </c>
      <c r="K190" s="181"/>
      <c r="L190" s="399" t="s">
        <v>728</v>
      </c>
      <c r="M190" s="399" t="s">
        <v>729</v>
      </c>
      <c r="N190" s="400">
        <v>41858</v>
      </c>
      <c r="O190" s="399" t="s">
        <v>730</v>
      </c>
      <c r="P190" s="399" t="s">
        <v>1332</v>
      </c>
      <c r="Q190" s="399" t="s">
        <v>753</v>
      </c>
      <c r="R190" s="399" t="s">
        <v>754</v>
      </c>
      <c r="S190" s="399" t="s">
        <v>739</v>
      </c>
      <c r="T190" s="399" t="s">
        <v>251</v>
      </c>
      <c r="U190" s="401">
        <v>143000</v>
      </c>
      <c r="V190" s="402" t="e">
        <v>#N/A</v>
      </c>
      <c r="W190" s="181"/>
      <c r="X190" s="264">
        <f t="shared" si="1"/>
        <v>143000</v>
      </c>
    </row>
    <row r="191" spans="1:24" s="137" customFormat="1" hidden="1" x14ac:dyDescent="0.25">
      <c r="A191" s="399" t="s">
        <v>1361</v>
      </c>
      <c r="B191" s="505">
        <v>812044</v>
      </c>
      <c r="C191" s="399">
        <v>0</v>
      </c>
      <c r="D191" s="181"/>
      <c r="E191" s="399" t="s">
        <v>1362</v>
      </c>
      <c r="F191" s="399" t="s">
        <v>1363</v>
      </c>
      <c r="G191" s="399" t="s">
        <v>1331</v>
      </c>
      <c r="H191" s="399" t="s">
        <v>1332</v>
      </c>
      <c r="I191" s="400">
        <v>41836</v>
      </c>
      <c r="J191" s="400">
        <v>41869</v>
      </c>
      <c r="K191" s="181"/>
      <c r="L191" s="399" t="s">
        <v>728</v>
      </c>
      <c r="M191" s="399" t="s">
        <v>729</v>
      </c>
      <c r="N191" s="400">
        <v>41858</v>
      </c>
      <c r="O191" s="399" t="s">
        <v>730</v>
      </c>
      <c r="P191" s="399" t="s">
        <v>1332</v>
      </c>
      <c r="Q191" s="399" t="s">
        <v>753</v>
      </c>
      <c r="R191" s="399" t="s">
        <v>754</v>
      </c>
      <c r="S191" s="399" t="s">
        <v>739</v>
      </c>
      <c r="T191" s="399" t="s">
        <v>251</v>
      </c>
      <c r="U191" s="401">
        <v>197600</v>
      </c>
      <c r="V191" s="402" t="e">
        <v>#N/A</v>
      </c>
      <c r="W191" s="181"/>
      <c r="X191" s="264">
        <f t="shared" si="1"/>
        <v>197600</v>
      </c>
    </row>
    <row r="192" spans="1:24" s="137" customFormat="1" hidden="1" x14ac:dyDescent="0.25">
      <c r="A192" s="399" t="s">
        <v>1364</v>
      </c>
      <c r="B192" s="505">
        <v>812126</v>
      </c>
      <c r="C192" s="399">
        <v>0</v>
      </c>
      <c r="D192" s="181"/>
      <c r="E192" s="399" t="s">
        <v>1365</v>
      </c>
      <c r="F192" s="399" t="s">
        <v>1366</v>
      </c>
      <c r="G192" s="399" t="s">
        <v>1331</v>
      </c>
      <c r="H192" s="399" t="s">
        <v>1332</v>
      </c>
      <c r="I192" s="400">
        <v>41844</v>
      </c>
      <c r="J192" s="400">
        <v>41830</v>
      </c>
      <c r="K192" s="181"/>
      <c r="L192" s="399" t="s">
        <v>728</v>
      </c>
      <c r="M192" s="399" t="s">
        <v>729</v>
      </c>
      <c r="N192" s="400">
        <v>41858</v>
      </c>
      <c r="O192" s="399" t="s">
        <v>730</v>
      </c>
      <c r="P192" s="399" t="s">
        <v>1332</v>
      </c>
      <c r="Q192" s="399" t="s">
        <v>753</v>
      </c>
      <c r="R192" s="399" t="s">
        <v>754</v>
      </c>
      <c r="S192" s="399" t="s">
        <v>739</v>
      </c>
      <c r="T192" s="399" t="s">
        <v>251</v>
      </c>
      <c r="U192" s="401">
        <v>299000</v>
      </c>
      <c r="V192" s="402" t="e">
        <v>#N/A</v>
      </c>
      <c r="W192" s="181"/>
      <c r="X192" s="264">
        <f t="shared" si="1"/>
        <v>299000</v>
      </c>
    </row>
    <row r="193" spans="1:24" s="137" customFormat="1" hidden="1" x14ac:dyDescent="0.25">
      <c r="A193" s="399" t="s">
        <v>1574</v>
      </c>
      <c r="B193" s="505" t="s">
        <v>1575</v>
      </c>
      <c r="C193" s="399">
        <v>0</v>
      </c>
      <c r="D193" s="181"/>
      <c r="E193" s="399" t="s">
        <v>1367</v>
      </c>
      <c r="F193" s="399" t="s">
        <v>1576</v>
      </c>
      <c r="G193" s="399" t="s">
        <v>1368</v>
      </c>
      <c r="H193" s="399" t="s">
        <v>835</v>
      </c>
      <c r="I193" s="400">
        <v>41564</v>
      </c>
      <c r="J193" s="400">
        <v>41562</v>
      </c>
      <c r="K193" s="400">
        <v>41926</v>
      </c>
      <c r="L193" s="399" t="s">
        <v>728</v>
      </c>
      <c r="M193" s="399" t="s">
        <v>729</v>
      </c>
      <c r="N193" s="400">
        <v>41857</v>
      </c>
      <c r="O193" s="399" t="s">
        <v>730</v>
      </c>
      <c r="P193" s="399" t="s">
        <v>835</v>
      </c>
      <c r="Q193" s="399" t="s">
        <v>753</v>
      </c>
      <c r="R193" s="399" t="s">
        <v>754</v>
      </c>
      <c r="S193" s="399" t="s">
        <v>739</v>
      </c>
      <c r="T193" s="399" t="s">
        <v>771</v>
      </c>
      <c r="U193" s="401">
        <v>140000</v>
      </c>
      <c r="V193" s="402" t="e">
        <v>#N/A</v>
      </c>
      <c r="W193" s="181"/>
      <c r="X193" s="264">
        <f t="shared" si="1"/>
        <v>140000</v>
      </c>
    </row>
    <row r="194" spans="1:24" s="137" customFormat="1" hidden="1" x14ac:dyDescent="0.25">
      <c r="A194" s="399" t="s">
        <v>1369</v>
      </c>
      <c r="B194" s="505">
        <v>811338</v>
      </c>
      <c r="C194" s="399">
        <v>0</v>
      </c>
      <c r="D194" s="181"/>
      <c r="E194" s="399" t="s">
        <v>1370</v>
      </c>
      <c r="F194" s="399" t="s">
        <v>1371</v>
      </c>
      <c r="G194" s="399" t="s">
        <v>1368</v>
      </c>
      <c r="H194" s="399" t="s">
        <v>1332</v>
      </c>
      <c r="I194" s="400">
        <v>41758</v>
      </c>
      <c r="J194" s="400">
        <v>41760</v>
      </c>
      <c r="K194" s="181"/>
      <c r="L194" s="399" t="s">
        <v>728</v>
      </c>
      <c r="M194" s="399" t="s">
        <v>729</v>
      </c>
      <c r="N194" s="400">
        <v>41857</v>
      </c>
      <c r="O194" s="399" t="s">
        <v>730</v>
      </c>
      <c r="P194" s="399" t="s">
        <v>1332</v>
      </c>
      <c r="Q194" s="399" t="s">
        <v>753</v>
      </c>
      <c r="R194" s="399" t="s">
        <v>754</v>
      </c>
      <c r="S194" s="399" t="s">
        <v>739</v>
      </c>
      <c r="T194" s="399" t="s">
        <v>817</v>
      </c>
      <c r="U194" s="401">
        <v>140000</v>
      </c>
      <c r="V194" s="402" t="e">
        <v>#N/A</v>
      </c>
      <c r="W194" s="181"/>
      <c r="X194" s="264">
        <f t="shared" si="1"/>
        <v>140000</v>
      </c>
    </row>
    <row r="195" spans="1:24" s="137" customFormat="1" hidden="1" x14ac:dyDescent="0.25">
      <c r="A195" s="399" t="s">
        <v>1372</v>
      </c>
      <c r="B195" s="505">
        <v>811574</v>
      </c>
      <c r="C195" s="399">
        <v>0</v>
      </c>
      <c r="D195" s="181"/>
      <c r="E195" s="399" t="s">
        <v>1373</v>
      </c>
      <c r="F195" s="399" t="s">
        <v>1374</v>
      </c>
      <c r="G195" s="399" t="s">
        <v>1368</v>
      </c>
      <c r="H195" s="399" t="s">
        <v>1332</v>
      </c>
      <c r="I195" s="400">
        <v>41786</v>
      </c>
      <c r="J195" s="400">
        <v>41792</v>
      </c>
      <c r="K195" s="181"/>
      <c r="L195" s="399" t="s">
        <v>728</v>
      </c>
      <c r="M195" s="399" t="s">
        <v>729</v>
      </c>
      <c r="N195" s="400">
        <v>41857</v>
      </c>
      <c r="O195" s="399" t="s">
        <v>730</v>
      </c>
      <c r="P195" s="399" t="s">
        <v>1332</v>
      </c>
      <c r="Q195" s="399" t="s">
        <v>753</v>
      </c>
      <c r="R195" s="399" t="s">
        <v>754</v>
      </c>
      <c r="S195" s="399" t="s">
        <v>739</v>
      </c>
      <c r="T195" s="399" t="s">
        <v>251</v>
      </c>
      <c r="U195" s="401">
        <v>140000</v>
      </c>
      <c r="V195" s="402" t="e">
        <v>#N/A</v>
      </c>
      <c r="W195" s="181"/>
      <c r="X195" s="264">
        <f t="shared" si="1"/>
        <v>140000</v>
      </c>
    </row>
    <row r="196" spans="1:24" s="137" customFormat="1" hidden="1" x14ac:dyDescent="0.25">
      <c r="A196" s="399" t="s">
        <v>1375</v>
      </c>
      <c r="B196" s="505">
        <v>811710</v>
      </c>
      <c r="C196" s="399">
        <v>0</v>
      </c>
      <c r="D196" s="181"/>
      <c r="E196" s="399" t="s">
        <v>1376</v>
      </c>
      <c r="F196" s="399" t="s">
        <v>1377</v>
      </c>
      <c r="G196" s="399" t="s">
        <v>1368</v>
      </c>
      <c r="H196" s="399" t="s">
        <v>1332</v>
      </c>
      <c r="I196" s="400">
        <v>41800</v>
      </c>
      <c r="J196" s="400">
        <v>41794</v>
      </c>
      <c r="K196" s="181"/>
      <c r="L196" s="399" t="s">
        <v>728</v>
      </c>
      <c r="M196" s="399" t="s">
        <v>729</v>
      </c>
      <c r="N196" s="400">
        <v>41857</v>
      </c>
      <c r="O196" s="399" t="s">
        <v>730</v>
      </c>
      <c r="P196" s="399" t="s">
        <v>1332</v>
      </c>
      <c r="Q196" s="399" t="s">
        <v>753</v>
      </c>
      <c r="R196" s="399" t="s">
        <v>754</v>
      </c>
      <c r="S196" s="399" t="s">
        <v>739</v>
      </c>
      <c r="T196" s="399" t="s">
        <v>817</v>
      </c>
      <c r="U196" s="401">
        <v>140000</v>
      </c>
      <c r="V196" s="402" t="e">
        <v>#N/A</v>
      </c>
      <c r="W196" s="181"/>
      <c r="X196" s="264">
        <f t="shared" si="1"/>
        <v>140000</v>
      </c>
    </row>
    <row r="197" spans="1:24" s="137" customFormat="1" hidden="1" x14ac:dyDescent="0.25">
      <c r="A197" s="399" t="s">
        <v>1378</v>
      </c>
      <c r="B197" s="505" t="s">
        <v>1379</v>
      </c>
      <c r="C197" s="399">
        <v>0</v>
      </c>
      <c r="D197" s="181"/>
      <c r="E197" s="399" t="s">
        <v>1194</v>
      </c>
      <c r="F197" s="399" t="s">
        <v>1380</v>
      </c>
      <c r="G197" s="399" t="s">
        <v>505</v>
      </c>
      <c r="H197" s="399" t="s">
        <v>808</v>
      </c>
      <c r="I197" s="400">
        <v>41754</v>
      </c>
      <c r="J197" s="400">
        <v>41690</v>
      </c>
      <c r="K197" s="400">
        <v>42004</v>
      </c>
      <c r="L197" s="399" t="s">
        <v>728</v>
      </c>
      <c r="M197" s="399" t="s">
        <v>729</v>
      </c>
      <c r="N197" s="400">
        <v>41856</v>
      </c>
      <c r="O197" s="399" t="s">
        <v>730</v>
      </c>
      <c r="P197" s="399" t="s">
        <v>799</v>
      </c>
      <c r="Q197" s="399" t="s">
        <v>754</v>
      </c>
      <c r="R197" s="399" t="s">
        <v>754</v>
      </c>
      <c r="S197" s="399" t="s">
        <v>739</v>
      </c>
      <c r="T197" s="399" t="s">
        <v>251</v>
      </c>
      <c r="U197" s="401">
        <v>500000</v>
      </c>
      <c r="V197" s="402" t="e">
        <v>#N/A</v>
      </c>
      <c r="W197" s="399">
        <v>139395</v>
      </c>
      <c r="X197" s="264">
        <f t="shared" si="1"/>
        <v>500000</v>
      </c>
    </row>
    <row r="198" spans="1:24" s="188" customFormat="1" hidden="1" x14ac:dyDescent="0.25">
      <c r="A198" s="136" t="s">
        <v>1381</v>
      </c>
      <c r="B198" s="197" t="s">
        <v>1382</v>
      </c>
      <c r="C198" s="136">
        <v>1</v>
      </c>
      <c r="D198" s="136"/>
      <c r="E198" s="136" t="s">
        <v>793</v>
      </c>
      <c r="F198" s="136" t="s">
        <v>1383</v>
      </c>
      <c r="G198" s="136" t="s">
        <v>505</v>
      </c>
      <c r="H198" s="136" t="s">
        <v>737</v>
      </c>
      <c r="I198" s="135">
        <v>41813</v>
      </c>
      <c r="J198" s="135">
        <v>41821</v>
      </c>
      <c r="K198" s="135">
        <v>42551</v>
      </c>
      <c r="L198" s="136" t="s">
        <v>728</v>
      </c>
      <c r="M198" s="136" t="s">
        <v>729</v>
      </c>
      <c r="N198" s="135">
        <v>41851</v>
      </c>
      <c r="O198" s="136" t="s">
        <v>730</v>
      </c>
      <c r="P198" s="132" t="s">
        <v>737</v>
      </c>
      <c r="Q198" s="136" t="s">
        <v>753</v>
      </c>
      <c r="R198" s="136" t="s">
        <v>732</v>
      </c>
      <c r="S198" s="136" t="s">
        <v>739</v>
      </c>
      <c r="T198" s="136" t="s">
        <v>251</v>
      </c>
      <c r="U198" s="198">
        <v>2000000</v>
      </c>
      <c r="V198" s="198">
        <v>2000000</v>
      </c>
      <c r="W198" s="136">
        <v>26521</v>
      </c>
      <c r="X198" s="137"/>
    </row>
    <row r="199" spans="1:24" s="212" customFormat="1" hidden="1" x14ac:dyDescent="0.25">
      <c r="A199" s="207" t="s">
        <v>1384</v>
      </c>
      <c r="B199" s="208">
        <v>812031</v>
      </c>
      <c r="C199" s="207">
        <v>0</v>
      </c>
      <c r="D199" s="207"/>
      <c r="E199" s="207" t="s">
        <v>1385</v>
      </c>
      <c r="F199" s="207" t="s">
        <v>1386</v>
      </c>
      <c r="G199" s="207" t="s">
        <v>972</v>
      </c>
      <c r="H199" s="207" t="s">
        <v>839</v>
      </c>
      <c r="I199" s="209">
        <v>41836</v>
      </c>
      <c r="J199" s="209">
        <v>41835</v>
      </c>
      <c r="K199" s="209">
        <v>43661</v>
      </c>
      <c r="L199" s="207" t="s">
        <v>728</v>
      </c>
      <c r="M199" s="207" t="s">
        <v>729</v>
      </c>
      <c r="N199" s="209">
        <v>41851</v>
      </c>
      <c r="O199" s="207" t="s">
        <v>730</v>
      </c>
      <c r="P199" s="210" t="s">
        <v>839</v>
      </c>
      <c r="Q199" s="207"/>
      <c r="R199" s="207" t="s">
        <v>754</v>
      </c>
      <c r="S199" s="207" t="s">
        <v>739</v>
      </c>
      <c r="T199" s="207" t="s">
        <v>251</v>
      </c>
      <c r="U199" s="211">
        <v>0</v>
      </c>
      <c r="V199" s="211" t="e">
        <v>#N/A</v>
      </c>
      <c r="W199" s="207"/>
      <c r="X199" s="206"/>
    </row>
    <row r="200" spans="1:24" s="188" customFormat="1" hidden="1" x14ac:dyDescent="0.25">
      <c r="A200" s="136" t="s">
        <v>1387</v>
      </c>
      <c r="B200" s="197">
        <v>811465</v>
      </c>
      <c r="C200" s="136">
        <v>0</v>
      </c>
      <c r="D200" s="136"/>
      <c r="E200" s="136" t="s">
        <v>1388</v>
      </c>
      <c r="F200" s="136" t="s">
        <v>1131</v>
      </c>
      <c r="G200" s="136" t="s">
        <v>736</v>
      </c>
      <c r="H200" s="136" t="s">
        <v>812</v>
      </c>
      <c r="I200" s="135">
        <v>41771</v>
      </c>
      <c r="J200" s="135">
        <v>41791</v>
      </c>
      <c r="K200" s="135">
        <v>43616</v>
      </c>
      <c r="L200" s="136" t="s">
        <v>728</v>
      </c>
      <c r="M200" s="136" t="s">
        <v>729</v>
      </c>
      <c r="N200" s="135">
        <v>41849</v>
      </c>
      <c r="O200" s="136" t="s">
        <v>730</v>
      </c>
      <c r="P200" s="132" t="s">
        <v>812</v>
      </c>
      <c r="Q200" s="136" t="s">
        <v>754</v>
      </c>
      <c r="R200" s="136" t="s">
        <v>754</v>
      </c>
      <c r="S200" s="136" t="s">
        <v>739</v>
      </c>
      <c r="T200" s="136" t="s">
        <v>251</v>
      </c>
      <c r="U200" s="198">
        <v>3900000</v>
      </c>
      <c r="V200" s="198" t="e">
        <v>#N/A</v>
      </c>
      <c r="W200" s="136">
        <v>231852</v>
      </c>
      <c r="X200" s="137"/>
    </row>
    <row r="201" spans="1:24" s="188" customFormat="1" hidden="1" x14ac:dyDescent="0.25">
      <c r="A201" s="136" t="s">
        <v>1389</v>
      </c>
      <c r="B201" s="197">
        <v>806962</v>
      </c>
      <c r="C201" s="136">
        <v>1</v>
      </c>
      <c r="D201" s="136"/>
      <c r="E201" s="136" t="s">
        <v>1390</v>
      </c>
      <c r="F201" s="136" t="s">
        <v>1391</v>
      </c>
      <c r="G201" s="136" t="s">
        <v>505</v>
      </c>
      <c r="H201" s="136" t="s">
        <v>737</v>
      </c>
      <c r="I201" s="135">
        <v>41835</v>
      </c>
      <c r="J201" s="135">
        <v>41852</v>
      </c>
      <c r="K201" s="135">
        <v>42581</v>
      </c>
      <c r="L201" s="136" t="s">
        <v>728</v>
      </c>
      <c r="M201" s="136" t="s">
        <v>729</v>
      </c>
      <c r="N201" s="135">
        <v>41848</v>
      </c>
      <c r="O201" s="136" t="s">
        <v>730</v>
      </c>
      <c r="P201" s="132" t="s">
        <v>737</v>
      </c>
      <c r="Q201" s="136" t="s">
        <v>753</v>
      </c>
      <c r="R201" s="136" t="s">
        <v>732</v>
      </c>
      <c r="S201" s="136" t="s">
        <v>779</v>
      </c>
      <c r="T201" s="136" t="s">
        <v>251</v>
      </c>
      <c r="U201" s="198">
        <v>10000000</v>
      </c>
      <c r="V201" s="198">
        <v>10000000</v>
      </c>
      <c r="W201" s="136">
        <v>596952</v>
      </c>
      <c r="X201" s="137"/>
    </row>
    <row r="202" spans="1:24" s="188" customFormat="1" hidden="1" x14ac:dyDescent="0.25">
      <c r="A202" s="136" t="s">
        <v>1392</v>
      </c>
      <c r="B202" s="197" t="s">
        <v>1393</v>
      </c>
      <c r="C202" s="136">
        <v>2</v>
      </c>
      <c r="D202" s="136"/>
      <c r="E202" s="136" t="s">
        <v>1394</v>
      </c>
      <c r="F202" s="136" t="s">
        <v>1395</v>
      </c>
      <c r="G202" s="136" t="s">
        <v>505</v>
      </c>
      <c r="H202" s="136" t="s">
        <v>737</v>
      </c>
      <c r="I202" s="135">
        <v>41822</v>
      </c>
      <c r="J202" s="135">
        <v>41640</v>
      </c>
      <c r="K202" s="135">
        <v>42735</v>
      </c>
      <c r="L202" s="136" t="s">
        <v>728</v>
      </c>
      <c r="M202" s="136" t="s">
        <v>729</v>
      </c>
      <c r="N202" s="135">
        <v>41848</v>
      </c>
      <c r="O202" s="136" t="s">
        <v>730</v>
      </c>
      <c r="P202" s="132" t="s">
        <v>737</v>
      </c>
      <c r="Q202" s="136" t="s">
        <v>753</v>
      </c>
      <c r="R202" s="136" t="s">
        <v>732</v>
      </c>
      <c r="S202" s="136" t="s">
        <v>739</v>
      </c>
      <c r="T202" s="136" t="s">
        <v>251</v>
      </c>
      <c r="U202" s="198">
        <v>13500000</v>
      </c>
      <c r="V202" s="198">
        <v>5000000</v>
      </c>
      <c r="W202" s="136">
        <v>2699</v>
      </c>
      <c r="X202" s="137"/>
    </row>
    <row r="203" spans="1:24" s="188" customFormat="1" x14ac:dyDescent="0.25">
      <c r="A203" s="136" t="s">
        <v>1396</v>
      </c>
      <c r="B203" s="197">
        <v>811257</v>
      </c>
      <c r="C203" s="136">
        <v>0</v>
      </c>
      <c r="D203" s="136"/>
      <c r="E203" s="136" t="s">
        <v>1397</v>
      </c>
      <c r="F203" s="136" t="s">
        <v>1398</v>
      </c>
      <c r="G203" s="136" t="s">
        <v>736</v>
      </c>
      <c r="H203" s="136" t="s">
        <v>1015</v>
      </c>
      <c r="I203" s="135">
        <v>41750</v>
      </c>
      <c r="J203" s="135">
        <v>41791</v>
      </c>
      <c r="K203" s="135">
        <v>43616</v>
      </c>
      <c r="L203" s="136" t="s">
        <v>728</v>
      </c>
      <c r="M203" s="136" t="s">
        <v>729</v>
      </c>
      <c r="N203" s="135">
        <v>41848</v>
      </c>
      <c r="O203" s="136" t="s">
        <v>730</v>
      </c>
      <c r="P203" s="132" t="s">
        <v>1015</v>
      </c>
      <c r="Q203" s="136" t="s">
        <v>754</v>
      </c>
      <c r="R203" s="136" t="s">
        <v>732</v>
      </c>
      <c r="S203" s="136" t="s">
        <v>739</v>
      </c>
      <c r="T203" s="136" t="s">
        <v>764</v>
      </c>
      <c r="U203" s="198">
        <v>1250000</v>
      </c>
      <c r="V203" s="198" t="e">
        <v>#N/A</v>
      </c>
      <c r="W203" s="136"/>
      <c r="X203" s="137"/>
    </row>
    <row r="204" spans="1:24" s="188" customFormat="1" hidden="1" x14ac:dyDescent="0.25">
      <c r="A204" s="136" t="s">
        <v>1399</v>
      </c>
      <c r="B204" s="197">
        <v>811871</v>
      </c>
      <c r="C204" s="136">
        <v>0</v>
      </c>
      <c r="D204" s="136"/>
      <c r="E204" s="136" t="s">
        <v>1400</v>
      </c>
      <c r="F204" s="136" t="s">
        <v>1401</v>
      </c>
      <c r="G204" s="136" t="s">
        <v>736</v>
      </c>
      <c r="H204" s="136" t="s">
        <v>931</v>
      </c>
      <c r="I204" s="135">
        <v>41817</v>
      </c>
      <c r="J204" s="135">
        <v>41835</v>
      </c>
      <c r="K204" s="135">
        <v>43660</v>
      </c>
      <c r="L204" s="136" t="s">
        <v>728</v>
      </c>
      <c r="M204" s="136" t="s">
        <v>729</v>
      </c>
      <c r="N204" s="135">
        <v>41848</v>
      </c>
      <c r="O204" s="136" t="s">
        <v>730</v>
      </c>
      <c r="P204" s="132" t="s">
        <v>931</v>
      </c>
      <c r="Q204" s="136" t="s">
        <v>754</v>
      </c>
      <c r="R204" s="136" t="s">
        <v>754</v>
      </c>
      <c r="S204" s="136" t="s">
        <v>739</v>
      </c>
      <c r="T204" s="136" t="s">
        <v>251</v>
      </c>
      <c r="U204" s="198">
        <v>0</v>
      </c>
      <c r="V204" s="198" t="e">
        <v>#N/A</v>
      </c>
      <c r="W204" s="136">
        <v>174884</v>
      </c>
      <c r="X204" s="137"/>
    </row>
    <row r="205" spans="1:24" s="188" customFormat="1" hidden="1" x14ac:dyDescent="0.25">
      <c r="A205" s="136" t="s">
        <v>1402</v>
      </c>
      <c r="B205" s="197">
        <v>811876</v>
      </c>
      <c r="C205" s="136">
        <v>0</v>
      </c>
      <c r="D205" s="136"/>
      <c r="E205" s="136" t="s">
        <v>1403</v>
      </c>
      <c r="F205" s="136" t="s">
        <v>1404</v>
      </c>
      <c r="G205" s="136" t="s">
        <v>736</v>
      </c>
      <c r="H205" s="136" t="s">
        <v>931</v>
      </c>
      <c r="I205" s="135">
        <v>41820</v>
      </c>
      <c r="J205" s="135">
        <v>41835</v>
      </c>
      <c r="K205" s="135">
        <v>43660</v>
      </c>
      <c r="L205" s="136" t="s">
        <v>728</v>
      </c>
      <c r="M205" s="136" t="s">
        <v>729</v>
      </c>
      <c r="N205" s="135">
        <v>41848</v>
      </c>
      <c r="O205" s="136" t="s">
        <v>730</v>
      </c>
      <c r="P205" s="132" t="s">
        <v>931</v>
      </c>
      <c r="Q205" s="136" t="s">
        <v>754</v>
      </c>
      <c r="R205" s="136" t="s">
        <v>754</v>
      </c>
      <c r="S205" s="136" t="s">
        <v>739</v>
      </c>
      <c r="T205" s="136" t="s">
        <v>251</v>
      </c>
      <c r="U205" s="198">
        <v>0</v>
      </c>
      <c r="V205" s="198" t="e">
        <v>#N/A</v>
      </c>
      <c r="W205" s="136">
        <v>581435</v>
      </c>
      <c r="X205" s="137"/>
    </row>
    <row r="206" spans="1:24" s="188" customFormat="1" hidden="1" x14ac:dyDescent="0.25">
      <c r="A206" s="136" t="s">
        <v>1405</v>
      </c>
      <c r="B206" s="197" t="s">
        <v>1406</v>
      </c>
      <c r="C206" s="136">
        <v>1</v>
      </c>
      <c r="D206" s="136"/>
      <c r="E206" s="136" t="s">
        <v>1407</v>
      </c>
      <c r="F206" s="136" t="s">
        <v>1408</v>
      </c>
      <c r="G206" s="136" t="s">
        <v>505</v>
      </c>
      <c r="H206" s="136" t="s">
        <v>931</v>
      </c>
      <c r="I206" s="135">
        <v>41711</v>
      </c>
      <c r="J206" s="135">
        <v>41690</v>
      </c>
      <c r="K206" s="135">
        <v>42004</v>
      </c>
      <c r="L206" s="136" t="s">
        <v>728</v>
      </c>
      <c r="M206" s="136" t="s">
        <v>729</v>
      </c>
      <c r="N206" s="135">
        <v>41844</v>
      </c>
      <c r="O206" s="136" t="s">
        <v>730</v>
      </c>
      <c r="P206" s="132" t="s">
        <v>931</v>
      </c>
      <c r="Q206" s="136" t="s">
        <v>754</v>
      </c>
      <c r="R206" s="136" t="s">
        <v>754</v>
      </c>
      <c r="S206" s="136" t="s">
        <v>739</v>
      </c>
      <c r="T206" s="136" t="s">
        <v>251</v>
      </c>
      <c r="U206" s="198">
        <v>0</v>
      </c>
      <c r="V206" s="198">
        <v>0</v>
      </c>
      <c r="W206" s="136">
        <v>26654</v>
      </c>
      <c r="X206" s="137"/>
    </row>
    <row r="207" spans="1:24" s="188" customFormat="1" hidden="1" x14ac:dyDescent="0.25">
      <c r="A207" s="136" t="s">
        <v>1409</v>
      </c>
      <c r="B207" s="197" t="s">
        <v>1410</v>
      </c>
      <c r="C207" s="136">
        <v>0</v>
      </c>
      <c r="D207" s="136"/>
      <c r="E207" s="136" t="s">
        <v>1407</v>
      </c>
      <c r="F207" s="136" t="s">
        <v>1411</v>
      </c>
      <c r="G207" s="136" t="s">
        <v>505</v>
      </c>
      <c r="H207" s="136" t="s">
        <v>931</v>
      </c>
      <c r="I207" s="135">
        <v>41716</v>
      </c>
      <c r="J207" s="135">
        <v>41716</v>
      </c>
      <c r="K207" s="135">
        <v>41912</v>
      </c>
      <c r="L207" s="136" t="s">
        <v>728</v>
      </c>
      <c r="M207" s="136" t="s">
        <v>729</v>
      </c>
      <c r="N207" s="135">
        <v>41844</v>
      </c>
      <c r="O207" s="136" t="s">
        <v>730</v>
      </c>
      <c r="P207" s="132" t="s">
        <v>931</v>
      </c>
      <c r="Q207" s="136" t="s">
        <v>754</v>
      </c>
      <c r="R207" s="136" t="s">
        <v>754</v>
      </c>
      <c r="S207" s="136" t="s">
        <v>739</v>
      </c>
      <c r="T207" s="136" t="s">
        <v>251</v>
      </c>
      <c r="U207" s="198">
        <v>0</v>
      </c>
      <c r="V207" s="198" t="e">
        <v>#N/A</v>
      </c>
      <c r="W207" s="136">
        <v>26654</v>
      </c>
      <c r="X207" s="137"/>
    </row>
    <row r="208" spans="1:24" s="188" customFormat="1" hidden="1" x14ac:dyDescent="0.25">
      <c r="A208" s="136" t="s">
        <v>1412</v>
      </c>
      <c r="B208" s="197" t="s">
        <v>1413</v>
      </c>
      <c r="C208" s="136">
        <v>1</v>
      </c>
      <c r="D208" s="136"/>
      <c r="E208" s="136" t="s">
        <v>1414</v>
      </c>
      <c r="F208" s="136" t="s">
        <v>1415</v>
      </c>
      <c r="G208" s="136" t="s">
        <v>505</v>
      </c>
      <c r="H208" s="136" t="s">
        <v>931</v>
      </c>
      <c r="I208" s="135">
        <v>41732</v>
      </c>
      <c r="J208" s="135">
        <v>41709</v>
      </c>
      <c r="K208" s="135">
        <v>41943</v>
      </c>
      <c r="L208" s="136" t="s">
        <v>728</v>
      </c>
      <c r="M208" s="136" t="s">
        <v>729</v>
      </c>
      <c r="N208" s="135">
        <v>41844</v>
      </c>
      <c r="O208" s="136" t="s">
        <v>730</v>
      </c>
      <c r="P208" s="132" t="s">
        <v>931</v>
      </c>
      <c r="Q208" s="136" t="s">
        <v>754</v>
      </c>
      <c r="R208" s="136" t="s">
        <v>754</v>
      </c>
      <c r="S208" s="136" t="s">
        <v>739</v>
      </c>
      <c r="T208" s="136" t="s">
        <v>251</v>
      </c>
      <c r="U208" s="198">
        <v>0</v>
      </c>
      <c r="V208" s="198">
        <v>0</v>
      </c>
      <c r="W208" s="136">
        <v>10157</v>
      </c>
      <c r="X208" s="137"/>
    </row>
    <row r="209" spans="1:24" s="188" customFormat="1" hidden="1" x14ac:dyDescent="0.25">
      <c r="A209" s="136" t="s">
        <v>1416</v>
      </c>
      <c r="B209" s="197" t="s">
        <v>1417</v>
      </c>
      <c r="C209" s="136">
        <v>0</v>
      </c>
      <c r="D209" s="136"/>
      <c r="E209" s="136" t="s">
        <v>982</v>
      </c>
      <c r="F209" s="136" t="s">
        <v>1418</v>
      </c>
      <c r="G209" s="136" t="s">
        <v>505</v>
      </c>
      <c r="H209" s="136" t="s">
        <v>835</v>
      </c>
      <c r="I209" s="135">
        <v>41793</v>
      </c>
      <c r="J209" s="135">
        <v>41856</v>
      </c>
      <c r="K209" s="135">
        <v>42586</v>
      </c>
      <c r="L209" s="136" t="s">
        <v>728</v>
      </c>
      <c r="M209" s="136" t="s">
        <v>729</v>
      </c>
      <c r="N209" s="135">
        <v>41844</v>
      </c>
      <c r="O209" s="136" t="s">
        <v>730</v>
      </c>
      <c r="P209" s="132" t="s">
        <v>835</v>
      </c>
      <c r="Q209" s="136" t="s">
        <v>754</v>
      </c>
      <c r="R209" s="136" t="s">
        <v>754</v>
      </c>
      <c r="S209" s="136" t="s">
        <v>739</v>
      </c>
      <c r="T209" s="136" t="s">
        <v>771</v>
      </c>
      <c r="U209" s="198">
        <v>1500000</v>
      </c>
      <c r="V209" s="198" t="e">
        <v>#N/A</v>
      </c>
      <c r="W209" s="136">
        <v>26110</v>
      </c>
      <c r="X209" s="137"/>
    </row>
    <row r="210" spans="1:24" s="212" customFormat="1" x14ac:dyDescent="0.25">
      <c r="A210" s="207" t="s">
        <v>1419</v>
      </c>
      <c r="B210" s="208" t="s">
        <v>1086</v>
      </c>
      <c r="C210" s="207">
        <v>1</v>
      </c>
      <c r="D210" s="207"/>
      <c r="E210" s="207" t="s">
        <v>843</v>
      </c>
      <c r="F210" s="207" t="s">
        <v>1087</v>
      </c>
      <c r="G210" s="207" t="s">
        <v>505</v>
      </c>
      <c r="H210" s="207" t="s">
        <v>1015</v>
      </c>
      <c r="I210" s="209">
        <v>41789</v>
      </c>
      <c r="J210" s="209">
        <v>41813</v>
      </c>
      <c r="K210" s="209">
        <v>42428</v>
      </c>
      <c r="L210" s="207" t="s">
        <v>728</v>
      </c>
      <c r="M210" s="207" t="s">
        <v>729</v>
      </c>
      <c r="N210" s="209">
        <v>41844</v>
      </c>
      <c r="O210" s="207" t="s">
        <v>730</v>
      </c>
      <c r="P210" s="210" t="s">
        <v>1015</v>
      </c>
      <c r="Q210" s="207" t="s">
        <v>753</v>
      </c>
      <c r="R210" s="207" t="s">
        <v>754</v>
      </c>
      <c r="S210" s="207" t="s">
        <v>739</v>
      </c>
      <c r="T210" s="207" t="s">
        <v>251</v>
      </c>
      <c r="U210" s="211">
        <v>7000000</v>
      </c>
      <c r="V210" s="211">
        <v>0</v>
      </c>
      <c r="W210" s="207">
        <v>53755</v>
      </c>
      <c r="X210" s="206"/>
    </row>
    <row r="211" spans="1:24" s="188" customFormat="1" hidden="1" x14ac:dyDescent="0.25">
      <c r="A211" s="136" t="s">
        <v>1420</v>
      </c>
      <c r="B211" s="197">
        <v>810845</v>
      </c>
      <c r="C211" s="136">
        <v>0</v>
      </c>
      <c r="D211" s="136"/>
      <c r="E211" s="136" t="s">
        <v>1421</v>
      </c>
      <c r="F211" s="136" t="s">
        <v>1422</v>
      </c>
      <c r="G211" s="136" t="s">
        <v>736</v>
      </c>
      <c r="H211" s="136" t="s">
        <v>931</v>
      </c>
      <c r="I211" s="135">
        <v>41696</v>
      </c>
      <c r="J211" s="135">
        <v>41640</v>
      </c>
      <c r="K211" s="135">
        <v>43465</v>
      </c>
      <c r="L211" s="136" t="s">
        <v>728</v>
      </c>
      <c r="M211" s="136" t="s">
        <v>729</v>
      </c>
      <c r="N211" s="135">
        <v>41844</v>
      </c>
      <c r="O211" s="136" t="s">
        <v>730</v>
      </c>
      <c r="P211" s="132" t="s">
        <v>931</v>
      </c>
      <c r="Q211" s="136" t="s">
        <v>754</v>
      </c>
      <c r="R211" s="136" t="s">
        <v>754</v>
      </c>
      <c r="S211" s="136" t="s">
        <v>739</v>
      </c>
      <c r="T211" s="136" t="s">
        <v>251</v>
      </c>
      <c r="U211" s="198">
        <v>0</v>
      </c>
      <c r="V211" s="198" t="e">
        <v>#N/A</v>
      </c>
      <c r="W211" s="136">
        <v>746585</v>
      </c>
      <c r="X211" s="137"/>
    </row>
    <row r="212" spans="1:24" s="188" customFormat="1" hidden="1" x14ac:dyDescent="0.25">
      <c r="A212" s="136" t="s">
        <v>1423</v>
      </c>
      <c r="B212" s="197" t="s">
        <v>1424</v>
      </c>
      <c r="C212" s="136">
        <v>0</v>
      </c>
      <c r="D212" s="136"/>
      <c r="E212" s="136" t="s">
        <v>1171</v>
      </c>
      <c r="F212" s="136" t="s">
        <v>1425</v>
      </c>
      <c r="G212" s="136" t="s">
        <v>505</v>
      </c>
      <c r="H212" s="136" t="s">
        <v>931</v>
      </c>
      <c r="I212" s="135">
        <v>41711</v>
      </c>
      <c r="J212" s="135">
        <v>41708</v>
      </c>
      <c r="K212" s="135">
        <v>41912</v>
      </c>
      <c r="L212" s="136" t="s">
        <v>728</v>
      </c>
      <c r="M212" s="136" t="s">
        <v>729</v>
      </c>
      <c r="N212" s="135">
        <v>41844</v>
      </c>
      <c r="O212" s="136" t="s">
        <v>730</v>
      </c>
      <c r="P212" s="132" t="s">
        <v>931</v>
      </c>
      <c r="Q212" s="136" t="s">
        <v>754</v>
      </c>
      <c r="R212" s="136" t="s">
        <v>754</v>
      </c>
      <c r="S212" s="136" t="s">
        <v>739</v>
      </c>
      <c r="T212" s="136" t="s">
        <v>251</v>
      </c>
      <c r="U212" s="198">
        <v>0</v>
      </c>
      <c r="V212" s="198" t="e">
        <v>#N/A</v>
      </c>
      <c r="W212" s="136">
        <v>717494</v>
      </c>
      <c r="X212" s="137"/>
    </row>
    <row r="213" spans="1:24" s="212" customFormat="1" hidden="1" x14ac:dyDescent="0.25">
      <c r="A213" s="207" t="s">
        <v>1426</v>
      </c>
      <c r="B213" s="208">
        <v>811133</v>
      </c>
      <c r="C213" s="207">
        <v>0</v>
      </c>
      <c r="D213" s="207"/>
      <c r="E213" s="207" t="s">
        <v>685</v>
      </c>
      <c r="F213" s="207" t="s">
        <v>1427</v>
      </c>
      <c r="G213" s="207" t="s">
        <v>803</v>
      </c>
      <c r="H213" s="207" t="s">
        <v>839</v>
      </c>
      <c r="I213" s="209">
        <v>41732</v>
      </c>
      <c r="J213" s="209">
        <v>41821</v>
      </c>
      <c r="K213" s="209">
        <v>43647</v>
      </c>
      <c r="L213" s="207" t="s">
        <v>728</v>
      </c>
      <c r="M213" s="207" t="s">
        <v>729</v>
      </c>
      <c r="N213" s="209">
        <v>41844</v>
      </c>
      <c r="O213" s="207" t="s">
        <v>730</v>
      </c>
      <c r="P213" s="210" t="s">
        <v>839</v>
      </c>
      <c r="Q213" s="207" t="s">
        <v>754</v>
      </c>
      <c r="R213" s="207" t="s">
        <v>754</v>
      </c>
      <c r="S213" s="207" t="s">
        <v>779</v>
      </c>
      <c r="T213" s="207" t="s">
        <v>251</v>
      </c>
      <c r="U213" s="211">
        <v>500000</v>
      </c>
      <c r="V213" s="211" t="e">
        <v>#N/A</v>
      </c>
      <c r="W213" s="207">
        <v>627361</v>
      </c>
      <c r="X213" s="206"/>
    </row>
    <row r="214" spans="1:24" s="188" customFormat="1" hidden="1" x14ac:dyDescent="0.25">
      <c r="A214" s="136" t="s">
        <v>1428</v>
      </c>
      <c r="B214" s="197">
        <v>811031</v>
      </c>
      <c r="C214" s="136">
        <v>0</v>
      </c>
      <c r="D214" s="136"/>
      <c r="E214" s="136" t="s">
        <v>1429</v>
      </c>
      <c r="F214" s="136" t="s">
        <v>1430</v>
      </c>
      <c r="G214" s="136" t="s">
        <v>736</v>
      </c>
      <c r="H214" s="136" t="s">
        <v>737</v>
      </c>
      <c r="I214" s="135">
        <v>41722</v>
      </c>
      <c r="J214" s="135">
        <v>41730</v>
      </c>
      <c r="K214" s="135">
        <v>43555</v>
      </c>
      <c r="L214" s="136" t="s">
        <v>728</v>
      </c>
      <c r="M214" s="136" t="s">
        <v>729</v>
      </c>
      <c r="N214" s="135">
        <v>41841</v>
      </c>
      <c r="O214" s="136" t="s">
        <v>730</v>
      </c>
      <c r="P214" s="132" t="s">
        <v>737</v>
      </c>
      <c r="Q214" s="136" t="s">
        <v>753</v>
      </c>
      <c r="R214" s="136" t="s">
        <v>754</v>
      </c>
      <c r="S214" s="136" t="s">
        <v>739</v>
      </c>
      <c r="T214" s="136" t="s">
        <v>251</v>
      </c>
      <c r="U214" s="198">
        <v>2500000</v>
      </c>
      <c r="V214" s="198" t="e">
        <v>#N/A</v>
      </c>
      <c r="W214" s="136">
        <v>26902</v>
      </c>
      <c r="X214" s="137"/>
    </row>
    <row r="215" spans="1:24" s="188" customFormat="1" hidden="1" x14ac:dyDescent="0.25">
      <c r="A215" s="136" t="s">
        <v>1431</v>
      </c>
      <c r="B215" s="197" t="s">
        <v>1432</v>
      </c>
      <c r="C215" s="136">
        <v>1</v>
      </c>
      <c r="D215" s="136"/>
      <c r="E215" s="136" t="s">
        <v>1433</v>
      </c>
      <c r="F215" s="136" t="s">
        <v>1434</v>
      </c>
      <c r="G215" s="136" t="s">
        <v>505</v>
      </c>
      <c r="H215" s="136" t="s">
        <v>822</v>
      </c>
      <c r="I215" s="135">
        <v>41803</v>
      </c>
      <c r="J215" s="135">
        <v>41760</v>
      </c>
      <c r="K215" s="135">
        <v>42124</v>
      </c>
      <c r="L215" s="136" t="s">
        <v>728</v>
      </c>
      <c r="M215" s="136" t="s">
        <v>729</v>
      </c>
      <c r="N215" s="135">
        <v>41834</v>
      </c>
      <c r="O215" s="136" t="s">
        <v>730</v>
      </c>
      <c r="P215" s="132" t="s">
        <v>822</v>
      </c>
      <c r="Q215" s="136" t="s">
        <v>754</v>
      </c>
      <c r="R215" s="136" t="s">
        <v>754</v>
      </c>
      <c r="S215" s="136" t="s">
        <v>739</v>
      </c>
      <c r="T215" s="136" t="s">
        <v>251</v>
      </c>
      <c r="U215" s="198">
        <v>418000</v>
      </c>
      <c r="V215" s="198">
        <v>-2082000</v>
      </c>
      <c r="W215" s="136">
        <v>746202</v>
      </c>
      <c r="X215" s="137"/>
    </row>
    <row r="216" spans="1:24" s="188" customFormat="1" hidden="1" x14ac:dyDescent="0.25">
      <c r="A216" s="136" t="s">
        <v>1435</v>
      </c>
      <c r="B216" s="197">
        <v>811325</v>
      </c>
      <c r="C216" s="136">
        <v>0</v>
      </c>
      <c r="D216" s="136"/>
      <c r="E216" s="136" t="s">
        <v>1436</v>
      </c>
      <c r="F216" s="136" t="s">
        <v>1437</v>
      </c>
      <c r="G216" s="136" t="s">
        <v>1368</v>
      </c>
      <c r="H216" s="136" t="s">
        <v>1332</v>
      </c>
      <c r="I216" s="135">
        <v>41757</v>
      </c>
      <c r="J216" s="135">
        <v>41758</v>
      </c>
      <c r="K216" s="135"/>
      <c r="L216" s="136" t="s">
        <v>728</v>
      </c>
      <c r="M216" s="136" t="s">
        <v>729</v>
      </c>
      <c r="N216" s="135">
        <v>41834</v>
      </c>
      <c r="O216" s="136" t="s">
        <v>730</v>
      </c>
      <c r="P216" s="132" t="s">
        <v>1332</v>
      </c>
      <c r="Q216" s="136" t="s">
        <v>753</v>
      </c>
      <c r="R216" s="136" t="s">
        <v>754</v>
      </c>
      <c r="S216" s="136" t="s">
        <v>739</v>
      </c>
      <c r="T216" s="136" t="s">
        <v>764</v>
      </c>
      <c r="U216" s="198">
        <v>140000</v>
      </c>
      <c r="V216" s="198" t="e">
        <v>#N/A</v>
      </c>
      <c r="W216" s="136"/>
      <c r="X216" s="137"/>
    </row>
    <row r="217" spans="1:24" s="188" customFormat="1" hidden="1" x14ac:dyDescent="0.25">
      <c r="A217" s="136" t="s">
        <v>1438</v>
      </c>
      <c r="B217" s="197">
        <v>811712</v>
      </c>
      <c r="C217" s="136">
        <v>0</v>
      </c>
      <c r="D217" s="136"/>
      <c r="E217" s="136" t="s">
        <v>1439</v>
      </c>
      <c r="F217" s="136" t="s">
        <v>1440</v>
      </c>
      <c r="G217" s="136" t="s">
        <v>1331</v>
      </c>
      <c r="H217" s="136" t="s">
        <v>1332</v>
      </c>
      <c r="I217" s="135">
        <v>41800</v>
      </c>
      <c r="J217" s="135">
        <v>41792</v>
      </c>
      <c r="K217" s="135"/>
      <c r="L217" s="136" t="s">
        <v>728</v>
      </c>
      <c r="M217" s="136" t="s">
        <v>729</v>
      </c>
      <c r="N217" s="135">
        <v>41834</v>
      </c>
      <c r="O217" s="136" t="s">
        <v>730</v>
      </c>
      <c r="P217" s="132" t="s">
        <v>1332</v>
      </c>
      <c r="Q217" s="136" t="s">
        <v>753</v>
      </c>
      <c r="R217" s="136" t="s">
        <v>754</v>
      </c>
      <c r="S217" s="136" t="s">
        <v>739</v>
      </c>
      <c r="T217" s="136" t="s">
        <v>251</v>
      </c>
      <c r="U217" s="198">
        <v>91200</v>
      </c>
      <c r="V217" s="198" t="e">
        <v>#N/A</v>
      </c>
      <c r="W217" s="136">
        <v>174591</v>
      </c>
      <c r="X217" s="137"/>
    </row>
    <row r="218" spans="1:24" s="188" customFormat="1" hidden="1" x14ac:dyDescent="0.25">
      <c r="A218" s="136" t="s">
        <v>1441</v>
      </c>
      <c r="B218" s="197">
        <v>811786</v>
      </c>
      <c r="C218" s="136">
        <v>0</v>
      </c>
      <c r="D218" s="136"/>
      <c r="E218" s="136" t="s">
        <v>1442</v>
      </c>
      <c r="F218" s="136" t="s">
        <v>1443</v>
      </c>
      <c r="G218" s="136" t="s">
        <v>1331</v>
      </c>
      <c r="H218" s="136" t="s">
        <v>1332</v>
      </c>
      <c r="I218" s="135">
        <v>41808</v>
      </c>
      <c r="J218" s="135">
        <v>41774</v>
      </c>
      <c r="K218" s="135"/>
      <c r="L218" s="136" t="s">
        <v>728</v>
      </c>
      <c r="M218" s="136" t="s">
        <v>729</v>
      </c>
      <c r="N218" s="135">
        <v>41834</v>
      </c>
      <c r="O218" s="136" t="s">
        <v>730</v>
      </c>
      <c r="P218" s="132" t="s">
        <v>1332</v>
      </c>
      <c r="Q218" s="136" t="s">
        <v>753</v>
      </c>
      <c r="R218" s="136" t="s">
        <v>754</v>
      </c>
      <c r="S218" s="136" t="s">
        <v>739</v>
      </c>
      <c r="T218" s="136" t="s">
        <v>251</v>
      </c>
      <c r="U218" s="198">
        <v>280800</v>
      </c>
      <c r="V218" s="198" t="e">
        <v>#N/A</v>
      </c>
      <c r="W218" s="136"/>
      <c r="X218" s="137"/>
    </row>
    <row r="219" spans="1:24" s="188" customFormat="1" hidden="1" x14ac:dyDescent="0.25">
      <c r="A219" s="136" t="s">
        <v>1444</v>
      </c>
      <c r="B219" s="197">
        <v>811743</v>
      </c>
      <c r="C219" s="136">
        <v>0</v>
      </c>
      <c r="D219" s="136"/>
      <c r="E219" s="136" t="s">
        <v>1445</v>
      </c>
      <c r="F219" s="136" t="s">
        <v>1446</v>
      </c>
      <c r="G219" s="136" t="s">
        <v>1331</v>
      </c>
      <c r="H219" s="136" t="s">
        <v>1332</v>
      </c>
      <c r="I219" s="135">
        <v>41803</v>
      </c>
      <c r="J219" s="135">
        <v>41807</v>
      </c>
      <c r="K219" s="135"/>
      <c r="L219" s="136" t="s">
        <v>728</v>
      </c>
      <c r="M219" s="136" t="s">
        <v>729</v>
      </c>
      <c r="N219" s="135">
        <v>41828</v>
      </c>
      <c r="O219" s="136" t="s">
        <v>730</v>
      </c>
      <c r="P219" s="132" t="s">
        <v>1332</v>
      </c>
      <c r="Q219" s="136" t="s">
        <v>753</v>
      </c>
      <c r="R219" s="136" t="s">
        <v>754</v>
      </c>
      <c r="S219" s="136" t="s">
        <v>739</v>
      </c>
      <c r="T219" s="136" t="s">
        <v>251</v>
      </c>
      <c r="U219" s="198">
        <v>200200</v>
      </c>
      <c r="V219" s="198" t="e">
        <v>#N/A</v>
      </c>
      <c r="W219" s="136"/>
      <c r="X219" s="137"/>
    </row>
    <row r="220" spans="1:24" s="188" customFormat="1" hidden="1" x14ac:dyDescent="0.25">
      <c r="A220" s="136" t="s">
        <v>917</v>
      </c>
      <c r="B220" s="197" t="s">
        <v>918</v>
      </c>
      <c r="C220" s="136">
        <v>0</v>
      </c>
      <c r="D220" s="136"/>
      <c r="E220" s="136" t="s">
        <v>919</v>
      </c>
      <c r="F220" s="136" t="s">
        <v>920</v>
      </c>
      <c r="G220" s="136" t="s">
        <v>505</v>
      </c>
      <c r="H220" s="136" t="s">
        <v>822</v>
      </c>
      <c r="I220" s="135">
        <v>41810</v>
      </c>
      <c r="J220" s="135">
        <v>41791</v>
      </c>
      <c r="K220" s="135">
        <v>42154</v>
      </c>
      <c r="L220" s="136" t="s">
        <v>728</v>
      </c>
      <c r="M220" s="136" t="s">
        <v>729</v>
      </c>
      <c r="N220" s="135">
        <v>41828</v>
      </c>
      <c r="O220" s="136" t="s">
        <v>730</v>
      </c>
      <c r="P220" s="132" t="s">
        <v>822</v>
      </c>
      <c r="Q220" s="136" t="s">
        <v>754</v>
      </c>
      <c r="R220" s="136" t="s">
        <v>754</v>
      </c>
      <c r="S220" s="136" t="s">
        <v>739</v>
      </c>
      <c r="T220" s="136" t="s">
        <v>251</v>
      </c>
      <c r="U220" s="131">
        <v>417000</v>
      </c>
      <c r="V220" s="136" t="e">
        <v>#N/A</v>
      </c>
      <c r="W220" s="136">
        <v>566308</v>
      </c>
      <c r="X220" s="137"/>
    </row>
    <row r="221" spans="1:24" s="188" customFormat="1" hidden="1" x14ac:dyDescent="0.25">
      <c r="A221" s="136" t="s">
        <v>980</v>
      </c>
      <c r="B221" s="197" t="s">
        <v>981</v>
      </c>
      <c r="C221" s="136">
        <v>1</v>
      </c>
      <c r="D221" s="136"/>
      <c r="E221" s="136" t="s">
        <v>982</v>
      </c>
      <c r="F221" s="136" t="s">
        <v>983</v>
      </c>
      <c r="G221" s="136" t="s">
        <v>505</v>
      </c>
      <c r="H221" s="136" t="s">
        <v>822</v>
      </c>
      <c r="I221" s="135">
        <v>41803</v>
      </c>
      <c r="J221" s="135">
        <v>41791</v>
      </c>
      <c r="K221" s="135">
        <v>42154</v>
      </c>
      <c r="L221" s="136" t="s">
        <v>728</v>
      </c>
      <c r="M221" s="136" t="s">
        <v>729</v>
      </c>
      <c r="N221" s="135">
        <v>41828</v>
      </c>
      <c r="O221" s="136" t="s">
        <v>730</v>
      </c>
      <c r="P221" s="132" t="s">
        <v>822</v>
      </c>
      <c r="Q221" s="136" t="s">
        <v>754</v>
      </c>
      <c r="R221" s="136" t="s">
        <v>754</v>
      </c>
      <c r="S221" s="136" t="s">
        <v>739</v>
      </c>
      <c r="T221" s="136" t="s">
        <v>251</v>
      </c>
      <c r="U221" s="131">
        <v>600000</v>
      </c>
      <c r="V221" s="136">
        <v>-2900000</v>
      </c>
      <c r="W221" s="136">
        <v>26110</v>
      </c>
      <c r="X221" s="137"/>
    </row>
    <row r="222" spans="1:24" s="188" customFormat="1" hidden="1" x14ac:dyDescent="0.25">
      <c r="A222" s="136" t="s">
        <v>748</v>
      </c>
      <c r="B222" s="197" t="s">
        <v>749</v>
      </c>
      <c r="C222" s="136">
        <v>0</v>
      </c>
      <c r="D222" s="136"/>
      <c r="E222" s="136" t="s">
        <v>750</v>
      </c>
      <c r="F222" s="136" t="s">
        <v>751</v>
      </c>
      <c r="G222" s="136" t="s">
        <v>505</v>
      </c>
      <c r="H222" s="136" t="s">
        <v>752</v>
      </c>
      <c r="I222" s="135">
        <v>41760</v>
      </c>
      <c r="J222" s="135">
        <v>41760</v>
      </c>
      <c r="K222" s="135">
        <v>42491</v>
      </c>
      <c r="L222" s="136" t="s">
        <v>728</v>
      </c>
      <c r="M222" s="136" t="s">
        <v>729</v>
      </c>
      <c r="N222" s="135">
        <v>41827</v>
      </c>
      <c r="O222" s="136" t="s">
        <v>730</v>
      </c>
      <c r="P222" s="132" t="s">
        <v>752</v>
      </c>
      <c r="Q222" s="136" t="s">
        <v>753</v>
      </c>
      <c r="R222" s="136" t="s">
        <v>754</v>
      </c>
      <c r="S222" s="136" t="s">
        <v>739</v>
      </c>
      <c r="T222" s="136" t="s">
        <v>251</v>
      </c>
      <c r="U222" s="131">
        <v>157344</v>
      </c>
      <c r="V222" s="136" t="e">
        <v>#N/A</v>
      </c>
      <c r="W222" s="136">
        <v>80948</v>
      </c>
      <c r="X222" s="137"/>
    </row>
    <row r="223" spans="1:24" s="239" customFormat="1" hidden="1" x14ac:dyDescent="0.25">
      <c r="A223" s="239" t="s">
        <v>819</v>
      </c>
      <c r="B223" s="507" t="s">
        <v>820</v>
      </c>
      <c r="C223" s="239">
        <v>0</v>
      </c>
      <c r="E223" s="239" t="s">
        <v>818</v>
      </c>
      <c r="F223" s="239" t="s">
        <v>821</v>
      </c>
      <c r="G223" s="239" t="s">
        <v>505</v>
      </c>
      <c r="H223" s="239" t="s">
        <v>822</v>
      </c>
      <c r="I223" s="240">
        <v>41661</v>
      </c>
      <c r="J223" s="240">
        <v>41760</v>
      </c>
      <c r="K223" s="240">
        <v>42124</v>
      </c>
      <c r="L223" s="239" t="s">
        <v>728</v>
      </c>
      <c r="M223" s="239" t="s">
        <v>729</v>
      </c>
      <c r="N223" s="240">
        <v>41817</v>
      </c>
      <c r="O223" s="239" t="s">
        <v>730</v>
      </c>
      <c r="P223" s="239" t="s">
        <v>822</v>
      </c>
      <c r="Q223" s="239" t="s">
        <v>754</v>
      </c>
      <c r="R223" s="239" t="s">
        <v>754</v>
      </c>
      <c r="S223" s="239" t="s">
        <v>779</v>
      </c>
      <c r="T223" s="239" t="s">
        <v>251</v>
      </c>
      <c r="U223" s="241">
        <v>6300000</v>
      </c>
      <c r="V223" s="239" t="e">
        <v>#N/A</v>
      </c>
      <c r="W223" s="239">
        <v>3417</v>
      </c>
    </row>
    <row r="224" spans="1:24" s="239" customFormat="1" hidden="1" x14ac:dyDescent="0.25">
      <c r="A224" s="239" t="s">
        <v>774</v>
      </c>
      <c r="B224" s="507">
        <v>402031</v>
      </c>
      <c r="C224" s="239">
        <v>5</v>
      </c>
      <c r="D224" s="239">
        <v>402031</v>
      </c>
      <c r="E224" s="239" t="s">
        <v>775</v>
      </c>
      <c r="F224" s="239" t="s">
        <v>776</v>
      </c>
      <c r="G224" s="239" t="s">
        <v>736</v>
      </c>
      <c r="H224" s="239" t="s">
        <v>777</v>
      </c>
      <c r="I224" s="240">
        <v>41659</v>
      </c>
      <c r="J224" s="240">
        <v>41640</v>
      </c>
      <c r="K224" s="240">
        <v>42004</v>
      </c>
      <c r="L224" s="239" t="s">
        <v>728</v>
      </c>
      <c r="M224" s="239" t="s">
        <v>729</v>
      </c>
      <c r="N224" s="240">
        <v>41814</v>
      </c>
      <c r="O224" s="239" t="s">
        <v>730</v>
      </c>
      <c r="P224" s="239" t="s">
        <v>777</v>
      </c>
      <c r="Q224" s="239" t="s">
        <v>778</v>
      </c>
      <c r="R224" s="239" t="s">
        <v>732</v>
      </c>
      <c r="S224" s="239" t="s">
        <v>731</v>
      </c>
      <c r="T224" s="239" t="s">
        <v>251</v>
      </c>
      <c r="U224" s="241">
        <v>6850000</v>
      </c>
      <c r="V224" s="239" t="e">
        <v>#N/A</v>
      </c>
      <c r="W224" s="239">
        <v>85394</v>
      </c>
    </row>
    <row r="225" spans="1:23" s="239" customFormat="1" hidden="1" x14ac:dyDescent="0.25">
      <c r="A225" s="239" t="s">
        <v>755</v>
      </c>
      <c r="B225" s="507" t="s">
        <v>756</v>
      </c>
      <c r="C225" s="239">
        <v>1</v>
      </c>
      <c r="E225" s="239" t="s">
        <v>757</v>
      </c>
      <c r="F225" s="239" t="s">
        <v>758</v>
      </c>
      <c r="G225" s="239" t="s">
        <v>505</v>
      </c>
      <c r="H225" s="239" t="s">
        <v>737</v>
      </c>
      <c r="I225" s="240">
        <v>41785</v>
      </c>
      <c r="J225" s="240">
        <v>41821</v>
      </c>
      <c r="K225" s="240">
        <v>42551</v>
      </c>
      <c r="L225" s="239" t="s">
        <v>728</v>
      </c>
      <c r="M225" s="239" t="s">
        <v>729</v>
      </c>
      <c r="N225" s="240">
        <v>41813</v>
      </c>
      <c r="O225" s="239" t="s">
        <v>730</v>
      </c>
      <c r="P225" s="239" t="s">
        <v>737</v>
      </c>
      <c r="Q225" s="239" t="s">
        <v>753</v>
      </c>
      <c r="R225" s="239" t="s">
        <v>732</v>
      </c>
      <c r="S225" s="239" t="s">
        <v>739</v>
      </c>
      <c r="T225" s="239" t="s">
        <v>251</v>
      </c>
      <c r="U225" s="241">
        <v>5000000</v>
      </c>
      <c r="V225" s="239">
        <v>5000000</v>
      </c>
      <c r="W225" s="239">
        <v>26702</v>
      </c>
    </row>
    <row r="226" spans="1:23" s="239" customFormat="1" hidden="1" x14ac:dyDescent="0.25">
      <c r="A226" s="239" t="s">
        <v>783</v>
      </c>
      <c r="B226" s="507">
        <v>410</v>
      </c>
      <c r="C226" s="239">
        <v>5</v>
      </c>
      <c r="D226" s="239">
        <v>410</v>
      </c>
      <c r="E226" s="239" t="s">
        <v>784</v>
      </c>
      <c r="F226" s="239" t="s">
        <v>785</v>
      </c>
      <c r="G226" s="239" t="s">
        <v>736</v>
      </c>
      <c r="H226" s="239" t="s">
        <v>737</v>
      </c>
      <c r="I226" s="240">
        <v>41785</v>
      </c>
      <c r="J226" s="240">
        <v>41791</v>
      </c>
      <c r="K226" s="240">
        <v>42855</v>
      </c>
      <c r="L226" s="239" t="s">
        <v>728</v>
      </c>
      <c r="M226" s="239" t="s">
        <v>729</v>
      </c>
      <c r="N226" s="240">
        <v>41813</v>
      </c>
      <c r="O226" s="239" t="s">
        <v>730</v>
      </c>
      <c r="P226" s="239" t="s">
        <v>737</v>
      </c>
      <c r="Q226" s="239" t="s">
        <v>753</v>
      </c>
      <c r="R226" s="239" t="s">
        <v>732</v>
      </c>
      <c r="S226" s="239" t="s">
        <v>739</v>
      </c>
      <c r="T226" s="239" t="s">
        <v>251</v>
      </c>
      <c r="U226" s="241">
        <v>2000000</v>
      </c>
      <c r="V226" s="239" t="e">
        <v>#N/A</v>
      </c>
      <c r="W226" s="239">
        <v>758866</v>
      </c>
    </row>
    <row r="227" spans="1:23" s="239" customFormat="1" hidden="1" x14ac:dyDescent="0.25">
      <c r="A227" s="239" t="s">
        <v>800</v>
      </c>
      <c r="B227" s="507">
        <v>803126</v>
      </c>
      <c r="C227" s="239">
        <v>3</v>
      </c>
      <c r="D227" s="239">
        <v>403158</v>
      </c>
      <c r="E227" s="239" t="s">
        <v>801</v>
      </c>
      <c r="F227" s="239" t="s">
        <v>802</v>
      </c>
      <c r="G227" s="239" t="s">
        <v>736</v>
      </c>
      <c r="H227" s="239" t="s">
        <v>737</v>
      </c>
      <c r="I227" s="240">
        <v>41785</v>
      </c>
      <c r="J227" s="240">
        <v>41730</v>
      </c>
      <c r="K227" s="240">
        <v>43555</v>
      </c>
      <c r="L227" s="239" t="s">
        <v>728</v>
      </c>
      <c r="M227" s="239" t="s">
        <v>729</v>
      </c>
      <c r="N227" s="240">
        <v>41813</v>
      </c>
      <c r="O227" s="239" t="s">
        <v>730</v>
      </c>
      <c r="P227" s="239" t="s">
        <v>737</v>
      </c>
      <c r="Q227" s="239" t="s">
        <v>753</v>
      </c>
      <c r="R227" s="239" t="s">
        <v>732</v>
      </c>
      <c r="S227" s="239" t="s">
        <v>739</v>
      </c>
      <c r="T227" s="239" t="s">
        <v>251</v>
      </c>
      <c r="U227" s="241">
        <v>13100000</v>
      </c>
      <c r="V227" s="241">
        <v>10000000</v>
      </c>
      <c r="W227" s="239">
        <v>564921</v>
      </c>
    </row>
    <row r="228" spans="1:23" s="239" customFormat="1" hidden="1" x14ac:dyDescent="0.25">
      <c r="A228" s="239" t="s">
        <v>851</v>
      </c>
      <c r="B228" s="507">
        <v>805783</v>
      </c>
      <c r="C228" s="239">
        <v>2</v>
      </c>
      <c r="E228" s="239" t="s">
        <v>852</v>
      </c>
      <c r="F228" s="239" t="s">
        <v>853</v>
      </c>
      <c r="G228" s="239" t="s">
        <v>736</v>
      </c>
      <c r="H228" s="239" t="s">
        <v>737</v>
      </c>
      <c r="I228" s="240">
        <v>41785</v>
      </c>
      <c r="J228" s="240">
        <v>41821</v>
      </c>
      <c r="K228" s="240">
        <v>42551</v>
      </c>
      <c r="L228" s="239" t="s">
        <v>728</v>
      </c>
      <c r="M228" s="239" t="s">
        <v>729</v>
      </c>
      <c r="N228" s="240">
        <v>41813</v>
      </c>
      <c r="O228" s="239" t="s">
        <v>730</v>
      </c>
      <c r="P228" s="239" t="s">
        <v>737</v>
      </c>
      <c r="Q228" s="239" t="s">
        <v>753</v>
      </c>
      <c r="R228" s="239" t="s">
        <v>732</v>
      </c>
      <c r="S228" s="239" t="s">
        <v>739</v>
      </c>
      <c r="T228" s="239" t="s">
        <v>251</v>
      </c>
      <c r="U228" s="241">
        <v>2000000</v>
      </c>
      <c r="V228" s="239">
        <v>2000000</v>
      </c>
      <c r="W228" s="239">
        <v>3749</v>
      </c>
    </row>
    <row r="229" spans="1:23" s="239" customFormat="1" hidden="1" x14ac:dyDescent="0.25">
      <c r="A229" s="239" t="s">
        <v>963</v>
      </c>
      <c r="B229" s="507">
        <v>808614</v>
      </c>
      <c r="C229" s="239">
        <v>1</v>
      </c>
      <c r="E229" s="239" t="s">
        <v>964</v>
      </c>
      <c r="F229" s="239" t="s">
        <v>965</v>
      </c>
      <c r="G229" s="239" t="s">
        <v>736</v>
      </c>
      <c r="H229" s="239" t="s">
        <v>737</v>
      </c>
      <c r="I229" s="240">
        <v>41726</v>
      </c>
      <c r="J229" s="240">
        <v>41730</v>
      </c>
      <c r="K229" s="240">
        <v>42185</v>
      </c>
      <c r="L229" s="239" t="s">
        <v>728</v>
      </c>
      <c r="M229" s="239" t="s">
        <v>729</v>
      </c>
      <c r="N229" s="240">
        <v>41813</v>
      </c>
      <c r="O229" s="239" t="s">
        <v>730</v>
      </c>
      <c r="P229" s="239" t="s">
        <v>737</v>
      </c>
      <c r="Q229" s="239" t="s">
        <v>753</v>
      </c>
      <c r="R229" s="239" t="s">
        <v>754</v>
      </c>
      <c r="S229" s="239" t="s">
        <v>739</v>
      </c>
      <c r="T229" s="239" t="s">
        <v>251</v>
      </c>
      <c r="U229" s="241">
        <v>2000000</v>
      </c>
      <c r="V229" s="239" t="e">
        <v>#N/A</v>
      </c>
      <c r="W229" s="239">
        <v>18904</v>
      </c>
    </row>
    <row r="230" spans="1:23" s="239" customFormat="1" hidden="1" x14ac:dyDescent="0.25">
      <c r="A230" s="239" t="s">
        <v>987</v>
      </c>
      <c r="B230" s="507">
        <v>809182</v>
      </c>
      <c r="C230" s="239">
        <v>1</v>
      </c>
      <c r="E230" s="239" t="s">
        <v>988</v>
      </c>
      <c r="F230" s="239" t="s">
        <v>989</v>
      </c>
      <c r="G230" s="239" t="s">
        <v>736</v>
      </c>
      <c r="H230" s="239" t="s">
        <v>737</v>
      </c>
      <c r="I230" s="240">
        <v>41718</v>
      </c>
      <c r="J230" s="240">
        <v>41760</v>
      </c>
      <c r="K230" s="240">
        <v>42124</v>
      </c>
      <c r="L230" s="239" t="s">
        <v>728</v>
      </c>
      <c r="M230" s="239" t="s">
        <v>729</v>
      </c>
      <c r="N230" s="240">
        <v>41813</v>
      </c>
      <c r="O230" s="239" t="s">
        <v>730</v>
      </c>
      <c r="P230" s="239" t="s">
        <v>737</v>
      </c>
      <c r="Q230" s="239" t="s">
        <v>753</v>
      </c>
      <c r="R230" s="239" t="s">
        <v>732</v>
      </c>
      <c r="S230" s="239" t="s">
        <v>739</v>
      </c>
      <c r="T230" s="239" t="s">
        <v>251</v>
      </c>
      <c r="U230" s="241">
        <v>2300000</v>
      </c>
      <c r="V230" s="239">
        <v>300000</v>
      </c>
    </row>
    <row r="231" spans="1:23" s="239" customFormat="1" hidden="1" x14ac:dyDescent="0.25">
      <c r="A231" s="239" t="s">
        <v>990</v>
      </c>
      <c r="B231" s="507">
        <v>809185</v>
      </c>
      <c r="C231" s="239">
        <v>1</v>
      </c>
      <c r="E231" s="239" t="s">
        <v>991</v>
      </c>
      <c r="F231" s="239" t="s">
        <v>992</v>
      </c>
      <c r="G231" s="239" t="s">
        <v>736</v>
      </c>
      <c r="H231" s="239" t="s">
        <v>737</v>
      </c>
      <c r="I231" s="240">
        <v>41789</v>
      </c>
      <c r="J231" s="240">
        <v>41821</v>
      </c>
      <c r="K231" s="240">
        <v>42185</v>
      </c>
      <c r="L231" s="239" t="s">
        <v>728</v>
      </c>
      <c r="M231" s="239" t="s">
        <v>729</v>
      </c>
      <c r="N231" s="240">
        <v>41813</v>
      </c>
      <c r="O231" s="239" t="s">
        <v>730</v>
      </c>
      <c r="P231" s="239" t="s">
        <v>737</v>
      </c>
      <c r="Q231" s="239" t="s">
        <v>753</v>
      </c>
      <c r="R231" s="239" t="s">
        <v>732</v>
      </c>
      <c r="S231" s="239" t="s">
        <v>739</v>
      </c>
      <c r="T231" s="239" t="s">
        <v>251</v>
      </c>
      <c r="U231" s="241">
        <v>2000000</v>
      </c>
      <c r="V231" s="239">
        <v>1000000</v>
      </c>
      <c r="W231" s="239">
        <v>155405</v>
      </c>
    </row>
    <row r="232" spans="1:23" s="239" customFormat="1" hidden="1" x14ac:dyDescent="0.25">
      <c r="A232" s="239" t="s">
        <v>993</v>
      </c>
      <c r="B232" s="507" t="s">
        <v>994</v>
      </c>
      <c r="C232" s="239">
        <v>1</v>
      </c>
      <c r="E232" s="239" t="s">
        <v>995</v>
      </c>
      <c r="F232" s="239" t="s">
        <v>996</v>
      </c>
      <c r="G232" s="239" t="s">
        <v>505</v>
      </c>
      <c r="H232" s="239" t="s">
        <v>799</v>
      </c>
      <c r="I232" s="240">
        <v>41801</v>
      </c>
      <c r="J232" s="240">
        <v>41801</v>
      </c>
      <c r="K232" s="240">
        <v>42185</v>
      </c>
      <c r="L232" s="239" t="s">
        <v>728</v>
      </c>
      <c r="M232" s="239" t="s">
        <v>729</v>
      </c>
      <c r="N232" s="240">
        <v>41807</v>
      </c>
      <c r="O232" s="239" t="s">
        <v>730</v>
      </c>
      <c r="P232" s="239" t="s">
        <v>799</v>
      </c>
      <c r="Q232" s="239" t="s">
        <v>754</v>
      </c>
      <c r="R232" s="239" t="s">
        <v>754</v>
      </c>
      <c r="S232" s="239" t="s">
        <v>739</v>
      </c>
      <c r="T232" s="239" t="s">
        <v>251</v>
      </c>
      <c r="U232" s="241">
        <v>8607791</v>
      </c>
      <c r="V232" s="239" t="e">
        <v>#N/A</v>
      </c>
      <c r="W232" s="239">
        <v>8757</v>
      </c>
    </row>
    <row r="233" spans="1:23" s="239" customFormat="1" hidden="1" x14ac:dyDescent="0.25">
      <c r="A233" s="239" t="s">
        <v>744</v>
      </c>
      <c r="B233" s="507" t="s">
        <v>745</v>
      </c>
      <c r="C233" s="239">
        <v>1</v>
      </c>
      <c r="E233" s="239" t="s">
        <v>742</v>
      </c>
      <c r="F233" s="239" t="s">
        <v>746</v>
      </c>
      <c r="G233" s="239" t="s">
        <v>505</v>
      </c>
      <c r="H233" s="239" t="s">
        <v>737</v>
      </c>
      <c r="I233" s="240">
        <v>41785</v>
      </c>
      <c r="J233" s="240">
        <v>41821</v>
      </c>
      <c r="K233" s="240">
        <v>42551</v>
      </c>
      <c r="L233" s="239" t="s">
        <v>728</v>
      </c>
      <c r="M233" s="239" t="s">
        <v>729</v>
      </c>
      <c r="N233" s="240">
        <v>41802</v>
      </c>
      <c r="O233" s="239" t="s">
        <v>730</v>
      </c>
      <c r="P233" s="239" t="s">
        <v>737</v>
      </c>
      <c r="Q233" s="239" t="s">
        <v>747</v>
      </c>
      <c r="R233" s="239" t="s">
        <v>732</v>
      </c>
      <c r="S233" s="239" t="s">
        <v>739</v>
      </c>
      <c r="T233" s="239" t="s">
        <v>251</v>
      </c>
      <c r="U233" s="241">
        <v>13000000</v>
      </c>
      <c r="V233" s="239">
        <v>7000000</v>
      </c>
      <c r="W233" s="239">
        <v>4962</v>
      </c>
    </row>
    <row r="234" spans="1:23" s="239" customFormat="1" hidden="1" x14ac:dyDescent="0.25">
      <c r="A234" s="239" t="s">
        <v>848</v>
      </c>
      <c r="B234" s="507">
        <v>805754</v>
      </c>
      <c r="C234" s="239">
        <v>6</v>
      </c>
      <c r="E234" s="239" t="s">
        <v>849</v>
      </c>
      <c r="F234" s="239" t="s">
        <v>850</v>
      </c>
      <c r="G234" s="239" t="s">
        <v>736</v>
      </c>
      <c r="H234" s="239" t="s">
        <v>737</v>
      </c>
      <c r="I234" s="240">
        <v>41785</v>
      </c>
      <c r="J234" s="240">
        <v>41821</v>
      </c>
      <c r="K234" s="240">
        <v>42551</v>
      </c>
      <c r="L234" s="239" t="s">
        <v>728</v>
      </c>
      <c r="M234" s="239" t="s">
        <v>729</v>
      </c>
      <c r="N234" s="240">
        <v>41802</v>
      </c>
      <c r="O234" s="239" t="s">
        <v>730</v>
      </c>
      <c r="P234" s="239" t="s">
        <v>737</v>
      </c>
      <c r="Q234" s="239" t="s">
        <v>753</v>
      </c>
      <c r="R234" s="239" t="s">
        <v>732</v>
      </c>
      <c r="S234" s="239" t="s">
        <v>739</v>
      </c>
      <c r="T234" s="239" t="s">
        <v>251</v>
      </c>
      <c r="U234" s="241">
        <v>2500000</v>
      </c>
      <c r="V234" s="241">
        <v>2500000</v>
      </c>
      <c r="W234" s="239">
        <v>583766</v>
      </c>
    </row>
    <row r="235" spans="1:23" s="239" customFormat="1" hidden="1" x14ac:dyDescent="0.25">
      <c r="A235" s="239" t="s">
        <v>886</v>
      </c>
      <c r="B235" s="507">
        <v>807395</v>
      </c>
      <c r="C235" s="239">
        <v>3</v>
      </c>
      <c r="E235" s="239" t="s">
        <v>887</v>
      </c>
      <c r="F235" s="239" t="s">
        <v>888</v>
      </c>
      <c r="G235" s="239" t="s">
        <v>736</v>
      </c>
      <c r="H235" s="239" t="s">
        <v>737</v>
      </c>
      <c r="I235" s="240">
        <v>41785</v>
      </c>
      <c r="J235" s="240">
        <v>41791</v>
      </c>
      <c r="K235" s="240">
        <v>42885</v>
      </c>
      <c r="L235" s="239" t="s">
        <v>728</v>
      </c>
      <c r="M235" s="239" t="s">
        <v>729</v>
      </c>
      <c r="N235" s="240">
        <v>41802</v>
      </c>
      <c r="O235" s="239" t="s">
        <v>730</v>
      </c>
      <c r="P235" s="239" t="s">
        <v>737</v>
      </c>
      <c r="Q235" s="239" t="s">
        <v>753</v>
      </c>
      <c r="R235" s="239" t="s">
        <v>732</v>
      </c>
      <c r="S235" s="239" t="s">
        <v>739</v>
      </c>
      <c r="T235" s="239" t="s">
        <v>251</v>
      </c>
      <c r="U235" s="241">
        <v>3500000</v>
      </c>
      <c r="V235" s="239" t="e">
        <v>#N/A</v>
      </c>
      <c r="W235" s="239">
        <v>818918</v>
      </c>
    </row>
    <row r="236" spans="1:23" s="239" customFormat="1" hidden="1" x14ac:dyDescent="0.25">
      <c r="A236" s="239" t="s">
        <v>836</v>
      </c>
      <c r="B236" s="507">
        <v>804818</v>
      </c>
      <c r="C236" s="239">
        <v>1</v>
      </c>
      <c r="D236" s="239">
        <v>237</v>
      </c>
      <c r="E236" s="239" t="s">
        <v>837</v>
      </c>
      <c r="F236" s="239" t="s">
        <v>838</v>
      </c>
      <c r="G236" s="239" t="s">
        <v>736</v>
      </c>
      <c r="H236" s="239" t="s">
        <v>839</v>
      </c>
      <c r="I236" s="240">
        <v>41732</v>
      </c>
      <c r="J236" s="240">
        <v>41760</v>
      </c>
      <c r="K236" s="240">
        <v>42865</v>
      </c>
      <c r="L236" s="239" t="s">
        <v>728</v>
      </c>
      <c r="M236" s="239" t="s">
        <v>729</v>
      </c>
      <c r="N236" s="240">
        <v>41801</v>
      </c>
      <c r="O236" s="239" t="s">
        <v>730</v>
      </c>
      <c r="P236" s="239" t="s">
        <v>839</v>
      </c>
      <c r="Q236" s="239" t="s">
        <v>753</v>
      </c>
      <c r="R236" s="239" t="s">
        <v>732</v>
      </c>
      <c r="S236" s="239" t="s">
        <v>739</v>
      </c>
      <c r="T236" s="239" t="s">
        <v>251</v>
      </c>
      <c r="U236" s="239">
        <v>0</v>
      </c>
      <c r="V236" s="239" t="e">
        <v>#N/A</v>
      </c>
      <c r="W236" s="239">
        <v>26770</v>
      </c>
    </row>
    <row r="237" spans="1:23" s="239" customFormat="1" hidden="1" x14ac:dyDescent="0.25">
      <c r="A237" s="239" t="s">
        <v>966</v>
      </c>
      <c r="B237" s="507">
        <v>808623</v>
      </c>
      <c r="C237" s="239">
        <v>1</v>
      </c>
      <c r="E237" s="239" t="s">
        <v>967</v>
      </c>
      <c r="F237" s="239" t="s">
        <v>968</v>
      </c>
      <c r="G237" s="239" t="s">
        <v>736</v>
      </c>
      <c r="H237" s="239" t="s">
        <v>737</v>
      </c>
      <c r="I237" s="240">
        <v>41726</v>
      </c>
      <c r="J237" s="240">
        <v>41730</v>
      </c>
      <c r="K237" s="240">
        <v>42185</v>
      </c>
      <c r="L237" s="239" t="s">
        <v>728</v>
      </c>
      <c r="M237" s="239" t="s">
        <v>729</v>
      </c>
      <c r="N237" s="240">
        <v>41794</v>
      </c>
      <c r="O237" s="239" t="s">
        <v>730</v>
      </c>
      <c r="P237" s="239" t="s">
        <v>737</v>
      </c>
      <c r="Q237" s="239" t="s">
        <v>753</v>
      </c>
      <c r="R237" s="239" t="s">
        <v>754</v>
      </c>
      <c r="S237" s="239" t="s">
        <v>739</v>
      </c>
      <c r="T237" s="239" t="s">
        <v>251</v>
      </c>
      <c r="U237" s="241">
        <v>1500000</v>
      </c>
      <c r="V237" s="239">
        <v>500000</v>
      </c>
    </row>
    <row r="238" spans="1:23" s="239" customFormat="1" hidden="1" x14ac:dyDescent="0.25">
      <c r="A238" s="239" t="s">
        <v>969</v>
      </c>
      <c r="B238" s="507" t="s">
        <v>966</v>
      </c>
      <c r="C238" s="239">
        <v>0</v>
      </c>
      <c r="E238" s="239" t="s">
        <v>970</v>
      </c>
      <c r="F238" s="239" t="s">
        <v>971</v>
      </c>
      <c r="G238" s="239" t="s">
        <v>505</v>
      </c>
      <c r="H238" s="239" t="s">
        <v>737</v>
      </c>
      <c r="I238" s="240">
        <v>41726</v>
      </c>
      <c r="J238" s="240">
        <v>41730</v>
      </c>
      <c r="K238" s="240">
        <v>42185</v>
      </c>
      <c r="L238" s="239" t="s">
        <v>728</v>
      </c>
      <c r="M238" s="239" t="s">
        <v>729</v>
      </c>
      <c r="N238" s="240">
        <v>41794</v>
      </c>
      <c r="O238" s="239" t="s">
        <v>730</v>
      </c>
      <c r="P238" s="239" t="s">
        <v>737</v>
      </c>
      <c r="Q238" s="239" t="s">
        <v>753</v>
      </c>
      <c r="R238" s="239" t="s">
        <v>754</v>
      </c>
      <c r="S238" s="239" t="s">
        <v>739</v>
      </c>
      <c r="T238" s="239" t="s">
        <v>251</v>
      </c>
      <c r="U238" s="241">
        <v>1575000</v>
      </c>
      <c r="V238" s="239" t="e">
        <v>#N/A</v>
      </c>
      <c r="W238" s="239">
        <v>185781</v>
      </c>
    </row>
    <row r="239" spans="1:23" s="239" customFormat="1" hidden="1" x14ac:dyDescent="0.25">
      <c r="A239" s="239" t="s">
        <v>1007</v>
      </c>
      <c r="B239" s="507">
        <v>809374</v>
      </c>
      <c r="C239" s="239">
        <v>1</v>
      </c>
      <c r="E239" s="239" t="s">
        <v>1008</v>
      </c>
      <c r="F239" s="239" t="s">
        <v>1009</v>
      </c>
      <c r="G239" s="239" t="s">
        <v>736</v>
      </c>
      <c r="H239" s="239" t="s">
        <v>737</v>
      </c>
      <c r="I239" s="240">
        <v>41726</v>
      </c>
      <c r="J239" s="240">
        <v>41730</v>
      </c>
      <c r="K239" s="240">
        <v>42124</v>
      </c>
      <c r="L239" s="239" t="s">
        <v>728</v>
      </c>
      <c r="M239" s="239" t="s">
        <v>729</v>
      </c>
      <c r="N239" s="240">
        <v>41794</v>
      </c>
      <c r="O239" s="239" t="s">
        <v>730</v>
      </c>
      <c r="P239" s="239" t="s">
        <v>737</v>
      </c>
      <c r="Q239" s="239" t="s">
        <v>753</v>
      </c>
      <c r="R239" s="239" t="s">
        <v>732</v>
      </c>
      <c r="S239" s="239" t="s">
        <v>739</v>
      </c>
      <c r="T239" s="239" t="s">
        <v>251</v>
      </c>
      <c r="U239" s="241">
        <v>500000</v>
      </c>
      <c r="V239" s="239">
        <v>500000</v>
      </c>
      <c r="W239" s="239">
        <v>138785</v>
      </c>
    </row>
    <row r="240" spans="1:23" s="239" customFormat="1" hidden="1" x14ac:dyDescent="0.25">
      <c r="A240" s="239" t="s">
        <v>804</v>
      </c>
      <c r="B240" s="507" t="s">
        <v>805</v>
      </c>
      <c r="C240" s="239">
        <v>1</v>
      </c>
      <c r="E240" s="239" t="s">
        <v>806</v>
      </c>
      <c r="F240" s="239" t="s">
        <v>807</v>
      </c>
      <c r="G240" s="239" t="s">
        <v>505</v>
      </c>
      <c r="H240" s="239" t="s">
        <v>808</v>
      </c>
      <c r="I240" s="240">
        <v>41754</v>
      </c>
      <c r="J240" s="240">
        <v>41690</v>
      </c>
      <c r="K240" s="240">
        <v>42004</v>
      </c>
      <c r="L240" s="239" t="s">
        <v>728</v>
      </c>
      <c r="M240" s="239" t="s">
        <v>729</v>
      </c>
      <c r="N240" s="240">
        <v>41793</v>
      </c>
      <c r="O240" s="239" t="s">
        <v>730</v>
      </c>
      <c r="P240" s="239" t="s">
        <v>808</v>
      </c>
      <c r="Q240" s="239" t="s">
        <v>754</v>
      </c>
      <c r="R240" s="239" t="s">
        <v>754</v>
      </c>
      <c r="S240" s="239" t="s">
        <v>739</v>
      </c>
      <c r="T240" s="239" t="s">
        <v>251</v>
      </c>
      <c r="U240" s="239">
        <v>0</v>
      </c>
      <c r="V240" s="239" t="e">
        <v>#N/A</v>
      </c>
      <c r="W240" s="239">
        <v>562614</v>
      </c>
    </row>
    <row r="241" spans="1:23" s="239" customFormat="1" hidden="1" x14ac:dyDescent="0.25">
      <c r="A241" s="239" t="s">
        <v>844</v>
      </c>
      <c r="B241" s="507" t="s">
        <v>845</v>
      </c>
      <c r="C241" s="239">
        <v>1</v>
      </c>
      <c r="E241" s="239" t="s">
        <v>846</v>
      </c>
      <c r="F241" s="239" t="s">
        <v>847</v>
      </c>
      <c r="G241" s="239" t="s">
        <v>505</v>
      </c>
      <c r="H241" s="239" t="s">
        <v>799</v>
      </c>
      <c r="I241" s="240">
        <v>41736</v>
      </c>
      <c r="J241" s="240">
        <v>41690</v>
      </c>
      <c r="K241" s="240">
        <v>42004</v>
      </c>
      <c r="L241" s="239" t="s">
        <v>728</v>
      </c>
      <c r="M241" s="239" t="s">
        <v>729</v>
      </c>
      <c r="N241" s="240">
        <v>41793</v>
      </c>
      <c r="O241" s="239" t="s">
        <v>730</v>
      </c>
      <c r="P241" s="239" t="s">
        <v>799</v>
      </c>
      <c r="Q241" s="239" t="s">
        <v>753</v>
      </c>
      <c r="R241" s="239" t="s">
        <v>754</v>
      </c>
      <c r="S241" s="239" t="s">
        <v>739</v>
      </c>
      <c r="T241" s="239" t="s">
        <v>251</v>
      </c>
      <c r="U241" s="239">
        <v>0</v>
      </c>
      <c r="V241" s="239" t="e">
        <v>#N/A</v>
      </c>
      <c r="W241" s="239">
        <v>2050</v>
      </c>
    </row>
    <row r="242" spans="1:23" s="239" customFormat="1" hidden="1" x14ac:dyDescent="0.25">
      <c r="A242" s="239" t="s">
        <v>889</v>
      </c>
      <c r="B242" s="507" t="s">
        <v>890</v>
      </c>
      <c r="C242" s="239">
        <v>1</v>
      </c>
      <c r="E242" s="239" t="s">
        <v>891</v>
      </c>
      <c r="F242" s="239" t="s">
        <v>892</v>
      </c>
      <c r="G242" s="239" t="s">
        <v>505</v>
      </c>
      <c r="H242" s="239" t="s">
        <v>808</v>
      </c>
      <c r="I242" s="240">
        <v>41752</v>
      </c>
      <c r="J242" s="240">
        <v>41690</v>
      </c>
      <c r="K242" s="240">
        <v>42004</v>
      </c>
      <c r="L242" s="239" t="s">
        <v>728</v>
      </c>
      <c r="M242" s="239" t="s">
        <v>729</v>
      </c>
      <c r="N242" s="240">
        <v>41793</v>
      </c>
      <c r="O242" s="239" t="s">
        <v>730</v>
      </c>
      <c r="P242" s="239" t="s">
        <v>808</v>
      </c>
      <c r="Q242" s="239" t="s">
        <v>754</v>
      </c>
      <c r="R242" s="239" t="s">
        <v>754</v>
      </c>
      <c r="S242" s="239" t="s">
        <v>739</v>
      </c>
      <c r="T242" s="239" t="s">
        <v>251</v>
      </c>
      <c r="U242" s="239">
        <v>0</v>
      </c>
      <c r="V242" s="239" t="e">
        <v>#N/A</v>
      </c>
      <c r="W242" s="239">
        <v>601767</v>
      </c>
    </row>
    <row r="243" spans="1:23" s="239" customFormat="1" hidden="1" x14ac:dyDescent="0.25">
      <c r="A243" s="239" t="s">
        <v>901</v>
      </c>
      <c r="B243" s="507" t="s">
        <v>902</v>
      </c>
      <c r="C243" s="239">
        <v>1</v>
      </c>
      <c r="E243" s="239" t="s">
        <v>903</v>
      </c>
      <c r="F243" s="239" t="s">
        <v>904</v>
      </c>
      <c r="G243" s="239" t="s">
        <v>505</v>
      </c>
      <c r="H243" s="239" t="s">
        <v>808</v>
      </c>
      <c r="I243" s="240">
        <v>41752</v>
      </c>
      <c r="J243" s="240">
        <v>41690</v>
      </c>
      <c r="K243" s="240">
        <v>42004</v>
      </c>
      <c r="L243" s="239" t="s">
        <v>728</v>
      </c>
      <c r="M243" s="239" t="s">
        <v>729</v>
      </c>
      <c r="N243" s="240">
        <v>41793</v>
      </c>
      <c r="O243" s="239" t="s">
        <v>730</v>
      </c>
      <c r="P243" s="239" t="s">
        <v>808</v>
      </c>
      <c r="Q243" s="239" t="s">
        <v>754</v>
      </c>
      <c r="R243" s="239" t="s">
        <v>754</v>
      </c>
      <c r="S243" s="239" t="s">
        <v>739</v>
      </c>
      <c r="T243" s="239" t="s">
        <v>251</v>
      </c>
      <c r="U243" s="239">
        <v>0</v>
      </c>
      <c r="V243" s="239" t="e">
        <v>#N/A</v>
      </c>
      <c r="W243" s="239">
        <v>1360</v>
      </c>
    </row>
    <row r="244" spans="1:23" s="239" customFormat="1" hidden="1" x14ac:dyDescent="0.25">
      <c r="A244" s="239" t="s">
        <v>909</v>
      </c>
      <c r="B244" s="507" t="s">
        <v>910</v>
      </c>
      <c r="C244" s="239">
        <v>1</v>
      </c>
      <c r="E244" s="239" t="s">
        <v>911</v>
      </c>
      <c r="F244" s="239" t="s">
        <v>912</v>
      </c>
      <c r="G244" s="239" t="s">
        <v>505</v>
      </c>
      <c r="H244" s="239" t="s">
        <v>808</v>
      </c>
      <c r="I244" s="240">
        <v>41736</v>
      </c>
      <c r="J244" s="240">
        <v>41690</v>
      </c>
      <c r="K244" s="240">
        <v>42004</v>
      </c>
      <c r="L244" s="239" t="s">
        <v>728</v>
      </c>
      <c r="M244" s="239" t="s">
        <v>729</v>
      </c>
      <c r="N244" s="240">
        <v>41793</v>
      </c>
      <c r="O244" s="239" t="s">
        <v>730</v>
      </c>
      <c r="P244" s="239" t="s">
        <v>808</v>
      </c>
      <c r="Q244" s="239" t="s">
        <v>753</v>
      </c>
      <c r="R244" s="239" t="s">
        <v>754</v>
      </c>
      <c r="S244" s="239" t="s">
        <v>739</v>
      </c>
      <c r="T244" s="239" t="s">
        <v>251</v>
      </c>
      <c r="U244" s="239">
        <v>0</v>
      </c>
      <c r="V244" s="239" t="e">
        <v>#N/A</v>
      </c>
      <c r="W244" s="239">
        <v>69019</v>
      </c>
    </row>
    <row r="245" spans="1:23" s="239" customFormat="1" x14ac:dyDescent="0.25">
      <c r="A245" s="239" t="s">
        <v>1105</v>
      </c>
      <c r="B245" s="507">
        <v>810544</v>
      </c>
      <c r="C245" s="239">
        <v>0</v>
      </c>
      <c r="E245" s="239" t="s">
        <v>1106</v>
      </c>
      <c r="F245" s="239" t="s">
        <v>1107</v>
      </c>
      <c r="G245" s="239" t="s">
        <v>736</v>
      </c>
      <c r="H245" s="239" t="s">
        <v>1015</v>
      </c>
      <c r="I245" s="240">
        <v>41655</v>
      </c>
      <c r="J245" s="240">
        <v>41642</v>
      </c>
      <c r="K245" s="240">
        <v>43467</v>
      </c>
      <c r="L245" s="239" t="s">
        <v>728</v>
      </c>
      <c r="M245" s="239" t="s">
        <v>729</v>
      </c>
      <c r="N245" s="240">
        <v>41793</v>
      </c>
      <c r="O245" s="239" t="s">
        <v>730</v>
      </c>
      <c r="P245" s="239" t="s">
        <v>1015</v>
      </c>
      <c r="Q245" s="239" t="s">
        <v>754</v>
      </c>
      <c r="R245" s="239" t="s">
        <v>732</v>
      </c>
      <c r="S245" s="239" t="s">
        <v>739</v>
      </c>
      <c r="T245" s="239" t="s">
        <v>251</v>
      </c>
      <c r="U245" s="239">
        <v>0</v>
      </c>
      <c r="V245" s="239" t="e">
        <v>#N/A</v>
      </c>
    </row>
    <row r="246" spans="1:23" s="239" customFormat="1" hidden="1" x14ac:dyDescent="0.25">
      <c r="A246" s="239" t="s">
        <v>1193</v>
      </c>
      <c r="B246" s="507">
        <v>811302</v>
      </c>
      <c r="C246" s="239">
        <v>0</v>
      </c>
      <c r="E246" s="239" t="s">
        <v>1194</v>
      </c>
      <c r="F246" s="239" t="s">
        <v>1195</v>
      </c>
      <c r="G246" s="239" t="s">
        <v>736</v>
      </c>
      <c r="H246" s="239" t="s">
        <v>808</v>
      </c>
      <c r="I246" s="240">
        <v>41754</v>
      </c>
      <c r="J246" s="240">
        <v>41690</v>
      </c>
      <c r="K246" s="240">
        <v>43515</v>
      </c>
      <c r="L246" s="239" t="s">
        <v>728</v>
      </c>
      <c r="M246" s="239" t="s">
        <v>729</v>
      </c>
      <c r="N246" s="240">
        <v>41793</v>
      </c>
      <c r="O246" s="239" t="s">
        <v>730</v>
      </c>
      <c r="P246" s="239" t="s">
        <v>808</v>
      </c>
      <c r="Q246" s="239" t="s">
        <v>754</v>
      </c>
      <c r="R246" s="239" t="s">
        <v>754</v>
      </c>
      <c r="S246" s="239" t="s">
        <v>739</v>
      </c>
      <c r="T246" s="239" t="s">
        <v>251</v>
      </c>
      <c r="U246" s="239">
        <v>0</v>
      </c>
      <c r="V246" s="239" t="e">
        <v>#N/A</v>
      </c>
      <c r="W246" s="239">
        <v>139395</v>
      </c>
    </row>
    <row r="247" spans="1:23" s="239" customFormat="1" hidden="1" x14ac:dyDescent="0.25">
      <c r="A247" s="239" t="s">
        <v>897</v>
      </c>
      <c r="B247" s="507" t="s">
        <v>898</v>
      </c>
      <c r="C247" s="239">
        <v>1</v>
      </c>
      <c r="E247" s="239" t="s">
        <v>899</v>
      </c>
      <c r="F247" s="239" t="s">
        <v>900</v>
      </c>
      <c r="G247" s="239" t="s">
        <v>505</v>
      </c>
      <c r="H247" s="239" t="s">
        <v>799</v>
      </c>
      <c r="I247" s="240">
        <v>41736</v>
      </c>
      <c r="J247" s="240">
        <v>41690</v>
      </c>
      <c r="K247" s="240">
        <v>42004</v>
      </c>
      <c r="L247" s="239" t="s">
        <v>728</v>
      </c>
      <c r="M247" s="239" t="s">
        <v>729</v>
      </c>
      <c r="N247" s="240">
        <v>41792</v>
      </c>
      <c r="O247" s="239" t="s">
        <v>730</v>
      </c>
      <c r="P247" s="239" t="s">
        <v>799</v>
      </c>
      <c r="Q247" s="239" t="s">
        <v>753</v>
      </c>
      <c r="R247" s="239" t="s">
        <v>754</v>
      </c>
      <c r="S247" s="239" t="s">
        <v>739</v>
      </c>
      <c r="T247" s="239" t="s">
        <v>251</v>
      </c>
      <c r="U247" s="239">
        <v>0</v>
      </c>
      <c r="V247" s="239" t="e">
        <v>#N/A</v>
      </c>
      <c r="W247" s="239">
        <v>15821</v>
      </c>
    </row>
    <row r="248" spans="1:23" s="239" customFormat="1" hidden="1" x14ac:dyDescent="0.25">
      <c r="A248" s="239" t="s">
        <v>905</v>
      </c>
      <c r="B248" s="507" t="s">
        <v>906</v>
      </c>
      <c r="C248" s="239">
        <v>1</v>
      </c>
      <c r="E248" s="239" t="s">
        <v>907</v>
      </c>
      <c r="F248" s="239" t="s">
        <v>908</v>
      </c>
      <c r="G248" s="239" t="s">
        <v>505</v>
      </c>
      <c r="H248" s="239" t="s">
        <v>799</v>
      </c>
      <c r="I248" s="240">
        <v>41736</v>
      </c>
      <c r="J248" s="240">
        <v>41690</v>
      </c>
      <c r="K248" s="240">
        <v>42004</v>
      </c>
      <c r="L248" s="239" t="s">
        <v>728</v>
      </c>
      <c r="M248" s="239" t="s">
        <v>729</v>
      </c>
      <c r="N248" s="240">
        <v>41792</v>
      </c>
      <c r="O248" s="239" t="s">
        <v>730</v>
      </c>
      <c r="P248" s="239" t="s">
        <v>799</v>
      </c>
      <c r="Q248" s="239" t="s">
        <v>753</v>
      </c>
      <c r="R248" s="239" t="s">
        <v>754</v>
      </c>
      <c r="S248" s="239" t="s">
        <v>739</v>
      </c>
      <c r="T248" s="239" t="s">
        <v>251</v>
      </c>
      <c r="U248" s="239">
        <v>0</v>
      </c>
      <c r="V248" s="239" t="e">
        <v>#N/A</v>
      </c>
      <c r="W248" s="239">
        <v>631014</v>
      </c>
    </row>
    <row r="249" spans="1:23" s="239" customFormat="1" hidden="1" x14ac:dyDescent="0.25">
      <c r="A249" s="239" t="s">
        <v>913</v>
      </c>
      <c r="B249" s="507" t="s">
        <v>914</v>
      </c>
      <c r="C249" s="239">
        <v>1</v>
      </c>
      <c r="E249" s="239" t="s">
        <v>915</v>
      </c>
      <c r="F249" s="239" t="s">
        <v>916</v>
      </c>
      <c r="G249" s="239" t="s">
        <v>505</v>
      </c>
      <c r="H249" s="239" t="s">
        <v>799</v>
      </c>
      <c r="I249" s="240">
        <v>41736</v>
      </c>
      <c r="J249" s="240">
        <v>41690</v>
      </c>
      <c r="K249" s="240">
        <v>42004</v>
      </c>
      <c r="L249" s="239" t="s">
        <v>728</v>
      </c>
      <c r="M249" s="239" t="s">
        <v>729</v>
      </c>
      <c r="N249" s="240">
        <v>41792</v>
      </c>
      <c r="O249" s="239" t="s">
        <v>730</v>
      </c>
      <c r="P249" s="239" t="s">
        <v>799</v>
      </c>
      <c r="Q249" s="239" t="s">
        <v>753</v>
      </c>
      <c r="R249" s="239" t="s">
        <v>754</v>
      </c>
      <c r="S249" s="239" t="s">
        <v>739</v>
      </c>
      <c r="T249" s="239" t="s">
        <v>251</v>
      </c>
      <c r="U249" s="239">
        <v>0</v>
      </c>
      <c r="V249" s="239" t="e">
        <v>#N/A</v>
      </c>
      <c r="W249" s="239">
        <v>665771</v>
      </c>
    </row>
    <row r="250" spans="1:23" s="239" customFormat="1" x14ac:dyDescent="0.25">
      <c r="A250" s="239" t="s">
        <v>1072</v>
      </c>
      <c r="B250" s="507" t="s">
        <v>652</v>
      </c>
      <c r="C250" s="239">
        <v>0</v>
      </c>
      <c r="E250" s="239" t="s">
        <v>651</v>
      </c>
      <c r="F250" s="239" t="s">
        <v>1073</v>
      </c>
      <c r="G250" s="239" t="s">
        <v>505</v>
      </c>
      <c r="H250" s="239" t="s">
        <v>1015</v>
      </c>
      <c r="I250" s="240">
        <v>41689</v>
      </c>
      <c r="J250" s="240">
        <v>41730</v>
      </c>
      <c r="K250" s="240">
        <v>42460</v>
      </c>
      <c r="L250" s="239" t="s">
        <v>728</v>
      </c>
      <c r="M250" s="239" t="s">
        <v>729</v>
      </c>
      <c r="N250" s="240">
        <v>41792</v>
      </c>
      <c r="O250" s="239" t="s">
        <v>730</v>
      </c>
      <c r="P250" s="239" t="s">
        <v>808</v>
      </c>
      <c r="Q250" s="239" t="s">
        <v>754</v>
      </c>
      <c r="R250" s="239" t="s">
        <v>732</v>
      </c>
      <c r="S250" s="239" t="s">
        <v>739</v>
      </c>
      <c r="T250" s="239" t="s">
        <v>764</v>
      </c>
      <c r="U250" s="241">
        <v>2000000</v>
      </c>
      <c r="V250" s="239" t="e">
        <v>#N/A</v>
      </c>
      <c r="W250" s="239">
        <v>821076</v>
      </c>
    </row>
    <row r="251" spans="1:23" s="239" customFormat="1" hidden="1" x14ac:dyDescent="0.25">
      <c r="A251" s="239" t="s">
        <v>1163</v>
      </c>
      <c r="B251" s="507">
        <v>810929</v>
      </c>
      <c r="C251" s="239">
        <v>0</v>
      </c>
      <c r="E251" s="239" t="s">
        <v>656</v>
      </c>
      <c r="F251" s="239" t="s">
        <v>1164</v>
      </c>
      <c r="G251" s="239" t="s">
        <v>736</v>
      </c>
      <c r="H251" s="239" t="s">
        <v>808</v>
      </c>
      <c r="I251" s="240">
        <v>41710</v>
      </c>
      <c r="J251" s="240">
        <v>41730</v>
      </c>
      <c r="K251" s="240">
        <v>43555</v>
      </c>
      <c r="L251" s="239" t="s">
        <v>728</v>
      </c>
      <c r="M251" s="239" t="s">
        <v>729</v>
      </c>
      <c r="N251" s="240">
        <v>41792</v>
      </c>
      <c r="O251" s="239" t="s">
        <v>730</v>
      </c>
      <c r="P251" s="239" t="s">
        <v>808</v>
      </c>
      <c r="Q251" s="239" t="s">
        <v>754</v>
      </c>
      <c r="R251" s="239" t="s">
        <v>732</v>
      </c>
      <c r="S251" s="239" t="s">
        <v>739</v>
      </c>
      <c r="T251" s="239" t="s">
        <v>251</v>
      </c>
      <c r="U251" s="239">
        <v>0</v>
      </c>
      <c r="V251" s="239" t="e">
        <v>#N/A</v>
      </c>
      <c r="W251" s="239">
        <v>159353</v>
      </c>
    </row>
    <row r="252" spans="1:23" s="239" customFormat="1" hidden="1" x14ac:dyDescent="0.25">
      <c r="A252" s="239" t="s">
        <v>1165</v>
      </c>
      <c r="B252" s="507" t="s">
        <v>1166</v>
      </c>
      <c r="C252" s="239">
        <v>0</v>
      </c>
      <c r="E252" s="239" t="s">
        <v>656</v>
      </c>
      <c r="F252" s="239" t="s">
        <v>1167</v>
      </c>
      <c r="G252" s="239" t="s">
        <v>505</v>
      </c>
      <c r="H252" s="239" t="s">
        <v>808</v>
      </c>
      <c r="I252" s="240">
        <v>41710</v>
      </c>
      <c r="J252" s="240">
        <v>41730</v>
      </c>
      <c r="K252" s="240">
        <v>42460</v>
      </c>
      <c r="L252" s="239" t="s">
        <v>728</v>
      </c>
      <c r="M252" s="239" t="s">
        <v>729</v>
      </c>
      <c r="N252" s="240">
        <v>41792</v>
      </c>
      <c r="O252" s="239" t="s">
        <v>730</v>
      </c>
      <c r="P252" s="239" t="s">
        <v>808</v>
      </c>
      <c r="Q252" s="239" t="s">
        <v>754</v>
      </c>
      <c r="R252" s="239" t="s">
        <v>732</v>
      </c>
      <c r="S252" s="239" t="s">
        <v>739</v>
      </c>
      <c r="T252" s="239" t="s">
        <v>251</v>
      </c>
      <c r="U252" s="241">
        <v>500000</v>
      </c>
      <c r="V252" s="239" t="e">
        <v>#N/A</v>
      </c>
      <c r="W252" s="239">
        <v>159353</v>
      </c>
    </row>
    <row r="253" spans="1:23" s="251" customFormat="1" hidden="1" x14ac:dyDescent="0.25">
      <c r="A253" s="251" t="s">
        <v>1080</v>
      </c>
      <c r="B253" s="508" t="s">
        <v>1081</v>
      </c>
      <c r="C253" s="251">
        <v>0</v>
      </c>
      <c r="E253" s="251" t="s">
        <v>292</v>
      </c>
      <c r="F253" s="251" t="s">
        <v>1082</v>
      </c>
      <c r="G253" s="251" t="s">
        <v>505</v>
      </c>
      <c r="H253" s="251" t="s">
        <v>835</v>
      </c>
      <c r="I253" s="252">
        <v>41603</v>
      </c>
      <c r="J253" s="252">
        <v>41730</v>
      </c>
      <c r="K253" s="252">
        <v>42460</v>
      </c>
      <c r="L253" s="251" t="s">
        <v>728</v>
      </c>
      <c r="M253" s="251" t="s">
        <v>729</v>
      </c>
      <c r="N253" s="252">
        <v>41781</v>
      </c>
      <c r="O253" s="251" t="s">
        <v>730</v>
      </c>
      <c r="P253" s="251" t="s">
        <v>835</v>
      </c>
      <c r="Q253" s="251" t="s">
        <v>754</v>
      </c>
      <c r="R253" s="251" t="s">
        <v>754</v>
      </c>
      <c r="S253" s="251" t="s">
        <v>739</v>
      </c>
      <c r="T253" s="251" t="s">
        <v>771</v>
      </c>
      <c r="U253" s="253">
        <v>500000</v>
      </c>
      <c r="V253" s="251" t="e">
        <v>#N/A</v>
      </c>
      <c r="W253" s="251">
        <v>65972</v>
      </c>
    </row>
    <row r="254" spans="1:23" s="251" customFormat="1" hidden="1" x14ac:dyDescent="0.25">
      <c r="A254" s="251" t="s">
        <v>1088</v>
      </c>
      <c r="B254" s="508" t="s">
        <v>1089</v>
      </c>
      <c r="C254" s="251">
        <v>0</v>
      </c>
      <c r="E254" s="251" t="s">
        <v>601</v>
      </c>
      <c r="F254" s="251" t="s">
        <v>1090</v>
      </c>
      <c r="G254" s="251" t="s">
        <v>505</v>
      </c>
      <c r="H254" s="251" t="s">
        <v>812</v>
      </c>
      <c r="I254" s="252">
        <v>41653</v>
      </c>
      <c r="J254" s="252">
        <v>41645</v>
      </c>
      <c r="K254" s="252">
        <v>42368</v>
      </c>
      <c r="L254" s="251" t="s">
        <v>728</v>
      </c>
      <c r="M254" s="251" t="s">
        <v>729</v>
      </c>
      <c r="N254" s="252">
        <v>41781</v>
      </c>
      <c r="O254" s="251" t="s">
        <v>730</v>
      </c>
      <c r="P254" s="251" t="s">
        <v>812</v>
      </c>
      <c r="Q254" s="251" t="s">
        <v>754</v>
      </c>
      <c r="R254" s="251" t="s">
        <v>754</v>
      </c>
      <c r="S254" s="251" t="s">
        <v>739</v>
      </c>
      <c r="T254" s="251" t="s">
        <v>875</v>
      </c>
      <c r="U254" s="253">
        <v>15000000</v>
      </c>
      <c r="V254" s="251" t="e">
        <v>#N/A</v>
      </c>
      <c r="W254" s="251">
        <v>601421</v>
      </c>
    </row>
    <row r="255" spans="1:23" s="251" customFormat="1" hidden="1" x14ac:dyDescent="0.25">
      <c r="A255" s="251" t="s">
        <v>1091</v>
      </c>
      <c r="B255" s="508" t="s">
        <v>1092</v>
      </c>
      <c r="C255" s="251">
        <v>0</v>
      </c>
      <c r="E255" s="251" t="s">
        <v>601</v>
      </c>
      <c r="F255" s="251" t="s">
        <v>1093</v>
      </c>
      <c r="G255" s="251" t="s">
        <v>505</v>
      </c>
      <c r="H255" s="251" t="s">
        <v>812</v>
      </c>
      <c r="I255" s="252">
        <v>41655</v>
      </c>
      <c r="J255" s="252">
        <v>41699</v>
      </c>
      <c r="K255" s="252">
        <v>42063</v>
      </c>
      <c r="L255" s="251" t="s">
        <v>728</v>
      </c>
      <c r="M255" s="251" t="s">
        <v>729</v>
      </c>
      <c r="N255" s="252">
        <v>41781</v>
      </c>
      <c r="O255" s="251" t="s">
        <v>730</v>
      </c>
      <c r="P255" s="251" t="s">
        <v>812</v>
      </c>
      <c r="Q255" s="251" t="s">
        <v>754</v>
      </c>
      <c r="R255" s="251" t="s">
        <v>754</v>
      </c>
      <c r="S255" s="251" t="s">
        <v>739</v>
      </c>
      <c r="T255" s="251" t="s">
        <v>875</v>
      </c>
      <c r="U255" s="253">
        <v>11569431.5</v>
      </c>
      <c r="V255" s="251" t="e">
        <v>#N/A</v>
      </c>
      <c r="W255" s="251">
        <v>601421</v>
      </c>
    </row>
    <row r="256" spans="1:23" s="251" customFormat="1" hidden="1" x14ac:dyDescent="0.25">
      <c r="A256" s="251" t="s">
        <v>840</v>
      </c>
      <c r="B256" s="508" t="s">
        <v>841</v>
      </c>
      <c r="C256" s="251">
        <v>0</v>
      </c>
      <c r="E256" s="251" t="s">
        <v>837</v>
      </c>
      <c r="F256" s="251" t="s">
        <v>842</v>
      </c>
      <c r="G256" s="251" t="s">
        <v>505</v>
      </c>
      <c r="H256" s="251" t="s">
        <v>839</v>
      </c>
      <c r="I256" s="252">
        <v>41590</v>
      </c>
      <c r="J256" s="252">
        <v>41609</v>
      </c>
      <c r="K256" s="252">
        <v>42338</v>
      </c>
      <c r="L256" s="251" t="s">
        <v>728</v>
      </c>
      <c r="M256" s="251" t="s">
        <v>729</v>
      </c>
      <c r="N256" s="252">
        <v>41780</v>
      </c>
      <c r="O256" s="251" t="s">
        <v>730</v>
      </c>
      <c r="P256" s="251" t="s">
        <v>839</v>
      </c>
      <c r="Q256" s="251" t="s">
        <v>754</v>
      </c>
      <c r="R256" s="251" t="s">
        <v>754</v>
      </c>
      <c r="S256" s="251" t="s">
        <v>739</v>
      </c>
      <c r="T256" s="251" t="s">
        <v>764</v>
      </c>
      <c r="U256" s="253">
        <v>35200000</v>
      </c>
      <c r="V256" s="251" t="e">
        <v>#N/A</v>
      </c>
      <c r="W256" s="251">
        <v>26770</v>
      </c>
    </row>
    <row r="257" spans="1:23" s="251" customFormat="1" hidden="1" x14ac:dyDescent="0.25">
      <c r="A257" s="251" t="s">
        <v>1078</v>
      </c>
      <c r="B257" s="508">
        <v>810270</v>
      </c>
      <c r="C257" s="251">
        <v>0</v>
      </c>
      <c r="E257" s="251" t="s">
        <v>292</v>
      </c>
      <c r="F257" s="251" t="s">
        <v>1079</v>
      </c>
      <c r="G257" s="251" t="s">
        <v>736</v>
      </c>
      <c r="H257" s="251" t="s">
        <v>835</v>
      </c>
      <c r="I257" s="252">
        <v>41603</v>
      </c>
      <c r="J257" s="252">
        <v>41730</v>
      </c>
      <c r="K257" s="252">
        <v>43555</v>
      </c>
      <c r="L257" s="251" t="s">
        <v>728</v>
      </c>
      <c r="M257" s="251" t="s">
        <v>729</v>
      </c>
      <c r="N257" s="252">
        <v>41780</v>
      </c>
      <c r="O257" s="251" t="s">
        <v>730</v>
      </c>
      <c r="P257" s="251" t="s">
        <v>835</v>
      </c>
      <c r="Q257" s="251" t="s">
        <v>754</v>
      </c>
      <c r="R257" s="251" t="s">
        <v>754</v>
      </c>
      <c r="S257" s="251" t="s">
        <v>739</v>
      </c>
      <c r="T257" s="251" t="s">
        <v>771</v>
      </c>
      <c r="U257" s="251">
        <v>0</v>
      </c>
      <c r="V257" s="251" t="e">
        <v>#N/A</v>
      </c>
      <c r="W257" s="251">
        <v>65972</v>
      </c>
    </row>
    <row r="258" spans="1:23" s="251" customFormat="1" hidden="1" x14ac:dyDescent="0.25">
      <c r="A258" s="251" t="s">
        <v>1146</v>
      </c>
      <c r="B258" s="508">
        <v>810786</v>
      </c>
      <c r="C258" s="251">
        <v>0</v>
      </c>
      <c r="E258" s="251" t="s">
        <v>1147</v>
      </c>
      <c r="F258" s="251" t="s">
        <v>1147</v>
      </c>
      <c r="G258" s="251" t="s">
        <v>736</v>
      </c>
      <c r="H258" s="251" t="s">
        <v>950</v>
      </c>
      <c r="I258" s="252">
        <v>41688</v>
      </c>
      <c r="J258" s="252">
        <v>41688</v>
      </c>
      <c r="K258" s="252">
        <v>43511</v>
      </c>
      <c r="L258" s="251" t="s">
        <v>728</v>
      </c>
      <c r="M258" s="251" t="s">
        <v>729</v>
      </c>
      <c r="N258" s="252">
        <v>41772</v>
      </c>
      <c r="O258" s="251" t="s">
        <v>730</v>
      </c>
      <c r="P258" s="251" t="s">
        <v>950</v>
      </c>
      <c r="Q258" s="251" t="s">
        <v>754</v>
      </c>
      <c r="R258" s="251" t="s">
        <v>754</v>
      </c>
      <c r="S258" s="251" t="s">
        <v>739</v>
      </c>
      <c r="T258" s="251" t="s">
        <v>251</v>
      </c>
      <c r="U258" s="251">
        <v>0</v>
      </c>
      <c r="V258" s="251" t="e">
        <v>#N/A</v>
      </c>
    </row>
    <row r="259" spans="1:23" s="251" customFormat="1" hidden="1" x14ac:dyDescent="0.25">
      <c r="A259" s="251" t="s">
        <v>1148</v>
      </c>
      <c r="B259" s="508" t="s">
        <v>1149</v>
      </c>
      <c r="C259" s="251">
        <v>0</v>
      </c>
      <c r="E259" s="251" t="s">
        <v>1147</v>
      </c>
      <c r="F259" s="251" t="s">
        <v>1150</v>
      </c>
      <c r="G259" s="251" t="s">
        <v>505</v>
      </c>
      <c r="H259" s="251" t="s">
        <v>950</v>
      </c>
      <c r="I259" s="252">
        <v>41701</v>
      </c>
      <c r="J259" s="252">
        <v>41730</v>
      </c>
      <c r="K259" s="252">
        <v>42460</v>
      </c>
      <c r="L259" s="251" t="s">
        <v>728</v>
      </c>
      <c r="M259" s="251" t="s">
        <v>729</v>
      </c>
      <c r="N259" s="252">
        <v>41772</v>
      </c>
      <c r="O259" s="251" t="s">
        <v>730</v>
      </c>
      <c r="P259" s="251" t="s">
        <v>950</v>
      </c>
      <c r="Q259" s="251" t="s">
        <v>754</v>
      </c>
      <c r="R259" s="251" t="s">
        <v>754</v>
      </c>
      <c r="S259" s="251" t="s">
        <v>739</v>
      </c>
      <c r="T259" s="251" t="s">
        <v>764</v>
      </c>
      <c r="U259" s="253">
        <v>20000000</v>
      </c>
      <c r="V259" s="251" t="e">
        <v>#N/A</v>
      </c>
    </row>
    <row r="260" spans="1:23" s="251" customFormat="1" hidden="1" x14ac:dyDescent="0.25">
      <c r="A260" s="251" t="s">
        <v>1190</v>
      </c>
      <c r="B260" s="508">
        <v>811254</v>
      </c>
      <c r="C260" s="251">
        <v>0</v>
      </c>
      <c r="E260" s="251" t="s">
        <v>1191</v>
      </c>
      <c r="F260" s="251" t="s">
        <v>1192</v>
      </c>
      <c r="G260" s="251" t="s">
        <v>972</v>
      </c>
      <c r="H260" s="251" t="s">
        <v>839</v>
      </c>
      <c r="I260" s="252">
        <v>41750</v>
      </c>
      <c r="J260" s="252">
        <v>41738</v>
      </c>
      <c r="K260" s="252">
        <v>43564</v>
      </c>
      <c r="L260" s="251" t="s">
        <v>728</v>
      </c>
      <c r="M260" s="251" t="s">
        <v>729</v>
      </c>
      <c r="N260" s="252">
        <v>41771</v>
      </c>
      <c r="O260" s="251" t="s">
        <v>730</v>
      </c>
      <c r="P260" s="251" t="s">
        <v>839</v>
      </c>
      <c r="R260" s="251" t="s">
        <v>754</v>
      </c>
      <c r="S260" s="251" t="s">
        <v>739</v>
      </c>
      <c r="T260" s="251" t="s">
        <v>251</v>
      </c>
      <c r="U260" s="251">
        <v>0</v>
      </c>
      <c r="V260" s="251" t="e">
        <v>#N/A</v>
      </c>
    </row>
    <row r="261" spans="1:23" s="251" customFormat="1" hidden="1" x14ac:dyDescent="0.25">
      <c r="A261" s="251" t="s">
        <v>1182</v>
      </c>
      <c r="B261" s="508">
        <v>811143</v>
      </c>
      <c r="C261" s="251">
        <v>0</v>
      </c>
      <c r="E261" s="251" t="s">
        <v>582</v>
      </c>
      <c r="F261" s="251" t="s">
        <v>1183</v>
      </c>
      <c r="G261" s="251" t="s">
        <v>736</v>
      </c>
      <c r="H261" s="251" t="s">
        <v>777</v>
      </c>
      <c r="I261" s="252">
        <v>41733</v>
      </c>
      <c r="J261" s="252">
        <v>41640</v>
      </c>
      <c r="K261" s="252">
        <v>42735</v>
      </c>
      <c r="L261" s="251" t="s">
        <v>728</v>
      </c>
      <c r="M261" s="251" t="s">
        <v>729</v>
      </c>
      <c r="N261" s="252">
        <v>41766</v>
      </c>
      <c r="O261" s="251" t="s">
        <v>730</v>
      </c>
      <c r="P261" s="251" t="s">
        <v>777</v>
      </c>
      <c r="Q261" s="251" t="s">
        <v>753</v>
      </c>
      <c r="R261" s="251" t="s">
        <v>754</v>
      </c>
      <c r="S261" s="251" t="s">
        <v>739</v>
      </c>
      <c r="T261" s="251" t="s">
        <v>816</v>
      </c>
      <c r="U261" s="251">
        <v>0</v>
      </c>
      <c r="V261" s="251" t="e">
        <v>#N/A</v>
      </c>
      <c r="W261" s="251">
        <v>8931</v>
      </c>
    </row>
    <row r="262" spans="1:23" s="251" customFormat="1" hidden="1" x14ac:dyDescent="0.25">
      <c r="A262" s="251" t="s">
        <v>1184</v>
      </c>
      <c r="B262" s="508" t="s">
        <v>1185</v>
      </c>
      <c r="C262" s="251">
        <v>0</v>
      </c>
      <c r="E262" s="251" t="s">
        <v>582</v>
      </c>
      <c r="F262" s="251" t="s">
        <v>1186</v>
      </c>
      <c r="G262" s="251" t="s">
        <v>505</v>
      </c>
      <c r="H262" s="251" t="s">
        <v>777</v>
      </c>
      <c r="I262" s="252">
        <v>41733</v>
      </c>
      <c r="J262" s="252">
        <v>41640</v>
      </c>
      <c r="K262" s="252">
        <v>42004</v>
      </c>
      <c r="L262" s="251" t="s">
        <v>728</v>
      </c>
      <c r="M262" s="251" t="s">
        <v>729</v>
      </c>
      <c r="N262" s="252">
        <v>41766</v>
      </c>
      <c r="O262" s="251" t="s">
        <v>730</v>
      </c>
      <c r="P262" s="251" t="s">
        <v>777</v>
      </c>
      <c r="Q262" s="251" t="s">
        <v>753</v>
      </c>
      <c r="R262" s="251" t="s">
        <v>754</v>
      </c>
      <c r="S262" s="251" t="s">
        <v>739</v>
      </c>
      <c r="T262" s="251" t="s">
        <v>816</v>
      </c>
      <c r="U262" s="253">
        <v>1730000</v>
      </c>
      <c r="V262" s="251" t="e">
        <v>#N/A</v>
      </c>
      <c r="W262" s="251">
        <v>8931</v>
      </c>
    </row>
    <row r="263" spans="1:23" s="251" customFormat="1" hidden="1" x14ac:dyDescent="0.25">
      <c r="A263" s="251" t="s">
        <v>795</v>
      </c>
      <c r="B263" s="508" t="s">
        <v>796</v>
      </c>
      <c r="C263" s="251">
        <v>0</v>
      </c>
      <c r="E263" s="251" t="s">
        <v>797</v>
      </c>
      <c r="F263" s="251" t="s">
        <v>798</v>
      </c>
      <c r="G263" s="251" t="s">
        <v>505</v>
      </c>
      <c r="H263" s="251" t="s">
        <v>799</v>
      </c>
      <c r="I263" s="252">
        <v>41582</v>
      </c>
      <c r="J263" s="252">
        <v>41579</v>
      </c>
      <c r="K263" s="252">
        <v>41944</v>
      </c>
      <c r="L263" s="251" t="s">
        <v>728</v>
      </c>
      <c r="M263" s="251" t="s">
        <v>729</v>
      </c>
      <c r="N263" s="252">
        <v>41765</v>
      </c>
      <c r="O263" s="251" t="s">
        <v>730</v>
      </c>
      <c r="P263" s="251" t="s">
        <v>799</v>
      </c>
      <c r="Q263" s="251" t="s">
        <v>753</v>
      </c>
      <c r="R263" s="251" t="s">
        <v>754</v>
      </c>
      <c r="S263" s="251" t="s">
        <v>739</v>
      </c>
      <c r="T263" s="251" t="s">
        <v>251</v>
      </c>
      <c r="U263" s="253">
        <v>500000</v>
      </c>
      <c r="V263" s="251" t="e">
        <v>#N/A</v>
      </c>
      <c r="W263" s="251">
        <v>53233</v>
      </c>
    </row>
    <row r="264" spans="1:23" s="251" customFormat="1" hidden="1" x14ac:dyDescent="0.25">
      <c r="A264" s="251" t="s">
        <v>854</v>
      </c>
      <c r="B264" s="508" t="s">
        <v>855</v>
      </c>
      <c r="C264" s="251">
        <v>0</v>
      </c>
      <c r="E264" s="251" t="s">
        <v>856</v>
      </c>
      <c r="F264" s="251" t="s">
        <v>857</v>
      </c>
      <c r="G264" s="251" t="s">
        <v>505</v>
      </c>
      <c r="H264" s="251" t="s">
        <v>812</v>
      </c>
      <c r="I264" s="252">
        <v>41738</v>
      </c>
      <c r="J264" s="252">
        <v>41739</v>
      </c>
      <c r="K264" s="252">
        <v>41922</v>
      </c>
      <c r="L264" s="251" t="s">
        <v>728</v>
      </c>
      <c r="M264" s="251" t="s">
        <v>729</v>
      </c>
      <c r="N264" s="252">
        <v>41761</v>
      </c>
      <c r="O264" s="251" t="s">
        <v>730</v>
      </c>
      <c r="P264" s="251" t="s">
        <v>812</v>
      </c>
      <c r="Q264" s="251" t="s">
        <v>754</v>
      </c>
      <c r="R264" s="251" t="s">
        <v>754</v>
      </c>
      <c r="S264" s="251" t="s">
        <v>739</v>
      </c>
      <c r="T264" s="251" t="s">
        <v>251</v>
      </c>
      <c r="U264" s="253">
        <v>2600000</v>
      </c>
      <c r="V264" s="251" t="e">
        <v>#N/A</v>
      </c>
      <c r="W264" s="251">
        <v>26116</v>
      </c>
    </row>
    <row r="265" spans="1:23" s="251" customFormat="1" hidden="1" x14ac:dyDescent="0.25">
      <c r="A265" s="251" t="s">
        <v>1187</v>
      </c>
      <c r="B265" s="508">
        <v>811171</v>
      </c>
      <c r="C265" s="251">
        <v>0</v>
      </c>
      <c r="E265" s="251" t="s">
        <v>1188</v>
      </c>
      <c r="F265" s="251" t="s">
        <v>1189</v>
      </c>
      <c r="G265" s="251" t="s">
        <v>6</v>
      </c>
      <c r="H265" s="251" t="s">
        <v>950</v>
      </c>
      <c r="I265" s="252">
        <v>41737</v>
      </c>
      <c r="J265" s="252">
        <v>41730</v>
      </c>
      <c r="L265" s="251" t="s">
        <v>728</v>
      </c>
      <c r="M265" s="251" t="s">
        <v>729</v>
      </c>
      <c r="N265" s="252">
        <v>41760</v>
      </c>
      <c r="O265" s="251" t="s">
        <v>730</v>
      </c>
      <c r="P265" s="251" t="s">
        <v>950</v>
      </c>
      <c r="S265" s="251" t="s">
        <v>739</v>
      </c>
      <c r="T265" s="251" t="s">
        <v>251</v>
      </c>
      <c r="U265" s="253">
        <v>2000000</v>
      </c>
      <c r="V265" s="251" t="e">
        <v>#N/A</v>
      </c>
    </row>
    <row r="266" spans="1:23" s="242" customFormat="1" hidden="1" x14ac:dyDescent="0.25">
      <c r="A266" s="242" t="s">
        <v>832</v>
      </c>
      <c r="B266" s="509" t="s">
        <v>833</v>
      </c>
      <c r="C266" s="242">
        <v>0</v>
      </c>
      <c r="E266" s="242" t="s">
        <v>824</v>
      </c>
      <c r="F266" s="242" t="s">
        <v>834</v>
      </c>
      <c r="G266" s="242" t="s">
        <v>505</v>
      </c>
      <c r="H266" s="242" t="s">
        <v>835</v>
      </c>
      <c r="I266" s="243">
        <v>41718</v>
      </c>
      <c r="J266" s="243">
        <v>41730</v>
      </c>
      <c r="K266" s="243">
        <v>42460</v>
      </c>
      <c r="L266" s="242" t="s">
        <v>728</v>
      </c>
      <c r="M266" s="242" t="s">
        <v>729</v>
      </c>
      <c r="N266" s="243">
        <v>41754</v>
      </c>
      <c r="O266" s="242" t="s">
        <v>730</v>
      </c>
      <c r="P266" s="242" t="s">
        <v>835</v>
      </c>
      <c r="Q266" s="242" t="s">
        <v>754</v>
      </c>
      <c r="R266" s="242" t="s">
        <v>754</v>
      </c>
      <c r="S266" s="242" t="s">
        <v>739</v>
      </c>
      <c r="T266" s="242" t="s">
        <v>764</v>
      </c>
      <c r="U266" s="244">
        <v>30000000</v>
      </c>
      <c r="V266" s="242" t="e">
        <v>#N/A</v>
      </c>
      <c r="W266" s="242">
        <v>4526</v>
      </c>
    </row>
    <row r="267" spans="1:23" s="242" customFormat="1" hidden="1" x14ac:dyDescent="0.25">
      <c r="A267" s="242" t="s">
        <v>1176</v>
      </c>
      <c r="B267" s="509">
        <v>811082</v>
      </c>
      <c r="C267" s="242">
        <v>0</v>
      </c>
      <c r="E267" s="242" t="s">
        <v>1177</v>
      </c>
      <c r="F267" s="242" t="s">
        <v>1178</v>
      </c>
      <c r="G267" s="242" t="s">
        <v>736</v>
      </c>
      <c r="H267" s="242" t="s">
        <v>737</v>
      </c>
      <c r="I267" s="243">
        <v>41730</v>
      </c>
      <c r="J267" s="243">
        <v>41744</v>
      </c>
      <c r="K267" s="243">
        <v>43569</v>
      </c>
      <c r="L267" s="242" t="s">
        <v>728</v>
      </c>
      <c r="M267" s="242" t="s">
        <v>729</v>
      </c>
      <c r="N267" s="243">
        <v>41754</v>
      </c>
      <c r="O267" s="242" t="s">
        <v>730</v>
      </c>
      <c r="P267" s="242" t="s">
        <v>737</v>
      </c>
      <c r="Q267" s="242" t="s">
        <v>753</v>
      </c>
      <c r="R267" s="242" t="s">
        <v>732</v>
      </c>
      <c r="S267" s="242" t="s">
        <v>739</v>
      </c>
      <c r="T267" s="242" t="s">
        <v>251</v>
      </c>
      <c r="U267" s="244">
        <v>1500000</v>
      </c>
      <c r="V267" s="242" t="e">
        <v>#N/A</v>
      </c>
      <c r="W267" s="242">
        <v>173999</v>
      </c>
    </row>
    <row r="268" spans="1:23" s="242" customFormat="1" hidden="1" x14ac:dyDescent="0.25">
      <c r="A268" s="242" t="s">
        <v>1179</v>
      </c>
      <c r="B268" s="509">
        <v>811083</v>
      </c>
      <c r="C268" s="242">
        <v>0</v>
      </c>
      <c r="E268" s="242" t="s">
        <v>1180</v>
      </c>
      <c r="F268" s="242" t="s">
        <v>1181</v>
      </c>
      <c r="G268" s="242" t="s">
        <v>736</v>
      </c>
      <c r="H268" s="242" t="s">
        <v>737</v>
      </c>
      <c r="I268" s="243">
        <v>41730</v>
      </c>
      <c r="J268" s="243">
        <v>41744</v>
      </c>
      <c r="K268" s="243">
        <v>43569</v>
      </c>
      <c r="L268" s="242" t="s">
        <v>728</v>
      </c>
      <c r="M268" s="242" t="s">
        <v>729</v>
      </c>
      <c r="N268" s="243">
        <v>41754</v>
      </c>
      <c r="O268" s="242" t="s">
        <v>730</v>
      </c>
      <c r="P268" s="242" t="s">
        <v>737</v>
      </c>
      <c r="Q268" s="242" t="s">
        <v>753</v>
      </c>
      <c r="R268" s="242" t="s">
        <v>732</v>
      </c>
      <c r="T268" s="242" t="s">
        <v>251</v>
      </c>
      <c r="U268" s="244">
        <v>1500000</v>
      </c>
      <c r="V268" s="242" t="e">
        <v>#N/A</v>
      </c>
    </row>
    <row r="269" spans="1:23" s="242" customFormat="1" hidden="1" x14ac:dyDescent="0.25">
      <c r="A269" s="242" t="s">
        <v>1170</v>
      </c>
      <c r="B269" s="509">
        <v>810948</v>
      </c>
      <c r="C269" s="242">
        <v>0</v>
      </c>
      <c r="E269" s="242" t="s">
        <v>1171</v>
      </c>
      <c r="F269" s="242" t="s">
        <v>1172</v>
      </c>
      <c r="G269" s="242" t="s">
        <v>736</v>
      </c>
      <c r="H269" s="242" t="s">
        <v>931</v>
      </c>
      <c r="I269" s="243">
        <v>41711</v>
      </c>
      <c r="J269" s="243">
        <v>41699</v>
      </c>
      <c r="K269" s="243">
        <v>43524</v>
      </c>
      <c r="L269" s="242" t="s">
        <v>728</v>
      </c>
      <c r="M269" s="242" t="s">
        <v>729</v>
      </c>
      <c r="N269" s="243">
        <v>41751</v>
      </c>
      <c r="O269" s="242" t="s">
        <v>730</v>
      </c>
      <c r="P269" s="242" t="s">
        <v>931</v>
      </c>
      <c r="Q269" s="242" t="s">
        <v>754</v>
      </c>
      <c r="R269" s="242" t="s">
        <v>754</v>
      </c>
      <c r="S269" s="242" t="s">
        <v>739</v>
      </c>
      <c r="T269" s="242" t="s">
        <v>251</v>
      </c>
      <c r="U269" s="242">
        <v>0</v>
      </c>
      <c r="V269" s="242" t="e">
        <v>#N/A</v>
      </c>
      <c r="W269" s="242">
        <v>717494</v>
      </c>
    </row>
    <row r="270" spans="1:23" s="242" customFormat="1" hidden="1" x14ac:dyDescent="0.25">
      <c r="A270" s="242" t="s">
        <v>740</v>
      </c>
      <c r="B270" s="509" t="s">
        <v>741</v>
      </c>
      <c r="C270" s="242">
        <v>0</v>
      </c>
      <c r="E270" s="242" t="s">
        <v>742</v>
      </c>
      <c r="F270" s="242" t="s">
        <v>743</v>
      </c>
      <c r="G270" s="242" t="s">
        <v>505</v>
      </c>
      <c r="H270" s="242" t="s">
        <v>737</v>
      </c>
      <c r="I270" s="243">
        <v>40898</v>
      </c>
      <c r="J270" s="243">
        <v>41640</v>
      </c>
      <c r="K270" s="243">
        <v>42094</v>
      </c>
      <c r="L270" s="242" t="s">
        <v>728</v>
      </c>
      <c r="M270" s="242" t="s">
        <v>729</v>
      </c>
      <c r="N270" s="243">
        <v>41744</v>
      </c>
      <c r="O270" s="242" t="s">
        <v>730</v>
      </c>
      <c r="P270" s="242" t="s">
        <v>737</v>
      </c>
      <c r="Q270" s="242" t="s">
        <v>738</v>
      </c>
      <c r="R270" s="242" t="s">
        <v>732</v>
      </c>
      <c r="S270" s="242" t="s">
        <v>739</v>
      </c>
      <c r="T270" s="242" t="s">
        <v>251</v>
      </c>
      <c r="U270" s="244">
        <v>44000000</v>
      </c>
      <c r="V270" s="242" t="e">
        <v>#N/A</v>
      </c>
      <c r="W270" s="242">
        <v>4962</v>
      </c>
    </row>
    <row r="271" spans="1:23" s="242" customFormat="1" hidden="1" x14ac:dyDescent="0.25">
      <c r="A271" s="242" t="s">
        <v>1153</v>
      </c>
      <c r="B271" s="509" t="s">
        <v>1154</v>
      </c>
      <c r="C271" s="242">
        <v>0</v>
      </c>
      <c r="E271" s="242" t="s">
        <v>189</v>
      </c>
      <c r="F271" s="242" t="s">
        <v>1155</v>
      </c>
      <c r="G271" s="242" t="s">
        <v>505</v>
      </c>
      <c r="H271" s="242" t="s">
        <v>822</v>
      </c>
      <c r="I271" s="243">
        <v>41691</v>
      </c>
      <c r="J271" s="243">
        <v>41699</v>
      </c>
      <c r="K271" s="243">
        <v>42094</v>
      </c>
      <c r="L271" s="242" t="s">
        <v>728</v>
      </c>
      <c r="M271" s="242" t="s">
        <v>729</v>
      </c>
      <c r="N271" s="243">
        <v>41744</v>
      </c>
      <c r="O271" s="242" t="s">
        <v>730</v>
      </c>
      <c r="P271" s="242" t="s">
        <v>822</v>
      </c>
      <c r="Q271" s="242" t="s">
        <v>754</v>
      </c>
      <c r="R271" s="242" t="s">
        <v>754</v>
      </c>
      <c r="S271" s="242" t="s">
        <v>739</v>
      </c>
      <c r="T271" s="242" t="s">
        <v>817</v>
      </c>
      <c r="U271" s="244">
        <v>158000</v>
      </c>
      <c r="V271" s="242" t="e">
        <v>#N/A</v>
      </c>
      <c r="W271" s="242">
        <v>195291</v>
      </c>
    </row>
    <row r="272" spans="1:23" s="242" customFormat="1" hidden="1" x14ac:dyDescent="0.25">
      <c r="A272" s="242" t="s">
        <v>809</v>
      </c>
      <c r="B272" s="509">
        <v>803808</v>
      </c>
      <c r="C272" s="242">
        <v>0</v>
      </c>
      <c r="E272" s="242" t="s">
        <v>810</v>
      </c>
      <c r="F272" s="242" t="s">
        <v>811</v>
      </c>
      <c r="G272" s="242" t="s">
        <v>736</v>
      </c>
      <c r="H272" s="242" t="s">
        <v>763</v>
      </c>
      <c r="I272" s="243">
        <v>40632</v>
      </c>
      <c r="J272" s="243">
        <v>40513</v>
      </c>
      <c r="K272" s="243">
        <v>42704</v>
      </c>
      <c r="L272" s="242" t="s">
        <v>728</v>
      </c>
      <c r="M272" s="242" t="s">
        <v>729</v>
      </c>
      <c r="N272" s="243">
        <v>41743</v>
      </c>
      <c r="O272" s="242" t="s">
        <v>730</v>
      </c>
      <c r="P272" s="242" t="s">
        <v>812</v>
      </c>
      <c r="Q272" s="242" t="s">
        <v>753</v>
      </c>
      <c r="R272" s="242" t="s">
        <v>732</v>
      </c>
      <c r="S272" s="242" t="s">
        <v>739</v>
      </c>
      <c r="T272" s="242" t="s">
        <v>251</v>
      </c>
      <c r="U272" s="242">
        <v>0</v>
      </c>
      <c r="V272" s="242" t="e">
        <v>#N/A</v>
      </c>
      <c r="W272" s="242">
        <v>149548</v>
      </c>
    </row>
    <row r="273" spans="1:23" s="242" customFormat="1" hidden="1" x14ac:dyDescent="0.25">
      <c r="A273" s="242" t="s">
        <v>813</v>
      </c>
      <c r="B273" s="509" t="s">
        <v>814</v>
      </c>
      <c r="C273" s="242">
        <v>0</v>
      </c>
      <c r="E273" s="242" t="s">
        <v>810</v>
      </c>
      <c r="F273" s="242" t="s">
        <v>815</v>
      </c>
      <c r="G273" s="242" t="s">
        <v>505</v>
      </c>
      <c r="H273" s="242" t="s">
        <v>812</v>
      </c>
      <c r="I273" s="243">
        <v>41652</v>
      </c>
      <c r="J273" s="243">
        <v>41730</v>
      </c>
      <c r="K273" s="243">
        <v>42094</v>
      </c>
      <c r="L273" s="242" t="s">
        <v>728</v>
      </c>
      <c r="M273" s="242" t="s">
        <v>729</v>
      </c>
      <c r="N273" s="243">
        <v>41743</v>
      </c>
      <c r="O273" s="242" t="s">
        <v>730</v>
      </c>
      <c r="P273" s="242" t="s">
        <v>812</v>
      </c>
      <c r="Q273" s="242" t="s">
        <v>754</v>
      </c>
      <c r="R273" s="242" t="s">
        <v>754</v>
      </c>
      <c r="S273" s="242" t="s">
        <v>739</v>
      </c>
      <c r="T273" s="242" t="s">
        <v>816</v>
      </c>
      <c r="U273" s="244">
        <v>20685000</v>
      </c>
      <c r="V273" s="242" t="e">
        <v>#N/A</v>
      </c>
      <c r="W273" s="242">
        <v>149548</v>
      </c>
    </row>
    <row r="274" spans="1:23" s="242" customFormat="1" hidden="1" x14ac:dyDescent="0.25">
      <c r="A274" s="242" t="s">
        <v>977</v>
      </c>
      <c r="B274" s="509" t="s">
        <v>978</v>
      </c>
      <c r="C274" s="242">
        <v>0</v>
      </c>
      <c r="E274" s="242" t="s">
        <v>976</v>
      </c>
      <c r="F274" s="242" t="s">
        <v>979</v>
      </c>
      <c r="G274" s="242" t="s">
        <v>505</v>
      </c>
      <c r="H274" s="242" t="s">
        <v>812</v>
      </c>
      <c r="I274" s="243">
        <v>41674</v>
      </c>
      <c r="J274" s="243">
        <v>41730</v>
      </c>
      <c r="K274" s="243">
        <v>42094</v>
      </c>
      <c r="L274" s="242" t="s">
        <v>728</v>
      </c>
      <c r="M274" s="242" t="s">
        <v>729</v>
      </c>
      <c r="N274" s="243">
        <v>41743</v>
      </c>
      <c r="O274" s="242" t="s">
        <v>730</v>
      </c>
      <c r="P274" s="242" t="s">
        <v>812</v>
      </c>
      <c r="Q274" s="242" t="s">
        <v>754</v>
      </c>
      <c r="R274" s="242" t="s">
        <v>754</v>
      </c>
      <c r="S274" s="242" t="s">
        <v>739</v>
      </c>
      <c r="T274" s="242" t="s">
        <v>251</v>
      </c>
      <c r="U274" s="244">
        <v>9437760</v>
      </c>
      <c r="V274" s="242" t="e">
        <v>#N/A</v>
      </c>
      <c r="W274" s="242">
        <v>747469</v>
      </c>
    </row>
    <row r="275" spans="1:23" s="242" customFormat="1" hidden="1" x14ac:dyDescent="0.25">
      <c r="A275" s="242" t="s">
        <v>1129</v>
      </c>
      <c r="B275" s="509">
        <v>810653</v>
      </c>
      <c r="C275" s="242">
        <v>0</v>
      </c>
      <c r="E275" s="242" t="s">
        <v>1130</v>
      </c>
      <c r="F275" s="242" t="s">
        <v>1131</v>
      </c>
      <c r="G275" s="242" t="s">
        <v>736</v>
      </c>
      <c r="H275" s="242" t="s">
        <v>812</v>
      </c>
      <c r="I275" s="243">
        <v>41668</v>
      </c>
      <c r="J275" s="243">
        <v>41730</v>
      </c>
      <c r="K275" s="243">
        <v>43555</v>
      </c>
      <c r="L275" s="242" t="s">
        <v>728</v>
      </c>
      <c r="M275" s="242" t="s">
        <v>729</v>
      </c>
      <c r="N275" s="243">
        <v>41743</v>
      </c>
      <c r="O275" s="242" t="s">
        <v>730</v>
      </c>
      <c r="P275" s="242" t="s">
        <v>812</v>
      </c>
      <c r="Q275" s="242" t="s">
        <v>754</v>
      </c>
      <c r="R275" s="242" t="s">
        <v>754</v>
      </c>
      <c r="S275" s="242" t="s">
        <v>739</v>
      </c>
      <c r="T275" s="242" t="s">
        <v>251</v>
      </c>
      <c r="U275" s="242">
        <v>0</v>
      </c>
      <c r="V275" s="242" t="e">
        <v>#N/A</v>
      </c>
      <c r="W275" s="242">
        <v>141893</v>
      </c>
    </row>
    <row r="276" spans="1:23" s="242" customFormat="1" hidden="1" x14ac:dyDescent="0.25">
      <c r="A276" s="242" t="s">
        <v>1132</v>
      </c>
      <c r="B276" s="509" t="s">
        <v>1133</v>
      </c>
      <c r="C276" s="242">
        <v>0</v>
      </c>
      <c r="E276" s="242" t="s">
        <v>1130</v>
      </c>
      <c r="F276" s="242" t="s">
        <v>979</v>
      </c>
      <c r="G276" s="242" t="s">
        <v>505</v>
      </c>
      <c r="H276" s="242" t="s">
        <v>812</v>
      </c>
      <c r="I276" s="243">
        <v>41669</v>
      </c>
      <c r="J276" s="243">
        <v>41730</v>
      </c>
      <c r="K276" s="243">
        <v>42094</v>
      </c>
      <c r="L276" s="242" t="s">
        <v>728</v>
      </c>
      <c r="M276" s="242" t="s">
        <v>729</v>
      </c>
      <c r="N276" s="243">
        <v>41743</v>
      </c>
      <c r="O276" s="242" t="s">
        <v>730</v>
      </c>
      <c r="P276" s="242" t="s">
        <v>812</v>
      </c>
      <c r="Q276" s="242" t="s">
        <v>754</v>
      </c>
      <c r="R276" s="242" t="s">
        <v>754</v>
      </c>
      <c r="S276" s="242" t="s">
        <v>739</v>
      </c>
      <c r="T276" s="242" t="s">
        <v>251</v>
      </c>
      <c r="U276" s="244">
        <v>2472000</v>
      </c>
      <c r="V276" s="242" t="e">
        <v>#N/A</v>
      </c>
      <c r="W276" s="242">
        <v>141893</v>
      </c>
    </row>
    <row r="277" spans="1:23" s="242" customFormat="1" hidden="1" x14ac:dyDescent="0.25">
      <c r="A277" s="242" t="s">
        <v>786</v>
      </c>
      <c r="B277" s="509">
        <v>698</v>
      </c>
      <c r="C277" s="242">
        <v>2</v>
      </c>
      <c r="D277" s="242">
        <v>698</v>
      </c>
      <c r="E277" s="242" t="s">
        <v>787</v>
      </c>
      <c r="F277" s="242" t="s">
        <v>788</v>
      </c>
      <c r="G277" s="242" t="s">
        <v>736</v>
      </c>
      <c r="H277" s="242" t="s">
        <v>789</v>
      </c>
      <c r="I277" s="243">
        <v>40554</v>
      </c>
      <c r="J277" s="243">
        <v>40544</v>
      </c>
      <c r="K277" s="243">
        <v>40908</v>
      </c>
      <c r="L277" s="242" t="s">
        <v>728</v>
      </c>
      <c r="M277" s="242" t="s">
        <v>729</v>
      </c>
      <c r="N277" s="243">
        <v>41737</v>
      </c>
      <c r="O277" s="242" t="s">
        <v>730</v>
      </c>
      <c r="P277" s="242" t="s">
        <v>790</v>
      </c>
      <c r="Q277" s="242" t="s">
        <v>738</v>
      </c>
      <c r="R277" s="242" t="s">
        <v>732</v>
      </c>
      <c r="S277" s="242" t="s">
        <v>739</v>
      </c>
      <c r="T277" s="242" t="s">
        <v>771</v>
      </c>
      <c r="U277" s="242">
        <v>0</v>
      </c>
      <c r="V277" s="242" t="e">
        <v>#N/A</v>
      </c>
      <c r="W277" s="242">
        <v>72627</v>
      </c>
    </row>
    <row r="278" spans="1:23" s="242" customFormat="1" hidden="1" x14ac:dyDescent="0.25">
      <c r="A278" s="242" t="s">
        <v>1111</v>
      </c>
      <c r="B278" s="509">
        <v>810556</v>
      </c>
      <c r="C278" s="242">
        <v>0</v>
      </c>
      <c r="E278" s="242" t="s">
        <v>1112</v>
      </c>
      <c r="F278" s="242" t="s">
        <v>1113</v>
      </c>
      <c r="G278" s="242" t="s">
        <v>736</v>
      </c>
      <c r="H278" s="242" t="s">
        <v>808</v>
      </c>
      <c r="I278" s="243">
        <v>41655</v>
      </c>
      <c r="J278" s="243">
        <v>41671</v>
      </c>
      <c r="K278" s="243">
        <v>42036</v>
      </c>
      <c r="L278" s="242" t="s">
        <v>728</v>
      </c>
      <c r="M278" s="242" t="s">
        <v>729</v>
      </c>
      <c r="N278" s="243">
        <v>41737</v>
      </c>
      <c r="O278" s="242" t="s">
        <v>730</v>
      </c>
      <c r="P278" s="242" t="s">
        <v>808</v>
      </c>
      <c r="Q278" s="242" t="s">
        <v>754</v>
      </c>
      <c r="R278" s="242" t="s">
        <v>732</v>
      </c>
      <c r="S278" s="242" t="s">
        <v>739</v>
      </c>
      <c r="T278" s="242" t="s">
        <v>875</v>
      </c>
      <c r="U278" s="242">
        <v>0</v>
      </c>
      <c r="V278" s="242" t="e">
        <v>#N/A</v>
      </c>
      <c r="W278" s="242">
        <v>563528</v>
      </c>
    </row>
    <row r="279" spans="1:23" s="242" customFormat="1" hidden="1" x14ac:dyDescent="0.25">
      <c r="A279" s="242" t="s">
        <v>1114</v>
      </c>
      <c r="B279" s="509" t="s">
        <v>1115</v>
      </c>
      <c r="C279" s="242">
        <v>0</v>
      </c>
      <c r="E279" s="242" t="s">
        <v>1112</v>
      </c>
      <c r="F279" s="242" t="s">
        <v>1116</v>
      </c>
      <c r="G279" s="242" t="s">
        <v>505</v>
      </c>
      <c r="H279" s="242" t="s">
        <v>808</v>
      </c>
      <c r="I279" s="243">
        <v>41655</v>
      </c>
      <c r="J279" s="243">
        <v>41671</v>
      </c>
      <c r="K279" s="243">
        <v>42036</v>
      </c>
      <c r="L279" s="242" t="s">
        <v>728</v>
      </c>
      <c r="M279" s="242" t="s">
        <v>729</v>
      </c>
      <c r="N279" s="243">
        <v>41737</v>
      </c>
      <c r="O279" s="242" t="s">
        <v>730</v>
      </c>
      <c r="P279" s="242" t="s">
        <v>808</v>
      </c>
      <c r="Q279" s="242" t="s">
        <v>754</v>
      </c>
      <c r="R279" s="242" t="s">
        <v>732</v>
      </c>
      <c r="S279" s="242" t="s">
        <v>739</v>
      </c>
      <c r="T279" s="242" t="s">
        <v>875</v>
      </c>
      <c r="U279" s="244">
        <v>800000</v>
      </c>
      <c r="V279" s="242" t="e">
        <v>#N/A</v>
      </c>
      <c r="W279" s="242">
        <v>563528</v>
      </c>
    </row>
    <row r="280" spans="1:23" s="242" customFormat="1" x14ac:dyDescent="0.25">
      <c r="A280" s="242" t="s">
        <v>1050</v>
      </c>
      <c r="B280" s="509">
        <v>810153</v>
      </c>
      <c r="C280" s="242">
        <v>0</v>
      </c>
      <c r="E280" s="242" t="s">
        <v>1051</v>
      </c>
      <c r="F280" s="242" t="s">
        <v>1052</v>
      </c>
      <c r="G280" s="242" t="s">
        <v>736</v>
      </c>
      <c r="H280" s="242" t="s">
        <v>1015</v>
      </c>
      <c r="I280" s="243">
        <v>41584</v>
      </c>
      <c r="J280" s="243">
        <v>41699</v>
      </c>
      <c r="L280" s="242" t="s">
        <v>728</v>
      </c>
      <c r="M280" s="242" t="s">
        <v>729</v>
      </c>
      <c r="N280" s="243">
        <v>41736</v>
      </c>
      <c r="O280" s="242" t="s">
        <v>730</v>
      </c>
      <c r="P280" s="242" t="s">
        <v>1015</v>
      </c>
      <c r="Q280" s="242" t="s">
        <v>754</v>
      </c>
      <c r="R280" s="242" t="s">
        <v>732</v>
      </c>
      <c r="S280" s="242" t="s">
        <v>739</v>
      </c>
      <c r="T280" s="242" t="s">
        <v>251</v>
      </c>
      <c r="U280" s="242">
        <v>0</v>
      </c>
      <c r="V280" s="242" t="e">
        <v>#N/A</v>
      </c>
      <c r="W280" s="242">
        <v>138534</v>
      </c>
    </row>
    <row r="281" spans="1:23" s="242" customFormat="1" x14ac:dyDescent="0.25">
      <c r="A281" s="242" t="s">
        <v>1053</v>
      </c>
      <c r="B281" s="509" t="s">
        <v>1054</v>
      </c>
      <c r="C281" s="242">
        <v>0</v>
      </c>
      <c r="E281" s="242" t="s">
        <v>1051</v>
      </c>
      <c r="F281" s="242" t="s">
        <v>1055</v>
      </c>
      <c r="G281" s="242" t="s">
        <v>505</v>
      </c>
      <c r="H281" s="242" t="s">
        <v>1015</v>
      </c>
      <c r="I281" s="243">
        <v>41603</v>
      </c>
      <c r="J281" s="243">
        <v>41579</v>
      </c>
      <c r="K281" s="243">
        <v>42308</v>
      </c>
      <c r="L281" s="242" t="s">
        <v>728</v>
      </c>
      <c r="M281" s="242" t="s">
        <v>729</v>
      </c>
      <c r="N281" s="243">
        <v>41736</v>
      </c>
      <c r="O281" s="242" t="s">
        <v>730</v>
      </c>
      <c r="P281" s="242" t="s">
        <v>1015</v>
      </c>
      <c r="Q281" s="242" t="s">
        <v>754</v>
      </c>
      <c r="R281" s="242" t="s">
        <v>732</v>
      </c>
      <c r="S281" s="242" t="s">
        <v>739</v>
      </c>
      <c r="T281" s="242" t="s">
        <v>766</v>
      </c>
      <c r="U281" s="244">
        <v>4000000</v>
      </c>
      <c r="V281" s="242" t="e">
        <v>#N/A</v>
      </c>
      <c r="W281" s="242">
        <v>138534</v>
      </c>
    </row>
    <row r="282" spans="1:23" s="242" customFormat="1" hidden="1" x14ac:dyDescent="0.25">
      <c r="A282" s="242" t="s">
        <v>1151</v>
      </c>
      <c r="B282" s="509">
        <v>810825</v>
      </c>
      <c r="C282" s="242">
        <v>0</v>
      </c>
      <c r="E282" s="242" t="s">
        <v>189</v>
      </c>
      <c r="F282" s="242" t="s">
        <v>1152</v>
      </c>
      <c r="G282" s="242" t="s">
        <v>736</v>
      </c>
      <c r="H282" s="242" t="s">
        <v>822</v>
      </c>
      <c r="I282" s="243">
        <v>41691</v>
      </c>
      <c r="J282" s="243">
        <v>41699</v>
      </c>
      <c r="K282" s="243">
        <v>43524</v>
      </c>
      <c r="L282" s="242" t="s">
        <v>728</v>
      </c>
      <c r="M282" s="242" t="s">
        <v>729</v>
      </c>
      <c r="N282" s="243">
        <v>41733</v>
      </c>
      <c r="O282" s="242" t="s">
        <v>730</v>
      </c>
      <c r="P282" s="242" t="s">
        <v>822</v>
      </c>
      <c r="Q282" s="242" t="s">
        <v>754</v>
      </c>
      <c r="R282" s="242" t="s">
        <v>754</v>
      </c>
      <c r="S282" s="242" t="s">
        <v>739</v>
      </c>
      <c r="T282" s="242" t="s">
        <v>817</v>
      </c>
      <c r="U282" s="242">
        <v>0</v>
      </c>
      <c r="V282" s="242" t="e">
        <v>#N/A</v>
      </c>
      <c r="W282" s="242">
        <v>195291</v>
      </c>
    </row>
    <row r="283" spans="1:23" s="242" customFormat="1" hidden="1" x14ac:dyDescent="0.25">
      <c r="A283" s="242" t="s">
        <v>948</v>
      </c>
      <c r="B283" s="509">
        <v>808513</v>
      </c>
      <c r="C283" s="242">
        <v>0</v>
      </c>
      <c r="E283" s="242" t="s">
        <v>681</v>
      </c>
      <c r="F283" s="242" t="s">
        <v>949</v>
      </c>
      <c r="G283" s="242" t="s">
        <v>6</v>
      </c>
      <c r="H283" s="242" t="s">
        <v>950</v>
      </c>
      <c r="I283" s="243">
        <v>41317</v>
      </c>
      <c r="J283" s="243">
        <v>41311</v>
      </c>
      <c r="L283" s="242" t="s">
        <v>728</v>
      </c>
      <c r="M283" s="242" t="s">
        <v>729</v>
      </c>
      <c r="N283" s="243">
        <v>41730</v>
      </c>
      <c r="O283" s="242" t="s">
        <v>730</v>
      </c>
      <c r="P283" s="242" t="s">
        <v>950</v>
      </c>
      <c r="S283" s="242" t="s">
        <v>739</v>
      </c>
      <c r="T283" s="242" t="s">
        <v>251</v>
      </c>
      <c r="U283" s="244">
        <v>20401227.920000002</v>
      </c>
      <c r="V283" s="242" t="e">
        <v>#N/A</v>
      </c>
      <c r="W283" s="242">
        <v>163164</v>
      </c>
    </row>
    <row r="284" spans="1:23" s="254" customFormat="1" hidden="1" x14ac:dyDescent="0.25">
      <c r="A284" s="254" t="s">
        <v>1156</v>
      </c>
      <c r="B284" s="510" t="s">
        <v>1157</v>
      </c>
      <c r="C284" s="254">
        <v>0</v>
      </c>
      <c r="E284" s="254" t="s">
        <v>1158</v>
      </c>
      <c r="F284" s="254" t="s">
        <v>1159</v>
      </c>
      <c r="G284" s="254" t="s">
        <v>505</v>
      </c>
      <c r="H284" s="254" t="s">
        <v>799</v>
      </c>
      <c r="I284" s="255">
        <v>41709</v>
      </c>
      <c r="J284" s="255">
        <v>41713</v>
      </c>
      <c r="K284" s="255">
        <v>42004</v>
      </c>
      <c r="L284" s="254" t="s">
        <v>728</v>
      </c>
      <c r="M284" s="254" t="s">
        <v>729</v>
      </c>
      <c r="N284" s="255">
        <v>41729</v>
      </c>
      <c r="O284" s="254" t="s">
        <v>730</v>
      </c>
      <c r="P284" s="254" t="s">
        <v>799</v>
      </c>
      <c r="Q284" s="254" t="s">
        <v>753</v>
      </c>
      <c r="R284" s="254" t="s">
        <v>754</v>
      </c>
      <c r="S284" s="254" t="s">
        <v>739</v>
      </c>
      <c r="T284" s="254" t="s">
        <v>251</v>
      </c>
      <c r="U284" s="254">
        <v>0</v>
      </c>
      <c r="V284" s="254" t="e">
        <v>#N/A</v>
      </c>
    </row>
    <row r="285" spans="1:23" s="254" customFormat="1" hidden="1" x14ac:dyDescent="0.25">
      <c r="A285" s="254" t="s">
        <v>1173</v>
      </c>
      <c r="B285" s="510">
        <v>810966</v>
      </c>
      <c r="C285" s="254">
        <v>0</v>
      </c>
      <c r="E285" s="254" t="s">
        <v>1174</v>
      </c>
      <c r="F285" s="254" t="s">
        <v>1175</v>
      </c>
      <c r="G285" s="254" t="s">
        <v>781</v>
      </c>
      <c r="H285" s="254" t="s">
        <v>839</v>
      </c>
      <c r="I285" s="255">
        <v>41715</v>
      </c>
      <c r="J285" s="255">
        <v>41718</v>
      </c>
      <c r="K285" s="255">
        <v>41779</v>
      </c>
      <c r="L285" s="254" t="s">
        <v>728</v>
      </c>
      <c r="M285" s="254" t="s">
        <v>729</v>
      </c>
      <c r="N285" s="255">
        <v>41724</v>
      </c>
      <c r="O285" s="254" t="s">
        <v>730</v>
      </c>
      <c r="P285" s="254" t="s">
        <v>839</v>
      </c>
      <c r="Q285" s="254" t="s">
        <v>753</v>
      </c>
      <c r="R285" s="254" t="s">
        <v>754</v>
      </c>
      <c r="S285" s="254" t="s">
        <v>739</v>
      </c>
      <c r="T285" s="254" t="s">
        <v>766</v>
      </c>
      <c r="U285" s="256">
        <v>138000</v>
      </c>
      <c r="V285" s="254" t="e">
        <v>#N/A</v>
      </c>
    </row>
    <row r="286" spans="1:23" s="254" customFormat="1" hidden="1" x14ac:dyDescent="0.25">
      <c r="A286" s="254" t="s">
        <v>870</v>
      </c>
      <c r="B286" s="510">
        <v>806972</v>
      </c>
      <c r="C286" s="254">
        <v>0</v>
      </c>
      <c r="E286" s="254" t="s">
        <v>681</v>
      </c>
      <c r="F286" s="254" t="s">
        <v>871</v>
      </c>
      <c r="G286" s="254" t="s">
        <v>736</v>
      </c>
      <c r="H286" s="254" t="s">
        <v>752</v>
      </c>
      <c r="I286" s="255">
        <v>41099</v>
      </c>
      <c r="J286" s="255">
        <v>41699</v>
      </c>
      <c r="K286" s="255">
        <v>43525</v>
      </c>
      <c r="L286" s="254" t="s">
        <v>728</v>
      </c>
      <c r="M286" s="254" t="s">
        <v>729</v>
      </c>
      <c r="N286" s="255">
        <v>41722</v>
      </c>
      <c r="O286" s="254" t="s">
        <v>730</v>
      </c>
      <c r="P286" s="254" t="s">
        <v>752</v>
      </c>
      <c r="Q286" s="254" t="s">
        <v>753</v>
      </c>
      <c r="R286" s="254" t="s">
        <v>754</v>
      </c>
      <c r="S286" s="254" t="s">
        <v>739</v>
      </c>
      <c r="T286" s="254" t="s">
        <v>251</v>
      </c>
      <c r="U286" s="256">
        <v>50000000</v>
      </c>
      <c r="V286" s="254" t="e">
        <v>#N/A</v>
      </c>
      <c r="W286" s="254">
        <v>163164</v>
      </c>
    </row>
    <row r="287" spans="1:23" s="254" customFormat="1" hidden="1" x14ac:dyDescent="0.25">
      <c r="A287" s="254" t="s">
        <v>1137</v>
      </c>
      <c r="B287" s="510" t="s">
        <v>1138</v>
      </c>
      <c r="C287" s="254">
        <v>0</v>
      </c>
      <c r="E287" s="254" t="s">
        <v>186</v>
      </c>
      <c r="F287" s="254" t="s">
        <v>1139</v>
      </c>
      <c r="G287" s="254" t="s">
        <v>505</v>
      </c>
      <c r="H287" s="254" t="s">
        <v>835</v>
      </c>
      <c r="I287" s="255">
        <v>41701</v>
      </c>
      <c r="J287" s="255">
        <v>41609</v>
      </c>
      <c r="K287" s="255">
        <v>42338</v>
      </c>
      <c r="L287" s="254" t="s">
        <v>728</v>
      </c>
      <c r="M287" s="254" t="s">
        <v>729</v>
      </c>
      <c r="N287" s="255">
        <v>41717</v>
      </c>
      <c r="O287" s="254" t="s">
        <v>730</v>
      </c>
      <c r="P287" s="254" t="s">
        <v>835</v>
      </c>
      <c r="Q287" s="254" t="s">
        <v>754</v>
      </c>
      <c r="R287" s="254" t="s">
        <v>754</v>
      </c>
      <c r="S287" s="254" t="s">
        <v>739</v>
      </c>
      <c r="T287" s="254" t="s">
        <v>817</v>
      </c>
      <c r="U287" s="256">
        <v>1500000</v>
      </c>
      <c r="V287" s="254" t="e">
        <v>#N/A</v>
      </c>
    </row>
    <row r="288" spans="1:23" s="254" customFormat="1" hidden="1" x14ac:dyDescent="0.25">
      <c r="A288" s="254" t="s">
        <v>932</v>
      </c>
      <c r="B288" s="510" t="s">
        <v>933</v>
      </c>
      <c r="C288" s="254">
        <v>0</v>
      </c>
      <c r="E288" s="254" t="s">
        <v>929</v>
      </c>
      <c r="F288" s="254" t="s">
        <v>930</v>
      </c>
      <c r="G288" s="254" t="s">
        <v>505</v>
      </c>
      <c r="H288" s="254" t="s">
        <v>931</v>
      </c>
      <c r="I288" s="255">
        <v>41250</v>
      </c>
      <c r="J288" s="255">
        <v>41640</v>
      </c>
      <c r="K288" s="255">
        <v>41974</v>
      </c>
      <c r="L288" s="254" t="s">
        <v>728</v>
      </c>
      <c r="M288" s="254" t="s">
        <v>729</v>
      </c>
      <c r="N288" s="255">
        <v>41716</v>
      </c>
      <c r="O288" s="254" t="s">
        <v>730</v>
      </c>
      <c r="P288" s="254" t="s">
        <v>931</v>
      </c>
      <c r="Q288" s="254" t="s">
        <v>754</v>
      </c>
      <c r="R288" s="254" t="s">
        <v>754</v>
      </c>
      <c r="T288" s="254" t="s">
        <v>251</v>
      </c>
      <c r="U288" s="254">
        <v>0</v>
      </c>
      <c r="V288" s="254" t="e">
        <v>#N/A</v>
      </c>
      <c r="W288" s="254">
        <v>84473</v>
      </c>
    </row>
    <row r="289" spans="1:23" s="254" customFormat="1" hidden="1" x14ac:dyDescent="0.25">
      <c r="A289" s="254" t="s">
        <v>1043</v>
      </c>
      <c r="B289" s="510" t="s">
        <v>1044</v>
      </c>
      <c r="C289" s="254">
        <v>0</v>
      </c>
      <c r="E289" s="254" t="s">
        <v>1045</v>
      </c>
      <c r="F289" s="254" t="s">
        <v>1046</v>
      </c>
      <c r="G289" s="254" t="s">
        <v>505</v>
      </c>
      <c r="H289" s="254" t="s">
        <v>931</v>
      </c>
      <c r="I289" s="255">
        <v>41596</v>
      </c>
      <c r="J289" s="255">
        <v>41570</v>
      </c>
      <c r="K289" s="255">
        <v>42116</v>
      </c>
      <c r="L289" s="254" t="s">
        <v>728</v>
      </c>
      <c r="M289" s="254" t="s">
        <v>729</v>
      </c>
      <c r="N289" s="255">
        <v>41716</v>
      </c>
      <c r="O289" s="254" t="s">
        <v>730</v>
      </c>
      <c r="P289" s="254" t="s">
        <v>931</v>
      </c>
      <c r="Q289" s="254" t="s">
        <v>754</v>
      </c>
      <c r="R289" s="254" t="s">
        <v>754</v>
      </c>
      <c r="S289" s="254" t="s">
        <v>779</v>
      </c>
      <c r="T289" s="254" t="s">
        <v>251</v>
      </c>
      <c r="U289" s="254">
        <v>0</v>
      </c>
      <c r="V289" s="254" t="e">
        <v>#N/A</v>
      </c>
    </row>
    <row r="290" spans="1:23" s="254" customFormat="1" hidden="1" x14ac:dyDescent="0.25">
      <c r="A290" s="254" t="s">
        <v>1160</v>
      </c>
      <c r="B290" s="510">
        <v>810923</v>
      </c>
      <c r="C290" s="254">
        <v>0</v>
      </c>
      <c r="E290" s="254" t="s">
        <v>1161</v>
      </c>
      <c r="F290" s="254" t="s">
        <v>1162</v>
      </c>
      <c r="G290" s="254" t="s">
        <v>803</v>
      </c>
      <c r="H290" s="254" t="s">
        <v>839</v>
      </c>
      <c r="I290" s="255">
        <v>41710</v>
      </c>
      <c r="J290" s="255">
        <v>41708</v>
      </c>
      <c r="K290" s="255">
        <v>42035</v>
      </c>
      <c r="L290" s="254" t="s">
        <v>728</v>
      </c>
      <c r="M290" s="254" t="s">
        <v>729</v>
      </c>
      <c r="N290" s="255">
        <v>41716</v>
      </c>
      <c r="O290" s="254" t="s">
        <v>730</v>
      </c>
      <c r="P290" s="254" t="s">
        <v>839</v>
      </c>
      <c r="Q290" s="254" t="s">
        <v>754</v>
      </c>
      <c r="R290" s="254" t="s">
        <v>754</v>
      </c>
      <c r="S290" s="254" t="s">
        <v>739</v>
      </c>
      <c r="T290" s="254" t="s">
        <v>764</v>
      </c>
      <c r="U290" s="256">
        <v>877340</v>
      </c>
      <c r="V290" s="254" t="e">
        <v>#N/A</v>
      </c>
      <c r="W290" s="254">
        <v>53346</v>
      </c>
    </row>
    <row r="291" spans="1:23" s="254" customFormat="1" hidden="1" x14ac:dyDescent="0.25">
      <c r="A291" s="254" t="s">
        <v>1135</v>
      </c>
      <c r="B291" s="510">
        <v>810695</v>
      </c>
      <c r="C291" s="254">
        <v>0</v>
      </c>
      <c r="E291" s="254" t="s">
        <v>186</v>
      </c>
      <c r="F291" s="254" t="s">
        <v>1136</v>
      </c>
      <c r="G291" s="254" t="s">
        <v>736</v>
      </c>
      <c r="H291" s="254" t="s">
        <v>822</v>
      </c>
      <c r="I291" s="255">
        <v>41674</v>
      </c>
      <c r="J291" s="255">
        <v>41609</v>
      </c>
      <c r="K291" s="255">
        <v>43434</v>
      </c>
      <c r="L291" s="254" t="s">
        <v>728</v>
      </c>
      <c r="M291" s="254" t="s">
        <v>729</v>
      </c>
      <c r="N291" s="255">
        <v>41715</v>
      </c>
      <c r="O291" s="254" t="s">
        <v>730</v>
      </c>
      <c r="P291" s="254" t="s">
        <v>822</v>
      </c>
      <c r="Q291" s="254" t="s">
        <v>754</v>
      </c>
      <c r="R291" s="254" t="s">
        <v>754</v>
      </c>
      <c r="S291" s="254" t="s">
        <v>739</v>
      </c>
      <c r="T291" s="254" t="s">
        <v>251</v>
      </c>
      <c r="U291" s="254">
        <v>0</v>
      </c>
      <c r="V291" s="254" t="e">
        <v>#N/A</v>
      </c>
    </row>
    <row r="292" spans="1:23" s="254" customFormat="1" hidden="1" x14ac:dyDescent="0.25">
      <c r="A292" s="254" t="s">
        <v>1168</v>
      </c>
      <c r="B292" s="510">
        <v>810932</v>
      </c>
      <c r="C292" s="254">
        <v>0</v>
      </c>
      <c r="E292" s="254" t="s">
        <v>411</v>
      </c>
      <c r="F292" s="254" t="s">
        <v>1169</v>
      </c>
      <c r="G292" s="254" t="s">
        <v>972</v>
      </c>
      <c r="H292" s="254" t="s">
        <v>839</v>
      </c>
      <c r="I292" s="255">
        <v>41711</v>
      </c>
      <c r="J292" s="255">
        <v>41711</v>
      </c>
      <c r="K292" s="255">
        <v>43537</v>
      </c>
      <c r="L292" s="254" t="s">
        <v>728</v>
      </c>
      <c r="M292" s="254" t="s">
        <v>729</v>
      </c>
      <c r="N292" s="255">
        <v>41712</v>
      </c>
      <c r="O292" s="254" t="s">
        <v>730</v>
      </c>
      <c r="P292" s="254" t="s">
        <v>839</v>
      </c>
      <c r="R292" s="254" t="s">
        <v>754</v>
      </c>
      <c r="S292" s="254" t="s">
        <v>739</v>
      </c>
      <c r="T292" s="254" t="s">
        <v>251</v>
      </c>
      <c r="U292" s="254">
        <v>0</v>
      </c>
      <c r="V292" s="254" t="e">
        <v>#N/A</v>
      </c>
    </row>
    <row r="293" spans="1:23" s="254" customFormat="1" hidden="1" x14ac:dyDescent="0.25">
      <c r="A293" s="254" t="s">
        <v>934</v>
      </c>
      <c r="B293" s="510" t="s">
        <v>935</v>
      </c>
      <c r="C293" s="254">
        <v>1</v>
      </c>
      <c r="E293" s="254" t="s">
        <v>936</v>
      </c>
      <c r="F293" s="254" t="s">
        <v>937</v>
      </c>
      <c r="G293" s="254" t="s">
        <v>505</v>
      </c>
      <c r="H293" s="254" t="s">
        <v>931</v>
      </c>
      <c r="I293" s="255">
        <v>41670</v>
      </c>
      <c r="J293" s="255">
        <v>41640</v>
      </c>
      <c r="K293" s="255">
        <v>42004</v>
      </c>
      <c r="L293" s="254" t="s">
        <v>728</v>
      </c>
      <c r="M293" s="254" t="s">
        <v>729</v>
      </c>
      <c r="N293" s="255">
        <v>41711</v>
      </c>
      <c r="O293" s="254" t="s">
        <v>730</v>
      </c>
      <c r="P293" s="254" t="s">
        <v>931</v>
      </c>
      <c r="Q293" s="254" t="s">
        <v>754</v>
      </c>
      <c r="R293" s="254" t="s">
        <v>754</v>
      </c>
      <c r="S293" s="254" t="s">
        <v>739</v>
      </c>
      <c r="T293" s="254" t="s">
        <v>251</v>
      </c>
      <c r="U293" s="254">
        <v>0</v>
      </c>
      <c r="V293" s="254" t="e">
        <v>#N/A</v>
      </c>
      <c r="W293" s="254">
        <v>579458</v>
      </c>
    </row>
    <row r="294" spans="1:23" s="254" customFormat="1" hidden="1" x14ac:dyDescent="0.25">
      <c r="A294" s="254" t="s">
        <v>1117</v>
      </c>
      <c r="B294" s="510">
        <v>810560</v>
      </c>
      <c r="C294" s="254">
        <v>0</v>
      </c>
      <c r="E294" s="254" t="s">
        <v>1118</v>
      </c>
      <c r="F294" s="254" t="s">
        <v>1119</v>
      </c>
      <c r="G294" s="254" t="s">
        <v>736</v>
      </c>
      <c r="H294" s="254" t="s">
        <v>931</v>
      </c>
      <c r="I294" s="255">
        <v>41656</v>
      </c>
      <c r="J294" s="255">
        <v>41640</v>
      </c>
      <c r="K294" s="255">
        <v>43465</v>
      </c>
      <c r="L294" s="254" t="s">
        <v>728</v>
      </c>
      <c r="M294" s="254" t="s">
        <v>729</v>
      </c>
      <c r="N294" s="255">
        <v>41711</v>
      </c>
      <c r="O294" s="254" t="s">
        <v>730</v>
      </c>
      <c r="P294" s="254" t="s">
        <v>931</v>
      </c>
      <c r="Q294" s="254" t="s">
        <v>754</v>
      </c>
      <c r="R294" s="254" t="s">
        <v>754</v>
      </c>
      <c r="S294" s="254" t="s">
        <v>739</v>
      </c>
      <c r="T294" s="254" t="s">
        <v>251</v>
      </c>
      <c r="U294" s="254">
        <v>0</v>
      </c>
      <c r="V294" s="254" t="e">
        <v>#N/A</v>
      </c>
      <c r="W294" s="254">
        <v>566650</v>
      </c>
    </row>
    <row r="295" spans="1:23" s="254" customFormat="1" hidden="1" x14ac:dyDescent="0.25">
      <c r="A295" s="254" t="s">
        <v>858</v>
      </c>
      <c r="B295" s="510">
        <v>806659</v>
      </c>
      <c r="C295" s="254">
        <v>0</v>
      </c>
      <c r="E295" s="254" t="s">
        <v>859</v>
      </c>
      <c r="F295" s="254" t="s">
        <v>860</v>
      </c>
      <c r="G295" s="254" t="s">
        <v>861</v>
      </c>
      <c r="H295" s="254" t="s">
        <v>835</v>
      </c>
      <c r="I295" s="255">
        <v>41046</v>
      </c>
      <c r="J295" s="255">
        <v>41046</v>
      </c>
      <c r="K295" s="255">
        <v>41046</v>
      </c>
      <c r="L295" s="254" t="s">
        <v>728</v>
      </c>
      <c r="M295" s="254" t="s">
        <v>729</v>
      </c>
      <c r="N295" s="255">
        <v>41710</v>
      </c>
      <c r="O295" s="254" t="s">
        <v>730</v>
      </c>
      <c r="P295" s="254" t="s">
        <v>835</v>
      </c>
      <c r="Q295" s="254" t="s">
        <v>862</v>
      </c>
      <c r="R295" s="254" t="s">
        <v>863</v>
      </c>
      <c r="S295" s="254" t="s">
        <v>739</v>
      </c>
      <c r="T295" s="254" t="s">
        <v>251</v>
      </c>
      <c r="U295" s="256">
        <v>40000</v>
      </c>
      <c r="V295" s="254" t="e">
        <v>#N/A</v>
      </c>
    </row>
    <row r="296" spans="1:23" s="254" customFormat="1" hidden="1" x14ac:dyDescent="0.25">
      <c r="A296" s="254" t="s">
        <v>864</v>
      </c>
      <c r="B296" s="510">
        <v>806694</v>
      </c>
      <c r="C296" s="254">
        <v>0</v>
      </c>
      <c r="E296" s="254" t="s">
        <v>865</v>
      </c>
      <c r="F296" s="254" t="s">
        <v>866</v>
      </c>
      <c r="G296" s="254" t="s">
        <v>861</v>
      </c>
      <c r="H296" s="254" t="s">
        <v>835</v>
      </c>
      <c r="I296" s="255">
        <v>41053</v>
      </c>
      <c r="J296" s="255">
        <v>41053</v>
      </c>
      <c r="K296" s="255">
        <v>41053</v>
      </c>
      <c r="L296" s="254" t="s">
        <v>728</v>
      </c>
      <c r="M296" s="254" t="s">
        <v>729</v>
      </c>
      <c r="N296" s="255">
        <v>41710</v>
      </c>
      <c r="O296" s="254" t="s">
        <v>730</v>
      </c>
      <c r="P296" s="254" t="s">
        <v>835</v>
      </c>
      <c r="Q296" s="254" t="s">
        <v>862</v>
      </c>
      <c r="R296" s="254" t="s">
        <v>863</v>
      </c>
      <c r="S296" s="254" t="s">
        <v>739</v>
      </c>
      <c r="T296" s="254" t="s">
        <v>251</v>
      </c>
      <c r="U296" s="256">
        <v>75000</v>
      </c>
      <c r="V296" s="254" t="e">
        <v>#N/A</v>
      </c>
      <c r="W296" s="254">
        <v>9748</v>
      </c>
    </row>
    <row r="297" spans="1:23" s="254" customFormat="1" hidden="1" x14ac:dyDescent="0.25">
      <c r="A297" s="254" t="s">
        <v>867</v>
      </c>
      <c r="B297" s="510">
        <v>806874</v>
      </c>
      <c r="C297" s="254">
        <v>0</v>
      </c>
      <c r="E297" s="254" t="s">
        <v>868</v>
      </c>
      <c r="F297" s="254" t="s">
        <v>869</v>
      </c>
      <c r="G297" s="254" t="s">
        <v>861</v>
      </c>
      <c r="H297" s="254" t="s">
        <v>835</v>
      </c>
      <c r="I297" s="255">
        <v>41085</v>
      </c>
      <c r="J297" s="255">
        <v>41085</v>
      </c>
      <c r="K297" s="255">
        <v>41085</v>
      </c>
      <c r="L297" s="254" t="s">
        <v>728</v>
      </c>
      <c r="M297" s="254" t="s">
        <v>729</v>
      </c>
      <c r="N297" s="255">
        <v>41710</v>
      </c>
      <c r="O297" s="254" t="s">
        <v>730</v>
      </c>
      <c r="P297" s="254" t="s">
        <v>835</v>
      </c>
      <c r="Q297" s="254" t="s">
        <v>738</v>
      </c>
      <c r="R297" s="254" t="s">
        <v>732</v>
      </c>
      <c r="S297" s="254" t="s">
        <v>739</v>
      </c>
      <c r="T297" s="254" t="s">
        <v>251</v>
      </c>
      <c r="U297" s="256">
        <v>2350</v>
      </c>
      <c r="V297" s="254" t="e">
        <v>#N/A</v>
      </c>
      <c r="W297" s="254">
        <v>57858</v>
      </c>
    </row>
    <row r="298" spans="1:23" s="254" customFormat="1" hidden="1" x14ac:dyDescent="0.25">
      <c r="A298" s="254" t="s">
        <v>872</v>
      </c>
      <c r="B298" s="510">
        <v>807009</v>
      </c>
      <c r="C298" s="254">
        <v>0</v>
      </c>
      <c r="E298" s="254" t="s">
        <v>873</v>
      </c>
      <c r="F298" s="254" t="s">
        <v>874</v>
      </c>
      <c r="G298" s="254" t="s">
        <v>861</v>
      </c>
      <c r="H298" s="254" t="s">
        <v>835</v>
      </c>
      <c r="I298" s="255">
        <v>41107</v>
      </c>
      <c r="J298" s="255">
        <v>41107</v>
      </c>
      <c r="K298" s="255">
        <v>41107</v>
      </c>
      <c r="L298" s="254" t="s">
        <v>728</v>
      </c>
      <c r="M298" s="254" t="s">
        <v>729</v>
      </c>
      <c r="N298" s="255">
        <v>41710</v>
      </c>
      <c r="O298" s="254" t="s">
        <v>730</v>
      </c>
      <c r="P298" s="254" t="s">
        <v>835</v>
      </c>
      <c r="Q298" s="254" t="s">
        <v>738</v>
      </c>
      <c r="R298" s="254" t="s">
        <v>732</v>
      </c>
      <c r="S298" s="254" t="s">
        <v>739</v>
      </c>
      <c r="T298" s="254" t="s">
        <v>251</v>
      </c>
      <c r="U298" s="256">
        <v>30000</v>
      </c>
      <c r="V298" s="254" t="e">
        <v>#N/A</v>
      </c>
      <c r="W298" s="254">
        <v>791255</v>
      </c>
    </row>
    <row r="299" spans="1:23" s="254" customFormat="1" hidden="1" x14ac:dyDescent="0.25">
      <c r="A299" s="254" t="s">
        <v>883</v>
      </c>
      <c r="B299" s="510">
        <v>807298</v>
      </c>
      <c r="C299" s="254">
        <v>0</v>
      </c>
      <c r="E299" s="254" t="s">
        <v>884</v>
      </c>
      <c r="F299" s="254" t="s">
        <v>885</v>
      </c>
      <c r="G299" s="254" t="s">
        <v>861</v>
      </c>
      <c r="H299" s="254" t="s">
        <v>835</v>
      </c>
      <c r="I299" s="255">
        <v>41150</v>
      </c>
      <c r="J299" s="255">
        <v>41150</v>
      </c>
      <c r="K299" s="255">
        <v>41150</v>
      </c>
      <c r="L299" s="254" t="s">
        <v>728</v>
      </c>
      <c r="M299" s="254" t="s">
        <v>729</v>
      </c>
      <c r="N299" s="255">
        <v>41710</v>
      </c>
      <c r="O299" s="254" t="s">
        <v>730</v>
      </c>
      <c r="P299" s="254" t="s">
        <v>835</v>
      </c>
      <c r="Q299" s="254" t="s">
        <v>738</v>
      </c>
      <c r="R299" s="254" t="s">
        <v>732</v>
      </c>
      <c r="S299" s="254" t="s">
        <v>739</v>
      </c>
      <c r="T299" s="254" t="s">
        <v>251</v>
      </c>
      <c r="U299" s="256">
        <v>3500</v>
      </c>
      <c r="V299" s="254" t="e">
        <v>#N/A</v>
      </c>
      <c r="W299" s="254">
        <v>566223</v>
      </c>
    </row>
    <row r="300" spans="1:23" s="254" customFormat="1" hidden="1" x14ac:dyDescent="0.25">
      <c r="A300" s="254" t="s">
        <v>921</v>
      </c>
      <c r="B300" s="510">
        <v>808065</v>
      </c>
      <c r="C300" s="254">
        <v>0</v>
      </c>
      <c r="E300" s="254" t="s">
        <v>922</v>
      </c>
      <c r="F300" s="254" t="s">
        <v>923</v>
      </c>
      <c r="G300" s="254" t="s">
        <v>861</v>
      </c>
      <c r="H300" s="254" t="s">
        <v>835</v>
      </c>
      <c r="I300" s="255">
        <v>41240</v>
      </c>
      <c r="J300" s="255">
        <v>41240</v>
      </c>
      <c r="K300" s="255">
        <v>41240</v>
      </c>
      <c r="L300" s="254" t="s">
        <v>728</v>
      </c>
      <c r="M300" s="254" t="s">
        <v>729</v>
      </c>
      <c r="N300" s="255">
        <v>41710</v>
      </c>
      <c r="O300" s="254" t="s">
        <v>730</v>
      </c>
      <c r="P300" s="254" t="s">
        <v>835</v>
      </c>
      <c r="Q300" s="254" t="s">
        <v>754</v>
      </c>
      <c r="R300" s="254" t="s">
        <v>754</v>
      </c>
      <c r="S300" s="254" t="s">
        <v>739</v>
      </c>
      <c r="T300" s="254" t="s">
        <v>251</v>
      </c>
      <c r="U300" s="256">
        <v>12000</v>
      </c>
      <c r="V300" s="254" t="e">
        <v>#N/A</v>
      </c>
      <c r="W300" s="254">
        <v>657486</v>
      </c>
    </row>
    <row r="301" spans="1:23" s="254" customFormat="1" hidden="1" x14ac:dyDescent="0.25">
      <c r="A301" s="254" t="s">
        <v>924</v>
      </c>
      <c r="B301" s="510">
        <v>808086</v>
      </c>
      <c r="C301" s="254">
        <v>0</v>
      </c>
      <c r="E301" s="254" t="s">
        <v>925</v>
      </c>
      <c r="F301" s="254" t="s">
        <v>926</v>
      </c>
      <c r="G301" s="254" t="s">
        <v>861</v>
      </c>
      <c r="H301" s="254" t="s">
        <v>835</v>
      </c>
      <c r="I301" s="255">
        <v>41242</v>
      </c>
      <c r="J301" s="255">
        <v>41242</v>
      </c>
      <c r="K301" s="255">
        <v>41242</v>
      </c>
      <c r="L301" s="254" t="s">
        <v>728</v>
      </c>
      <c r="M301" s="254" t="s">
        <v>729</v>
      </c>
      <c r="N301" s="255">
        <v>41710</v>
      </c>
      <c r="O301" s="254" t="s">
        <v>730</v>
      </c>
      <c r="P301" s="254" t="s">
        <v>835</v>
      </c>
      <c r="Q301" s="254" t="s">
        <v>738</v>
      </c>
      <c r="R301" s="254" t="s">
        <v>754</v>
      </c>
      <c r="S301" s="254" t="s">
        <v>739</v>
      </c>
      <c r="T301" s="254" t="s">
        <v>927</v>
      </c>
      <c r="U301" s="256">
        <v>39000</v>
      </c>
      <c r="V301" s="254" t="e">
        <v>#N/A</v>
      </c>
    </row>
    <row r="302" spans="1:23" s="254" customFormat="1" hidden="1" x14ac:dyDescent="0.25">
      <c r="A302" s="254" t="s">
        <v>942</v>
      </c>
      <c r="B302" s="510">
        <v>808361</v>
      </c>
      <c r="C302" s="254">
        <v>0</v>
      </c>
      <c r="E302" s="254" t="s">
        <v>943</v>
      </c>
      <c r="F302" s="254" t="s">
        <v>944</v>
      </c>
      <c r="G302" s="254" t="s">
        <v>861</v>
      </c>
      <c r="H302" s="254" t="s">
        <v>835</v>
      </c>
      <c r="I302" s="255">
        <v>41298</v>
      </c>
      <c r="J302" s="255">
        <v>41298</v>
      </c>
      <c r="K302" s="255">
        <v>41298</v>
      </c>
      <c r="L302" s="254" t="s">
        <v>728</v>
      </c>
      <c r="M302" s="254" t="s">
        <v>729</v>
      </c>
      <c r="N302" s="255">
        <v>41710</v>
      </c>
      <c r="O302" s="254" t="s">
        <v>730</v>
      </c>
      <c r="P302" s="254" t="s">
        <v>835</v>
      </c>
      <c r="Q302" s="254" t="s">
        <v>754</v>
      </c>
      <c r="R302" s="254" t="s">
        <v>754</v>
      </c>
      <c r="S302" s="254" t="s">
        <v>739</v>
      </c>
      <c r="T302" s="254" t="s">
        <v>251</v>
      </c>
      <c r="U302" s="256">
        <v>1000</v>
      </c>
      <c r="V302" s="254" t="e">
        <v>#N/A</v>
      </c>
    </row>
    <row r="303" spans="1:23" s="254" customFormat="1" hidden="1" x14ac:dyDescent="0.25">
      <c r="A303" s="254" t="s">
        <v>945</v>
      </c>
      <c r="B303" s="510">
        <v>808449</v>
      </c>
      <c r="C303" s="254">
        <v>0</v>
      </c>
      <c r="E303" s="254" t="s">
        <v>946</v>
      </c>
      <c r="F303" s="254" t="s">
        <v>947</v>
      </c>
      <c r="G303" s="254" t="s">
        <v>861</v>
      </c>
      <c r="H303" s="254" t="s">
        <v>835</v>
      </c>
      <c r="I303" s="255">
        <v>41309</v>
      </c>
      <c r="J303" s="255">
        <v>41309</v>
      </c>
      <c r="K303" s="255">
        <v>41309</v>
      </c>
      <c r="L303" s="254" t="s">
        <v>728</v>
      </c>
      <c r="M303" s="254" t="s">
        <v>729</v>
      </c>
      <c r="N303" s="255">
        <v>41710</v>
      </c>
      <c r="O303" s="254" t="s">
        <v>730</v>
      </c>
      <c r="P303" s="254" t="s">
        <v>835</v>
      </c>
      <c r="Q303" s="254" t="s">
        <v>754</v>
      </c>
      <c r="R303" s="254" t="s">
        <v>754</v>
      </c>
      <c r="S303" s="254" t="s">
        <v>739</v>
      </c>
      <c r="T303" s="254" t="s">
        <v>251</v>
      </c>
      <c r="U303" s="256">
        <v>154700</v>
      </c>
      <c r="V303" s="254" t="e">
        <v>#N/A</v>
      </c>
      <c r="W303" s="254">
        <v>583810</v>
      </c>
    </row>
    <row r="304" spans="1:23" s="254" customFormat="1" hidden="1" x14ac:dyDescent="0.25">
      <c r="A304" s="254" t="s">
        <v>951</v>
      </c>
      <c r="B304" s="510">
        <v>808557</v>
      </c>
      <c r="C304" s="254">
        <v>0</v>
      </c>
      <c r="E304" s="254" t="s">
        <v>952</v>
      </c>
      <c r="F304" s="254" t="s">
        <v>953</v>
      </c>
      <c r="G304" s="254" t="s">
        <v>861</v>
      </c>
      <c r="H304" s="254" t="s">
        <v>835</v>
      </c>
      <c r="I304" s="255">
        <v>41326</v>
      </c>
      <c r="J304" s="255">
        <v>41326</v>
      </c>
      <c r="K304" s="255">
        <v>41326</v>
      </c>
      <c r="L304" s="254" t="s">
        <v>728</v>
      </c>
      <c r="M304" s="254" t="s">
        <v>729</v>
      </c>
      <c r="N304" s="255">
        <v>41710</v>
      </c>
      <c r="O304" s="254" t="s">
        <v>730</v>
      </c>
      <c r="P304" s="254" t="s">
        <v>835</v>
      </c>
      <c r="Q304" s="254" t="s">
        <v>754</v>
      </c>
      <c r="R304" s="254" t="s">
        <v>754</v>
      </c>
      <c r="S304" s="254" t="s">
        <v>739</v>
      </c>
      <c r="T304" s="254" t="s">
        <v>251</v>
      </c>
      <c r="U304" s="256">
        <v>19000</v>
      </c>
      <c r="V304" s="254" t="e">
        <v>#N/A</v>
      </c>
      <c r="W304" s="254">
        <v>141876</v>
      </c>
    </row>
    <row r="305" spans="1:23" s="254" customFormat="1" hidden="1" x14ac:dyDescent="0.25">
      <c r="A305" s="254" t="s">
        <v>958</v>
      </c>
      <c r="B305" s="510">
        <v>808576</v>
      </c>
      <c r="C305" s="254">
        <v>0</v>
      </c>
      <c r="E305" s="254" t="s">
        <v>952</v>
      </c>
      <c r="F305" s="254" t="s">
        <v>959</v>
      </c>
      <c r="G305" s="254" t="s">
        <v>861</v>
      </c>
      <c r="H305" s="254" t="s">
        <v>835</v>
      </c>
      <c r="I305" s="255">
        <v>41332</v>
      </c>
      <c r="J305" s="255">
        <v>41332</v>
      </c>
      <c r="K305" s="255">
        <v>41332</v>
      </c>
      <c r="L305" s="254" t="s">
        <v>728</v>
      </c>
      <c r="M305" s="254" t="s">
        <v>729</v>
      </c>
      <c r="N305" s="255">
        <v>41710</v>
      </c>
      <c r="O305" s="254" t="s">
        <v>730</v>
      </c>
      <c r="P305" s="254" t="s">
        <v>835</v>
      </c>
      <c r="Q305" s="254" t="s">
        <v>754</v>
      </c>
      <c r="R305" s="254" t="s">
        <v>754</v>
      </c>
      <c r="S305" s="254" t="s">
        <v>739</v>
      </c>
      <c r="T305" s="254" t="s">
        <v>251</v>
      </c>
      <c r="U305" s="256">
        <v>4500</v>
      </c>
      <c r="V305" s="254" t="e">
        <v>#N/A</v>
      </c>
      <c r="W305" s="254">
        <v>141876</v>
      </c>
    </row>
    <row r="306" spans="1:23" s="254" customFormat="1" hidden="1" x14ac:dyDescent="0.25">
      <c r="A306" s="254" t="s">
        <v>960</v>
      </c>
      <c r="B306" s="510">
        <v>808608</v>
      </c>
      <c r="C306" s="254">
        <v>0</v>
      </c>
      <c r="E306" s="254" t="s">
        <v>961</v>
      </c>
      <c r="F306" s="254" t="s">
        <v>962</v>
      </c>
      <c r="G306" s="254" t="s">
        <v>861</v>
      </c>
      <c r="H306" s="254" t="s">
        <v>835</v>
      </c>
      <c r="I306" s="255">
        <v>41337</v>
      </c>
      <c r="J306" s="255">
        <v>41337</v>
      </c>
      <c r="K306" s="255">
        <v>41337</v>
      </c>
      <c r="L306" s="254" t="s">
        <v>728</v>
      </c>
      <c r="M306" s="254" t="s">
        <v>729</v>
      </c>
      <c r="N306" s="255">
        <v>41710</v>
      </c>
      <c r="O306" s="254" t="s">
        <v>730</v>
      </c>
      <c r="P306" s="254" t="s">
        <v>835</v>
      </c>
      <c r="Q306" s="254" t="s">
        <v>754</v>
      </c>
      <c r="R306" s="254" t="s">
        <v>754</v>
      </c>
      <c r="S306" s="254" t="s">
        <v>739</v>
      </c>
      <c r="T306" s="254" t="s">
        <v>251</v>
      </c>
      <c r="U306" s="256">
        <v>160409.38</v>
      </c>
      <c r="V306" s="254" t="e">
        <v>#N/A</v>
      </c>
      <c r="W306" s="254">
        <v>149613</v>
      </c>
    </row>
    <row r="307" spans="1:23" s="254" customFormat="1" hidden="1" x14ac:dyDescent="0.25">
      <c r="A307" s="254" t="s">
        <v>973</v>
      </c>
      <c r="B307" s="510">
        <v>808702</v>
      </c>
      <c r="C307" s="254">
        <v>0</v>
      </c>
      <c r="E307" s="254" t="s">
        <v>974</v>
      </c>
      <c r="F307" s="254" t="s">
        <v>975</v>
      </c>
      <c r="G307" s="254" t="s">
        <v>861</v>
      </c>
      <c r="H307" s="254" t="s">
        <v>835</v>
      </c>
      <c r="I307" s="255">
        <v>41347</v>
      </c>
      <c r="J307" s="255">
        <v>41347</v>
      </c>
      <c r="K307" s="255">
        <v>41347</v>
      </c>
      <c r="L307" s="254" t="s">
        <v>728</v>
      </c>
      <c r="M307" s="254" t="s">
        <v>729</v>
      </c>
      <c r="N307" s="255">
        <v>41710</v>
      </c>
      <c r="O307" s="254" t="s">
        <v>730</v>
      </c>
      <c r="P307" s="254" t="s">
        <v>835</v>
      </c>
      <c r="Q307" s="254" t="s">
        <v>754</v>
      </c>
      <c r="R307" s="254" t="s">
        <v>754</v>
      </c>
      <c r="S307" s="254" t="s">
        <v>739</v>
      </c>
      <c r="T307" s="254" t="s">
        <v>251</v>
      </c>
      <c r="U307" s="256">
        <v>300000</v>
      </c>
      <c r="V307" s="254" t="e">
        <v>#N/A</v>
      </c>
      <c r="W307" s="254">
        <v>173157</v>
      </c>
    </row>
    <row r="308" spans="1:23" s="254" customFormat="1" hidden="1" x14ac:dyDescent="0.25">
      <c r="A308" s="254" t="s">
        <v>984</v>
      </c>
      <c r="B308" s="510">
        <v>809060</v>
      </c>
      <c r="C308" s="254">
        <v>0</v>
      </c>
      <c r="E308" s="254" t="s">
        <v>985</v>
      </c>
      <c r="F308" s="254" t="s">
        <v>986</v>
      </c>
      <c r="G308" s="254" t="s">
        <v>861</v>
      </c>
      <c r="H308" s="254" t="s">
        <v>835</v>
      </c>
      <c r="I308" s="255">
        <v>41396</v>
      </c>
      <c r="J308" s="255">
        <v>41409</v>
      </c>
      <c r="K308" s="255">
        <v>41409</v>
      </c>
      <c r="L308" s="254" t="s">
        <v>728</v>
      </c>
      <c r="M308" s="254" t="s">
        <v>729</v>
      </c>
      <c r="N308" s="255">
        <v>41710</v>
      </c>
      <c r="O308" s="254" t="s">
        <v>730</v>
      </c>
      <c r="P308" s="254" t="s">
        <v>835</v>
      </c>
      <c r="Q308" s="254" t="s">
        <v>754</v>
      </c>
      <c r="R308" s="254" t="s">
        <v>754</v>
      </c>
      <c r="S308" s="254" t="s">
        <v>739</v>
      </c>
      <c r="T308" s="254" t="s">
        <v>251</v>
      </c>
      <c r="U308" s="256">
        <v>1375000</v>
      </c>
      <c r="V308" s="254" t="e">
        <v>#N/A</v>
      </c>
    </row>
    <row r="309" spans="1:23" s="254" customFormat="1" hidden="1" x14ac:dyDescent="0.25">
      <c r="A309" s="254" t="s">
        <v>1010</v>
      </c>
      <c r="B309" s="510">
        <v>809485</v>
      </c>
      <c r="C309" s="254">
        <v>0</v>
      </c>
      <c r="E309" s="254" t="s">
        <v>974</v>
      </c>
      <c r="F309" s="254" t="s">
        <v>1011</v>
      </c>
      <c r="G309" s="254" t="s">
        <v>861</v>
      </c>
      <c r="H309" s="254" t="s">
        <v>835</v>
      </c>
      <c r="I309" s="255">
        <v>41472</v>
      </c>
      <c r="J309" s="255">
        <v>41472</v>
      </c>
      <c r="K309" s="255">
        <v>41472</v>
      </c>
      <c r="L309" s="254" t="s">
        <v>728</v>
      </c>
      <c r="M309" s="254" t="s">
        <v>729</v>
      </c>
      <c r="N309" s="255">
        <v>41710</v>
      </c>
      <c r="O309" s="254" t="s">
        <v>730</v>
      </c>
      <c r="P309" s="254" t="s">
        <v>835</v>
      </c>
      <c r="Q309" s="254" t="s">
        <v>738</v>
      </c>
      <c r="R309" s="254" t="s">
        <v>754</v>
      </c>
      <c r="S309" s="254" t="s">
        <v>739</v>
      </c>
      <c r="T309" s="254" t="s">
        <v>251</v>
      </c>
      <c r="U309" s="256">
        <v>750000</v>
      </c>
      <c r="V309" s="254" t="e">
        <v>#N/A</v>
      </c>
      <c r="W309" s="254">
        <v>173157</v>
      </c>
    </row>
    <row r="310" spans="1:23" s="254" customFormat="1" hidden="1" x14ac:dyDescent="0.25">
      <c r="A310" s="254" t="s">
        <v>1019</v>
      </c>
      <c r="B310" s="510">
        <v>809606</v>
      </c>
      <c r="C310" s="254">
        <v>0</v>
      </c>
      <c r="E310" s="254" t="s">
        <v>1020</v>
      </c>
      <c r="F310" s="254" t="s">
        <v>1021</v>
      </c>
      <c r="G310" s="254" t="s">
        <v>861</v>
      </c>
      <c r="H310" s="254" t="s">
        <v>835</v>
      </c>
      <c r="I310" s="255">
        <v>41499</v>
      </c>
      <c r="J310" s="255">
        <v>41499</v>
      </c>
      <c r="K310" s="255">
        <v>41499</v>
      </c>
      <c r="L310" s="254" t="s">
        <v>728</v>
      </c>
      <c r="M310" s="254" t="s">
        <v>729</v>
      </c>
      <c r="N310" s="255">
        <v>41710</v>
      </c>
      <c r="O310" s="254" t="s">
        <v>730</v>
      </c>
      <c r="P310" s="254" t="s">
        <v>835</v>
      </c>
      <c r="Q310" s="254" t="s">
        <v>754</v>
      </c>
      <c r="R310" s="254" t="s">
        <v>754</v>
      </c>
      <c r="S310" s="254" t="s">
        <v>739</v>
      </c>
      <c r="T310" s="254" t="s">
        <v>251</v>
      </c>
      <c r="U310" s="256">
        <v>20000</v>
      </c>
      <c r="V310" s="254" t="e">
        <v>#N/A</v>
      </c>
    </row>
    <row r="311" spans="1:23" s="254" customFormat="1" hidden="1" x14ac:dyDescent="0.25">
      <c r="A311" s="254" t="s">
        <v>1083</v>
      </c>
      <c r="B311" s="510">
        <v>810289</v>
      </c>
      <c r="C311" s="254">
        <v>0</v>
      </c>
      <c r="E311" s="254" t="s">
        <v>843</v>
      </c>
      <c r="F311" s="254" t="s">
        <v>1084</v>
      </c>
      <c r="G311" s="254" t="s">
        <v>736</v>
      </c>
      <c r="H311" s="254" t="s">
        <v>822</v>
      </c>
      <c r="I311" s="255">
        <v>41605</v>
      </c>
      <c r="J311" s="255">
        <v>41671</v>
      </c>
      <c r="K311" s="255">
        <v>43496</v>
      </c>
      <c r="L311" s="254" t="s">
        <v>728</v>
      </c>
      <c r="M311" s="254" t="s">
        <v>729</v>
      </c>
      <c r="N311" s="255">
        <v>41701</v>
      </c>
      <c r="O311" s="254" t="s">
        <v>730</v>
      </c>
      <c r="P311" s="254" t="s">
        <v>822</v>
      </c>
      <c r="Q311" s="254" t="s">
        <v>753</v>
      </c>
      <c r="R311" s="254" t="s">
        <v>754</v>
      </c>
      <c r="S311" s="254" t="s">
        <v>739</v>
      </c>
      <c r="T311" s="254" t="s">
        <v>251</v>
      </c>
      <c r="U311" s="254">
        <v>0</v>
      </c>
      <c r="V311" s="254" t="e">
        <v>#N/A</v>
      </c>
      <c r="W311" s="254">
        <v>53755</v>
      </c>
    </row>
    <row r="312" spans="1:23" s="254" customFormat="1" hidden="1" x14ac:dyDescent="0.25">
      <c r="A312" s="254" t="s">
        <v>1085</v>
      </c>
      <c r="B312" s="510" t="s">
        <v>1086</v>
      </c>
      <c r="C312" s="254">
        <v>0</v>
      </c>
      <c r="E312" s="254" t="s">
        <v>843</v>
      </c>
      <c r="F312" s="254" t="s">
        <v>1087</v>
      </c>
      <c r="G312" s="254" t="s">
        <v>505</v>
      </c>
      <c r="H312" s="254" t="s">
        <v>822</v>
      </c>
      <c r="I312" s="255">
        <v>41613</v>
      </c>
      <c r="J312" s="255">
        <v>41671</v>
      </c>
      <c r="K312" s="255">
        <v>42399</v>
      </c>
      <c r="L312" s="254" t="s">
        <v>728</v>
      </c>
      <c r="M312" s="254" t="s">
        <v>729</v>
      </c>
      <c r="N312" s="255">
        <v>41701</v>
      </c>
      <c r="O312" s="254" t="s">
        <v>730</v>
      </c>
      <c r="P312" s="254" t="s">
        <v>822</v>
      </c>
      <c r="Q312" s="254" t="s">
        <v>753</v>
      </c>
      <c r="R312" s="254" t="s">
        <v>754</v>
      </c>
      <c r="S312" s="254" t="s">
        <v>739</v>
      </c>
      <c r="T312" s="254" t="s">
        <v>251</v>
      </c>
      <c r="U312" s="256">
        <v>7000000</v>
      </c>
      <c r="V312" s="254" t="e">
        <v>#N/A</v>
      </c>
      <c r="W312" s="254">
        <v>53755</v>
      </c>
    </row>
    <row r="313" spans="1:23" s="254" customFormat="1" hidden="1" x14ac:dyDescent="0.25">
      <c r="A313" s="254" t="s">
        <v>1120</v>
      </c>
      <c r="B313" s="510">
        <v>810588</v>
      </c>
      <c r="C313" s="254">
        <v>0</v>
      </c>
      <c r="E313" s="254" t="s">
        <v>1121</v>
      </c>
      <c r="F313" s="254" t="s">
        <v>1122</v>
      </c>
      <c r="G313" s="254" t="s">
        <v>736</v>
      </c>
      <c r="H313" s="254" t="s">
        <v>752</v>
      </c>
      <c r="I313" s="255">
        <v>41660</v>
      </c>
      <c r="J313" s="255">
        <v>41671</v>
      </c>
      <c r="K313" s="255">
        <v>42036</v>
      </c>
      <c r="L313" s="254" t="s">
        <v>728</v>
      </c>
      <c r="M313" s="254" t="s">
        <v>729</v>
      </c>
      <c r="N313" s="255">
        <v>41701</v>
      </c>
      <c r="O313" s="254" t="s">
        <v>730</v>
      </c>
      <c r="P313" s="254" t="s">
        <v>752</v>
      </c>
      <c r="Q313" s="254" t="s">
        <v>753</v>
      </c>
      <c r="R313" s="254" t="s">
        <v>754</v>
      </c>
      <c r="S313" s="254" t="s">
        <v>739</v>
      </c>
      <c r="T313" s="254" t="s">
        <v>251</v>
      </c>
      <c r="U313" s="256">
        <v>1300000</v>
      </c>
      <c r="V313" s="254" t="e">
        <v>#N/A</v>
      </c>
    </row>
    <row r="314" spans="1:23" s="254" customFormat="1" hidden="1" x14ac:dyDescent="0.25">
      <c r="A314" s="254" t="s">
        <v>1123</v>
      </c>
      <c r="B314" s="510" t="s">
        <v>1124</v>
      </c>
      <c r="C314" s="254">
        <v>0</v>
      </c>
      <c r="E314" s="254" t="s">
        <v>1121</v>
      </c>
      <c r="F314" s="254" t="s">
        <v>1125</v>
      </c>
      <c r="G314" s="254" t="s">
        <v>505</v>
      </c>
      <c r="H314" s="254" t="s">
        <v>752</v>
      </c>
      <c r="I314" s="255">
        <v>41653</v>
      </c>
      <c r="J314" s="255">
        <v>41671</v>
      </c>
      <c r="K314" s="255">
        <v>42036</v>
      </c>
      <c r="L314" s="254" t="s">
        <v>728</v>
      </c>
      <c r="M314" s="254" t="s">
        <v>729</v>
      </c>
      <c r="N314" s="255">
        <v>41701</v>
      </c>
      <c r="O314" s="254" t="s">
        <v>730</v>
      </c>
      <c r="P314" s="254" t="s">
        <v>752</v>
      </c>
      <c r="Q314" s="254" t="s">
        <v>753</v>
      </c>
      <c r="R314" s="254" t="s">
        <v>754</v>
      </c>
      <c r="S314" s="254" t="s">
        <v>739</v>
      </c>
      <c r="T314" s="254" t="s">
        <v>251</v>
      </c>
      <c r="U314" s="256">
        <v>1300000</v>
      </c>
      <c r="V314" s="254" t="e">
        <v>#N/A</v>
      </c>
    </row>
    <row r="315" spans="1:23" s="245" customFormat="1" hidden="1" x14ac:dyDescent="0.25">
      <c r="A315" s="245" t="s">
        <v>823</v>
      </c>
      <c r="B315" s="511">
        <v>804470</v>
      </c>
      <c r="C315" s="245">
        <v>0</v>
      </c>
      <c r="E315" s="245" t="s">
        <v>824</v>
      </c>
      <c r="F315" s="245" t="s">
        <v>825</v>
      </c>
      <c r="G315" s="245" t="s">
        <v>736</v>
      </c>
      <c r="H315" s="245" t="s">
        <v>812</v>
      </c>
      <c r="I315" s="246">
        <v>40763</v>
      </c>
      <c r="J315" s="246">
        <v>41640</v>
      </c>
      <c r="K315" s="246">
        <v>43830</v>
      </c>
      <c r="L315" s="245" t="s">
        <v>728</v>
      </c>
      <c r="M315" s="245" t="s">
        <v>729</v>
      </c>
      <c r="N315" s="246">
        <v>41697</v>
      </c>
      <c r="O315" s="245" t="s">
        <v>730</v>
      </c>
      <c r="P315" s="245" t="s">
        <v>812</v>
      </c>
      <c r="Q315" s="245" t="s">
        <v>738</v>
      </c>
      <c r="R315" s="245" t="s">
        <v>732</v>
      </c>
      <c r="S315" s="245" t="s">
        <v>739</v>
      </c>
      <c r="T315" s="245" t="s">
        <v>251</v>
      </c>
      <c r="U315" s="245">
        <v>0</v>
      </c>
      <c r="V315" s="245" t="e">
        <v>#N/A</v>
      </c>
      <c r="W315" s="245">
        <v>4526</v>
      </c>
    </row>
    <row r="316" spans="1:23" s="245" customFormat="1" hidden="1" x14ac:dyDescent="0.25">
      <c r="A316" s="245" t="s">
        <v>826</v>
      </c>
      <c r="B316" s="511" t="s">
        <v>827</v>
      </c>
      <c r="C316" s="245">
        <v>0</v>
      </c>
      <c r="E316" s="245" t="s">
        <v>824</v>
      </c>
      <c r="F316" s="245" t="s">
        <v>828</v>
      </c>
      <c r="G316" s="245" t="s">
        <v>505</v>
      </c>
      <c r="H316" s="245" t="s">
        <v>812</v>
      </c>
      <c r="I316" s="246">
        <v>41537</v>
      </c>
      <c r="J316" s="246">
        <v>41640</v>
      </c>
      <c r="K316" s="246">
        <v>42004</v>
      </c>
      <c r="L316" s="245" t="s">
        <v>728</v>
      </c>
      <c r="M316" s="245" t="s">
        <v>729</v>
      </c>
      <c r="N316" s="246">
        <v>41691</v>
      </c>
      <c r="O316" s="245" t="s">
        <v>730</v>
      </c>
      <c r="P316" s="245" t="s">
        <v>812</v>
      </c>
      <c r="Q316" s="245" t="s">
        <v>754</v>
      </c>
      <c r="R316" s="245" t="s">
        <v>754</v>
      </c>
      <c r="S316" s="245" t="s">
        <v>739</v>
      </c>
      <c r="T316" s="245" t="s">
        <v>816</v>
      </c>
      <c r="U316" s="247">
        <v>22000000</v>
      </c>
      <c r="V316" s="245" t="e">
        <v>#N/A</v>
      </c>
      <c r="W316" s="245">
        <v>4526</v>
      </c>
    </row>
    <row r="317" spans="1:23" s="245" customFormat="1" hidden="1" x14ac:dyDescent="0.25">
      <c r="A317" s="245" t="s">
        <v>829</v>
      </c>
      <c r="B317" s="511" t="s">
        <v>830</v>
      </c>
      <c r="C317" s="245">
        <v>0</v>
      </c>
      <c r="E317" s="245" t="s">
        <v>824</v>
      </c>
      <c r="F317" s="245" t="s">
        <v>831</v>
      </c>
      <c r="G317" s="245" t="s">
        <v>505</v>
      </c>
      <c r="H317" s="245" t="s">
        <v>812</v>
      </c>
      <c r="I317" s="246">
        <v>41577</v>
      </c>
      <c r="J317" s="246">
        <v>41640</v>
      </c>
      <c r="K317" s="246">
        <v>42004</v>
      </c>
      <c r="L317" s="245" t="s">
        <v>728</v>
      </c>
      <c r="M317" s="245" t="s">
        <v>729</v>
      </c>
      <c r="N317" s="246">
        <v>41691</v>
      </c>
      <c r="O317" s="245" t="s">
        <v>730</v>
      </c>
      <c r="P317" s="245" t="s">
        <v>812</v>
      </c>
      <c r="Q317" s="245" t="s">
        <v>754</v>
      </c>
      <c r="R317" s="245" t="s">
        <v>754</v>
      </c>
      <c r="S317" s="245" t="s">
        <v>739</v>
      </c>
      <c r="T317" s="245" t="s">
        <v>816</v>
      </c>
      <c r="U317" s="247">
        <v>24000000</v>
      </c>
      <c r="V317" s="245" t="e">
        <v>#N/A</v>
      </c>
      <c r="W317" s="245">
        <v>4526</v>
      </c>
    </row>
    <row r="318" spans="1:23" s="245" customFormat="1" hidden="1" x14ac:dyDescent="0.25">
      <c r="A318" s="245" t="s">
        <v>1140</v>
      </c>
      <c r="B318" s="511">
        <v>810746</v>
      </c>
      <c r="C318" s="245">
        <v>0</v>
      </c>
      <c r="E318" s="245" t="s">
        <v>1141</v>
      </c>
      <c r="F318" s="245" t="s">
        <v>1142</v>
      </c>
      <c r="G318" s="245" t="s">
        <v>736</v>
      </c>
      <c r="H318" s="245" t="s">
        <v>799</v>
      </c>
      <c r="I318" s="246">
        <v>41682</v>
      </c>
      <c r="J318" s="246">
        <v>41682</v>
      </c>
      <c r="K318" s="246">
        <v>43507</v>
      </c>
      <c r="L318" s="245" t="s">
        <v>728</v>
      </c>
      <c r="M318" s="245" t="s">
        <v>729</v>
      </c>
      <c r="N318" s="246">
        <v>41691</v>
      </c>
      <c r="O318" s="245" t="s">
        <v>730</v>
      </c>
      <c r="P318" s="245" t="s">
        <v>799</v>
      </c>
      <c r="Q318" s="245" t="s">
        <v>753</v>
      </c>
      <c r="R318" s="245" t="s">
        <v>754</v>
      </c>
      <c r="S318" s="245" t="s">
        <v>739</v>
      </c>
      <c r="T318" s="245" t="s">
        <v>251</v>
      </c>
      <c r="U318" s="245">
        <v>0</v>
      </c>
      <c r="V318" s="245" t="e">
        <v>#N/A</v>
      </c>
      <c r="W318" s="245">
        <v>581670</v>
      </c>
    </row>
    <row r="319" spans="1:23" s="245" customFormat="1" hidden="1" x14ac:dyDescent="0.25">
      <c r="A319" s="245" t="s">
        <v>1143</v>
      </c>
      <c r="B319" s="511" t="s">
        <v>1144</v>
      </c>
      <c r="C319" s="245">
        <v>0</v>
      </c>
      <c r="E319" s="245" t="s">
        <v>1141</v>
      </c>
      <c r="F319" s="245" t="s">
        <v>1145</v>
      </c>
      <c r="G319" s="245" t="s">
        <v>505</v>
      </c>
      <c r="H319" s="245" t="s">
        <v>799</v>
      </c>
      <c r="I319" s="246">
        <v>41682</v>
      </c>
      <c r="J319" s="246">
        <v>41682</v>
      </c>
      <c r="K319" s="246">
        <v>42046</v>
      </c>
      <c r="L319" s="245" t="s">
        <v>728</v>
      </c>
      <c r="M319" s="245" t="s">
        <v>729</v>
      </c>
      <c r="N319" s="246">
        <v>41691</v>
      </c>
      <c r="O319" s="245" t="s">
        <v>730</v>
      </c>
      <c r="P319" s="245" t="s">
        <v>799</v>
      </c>
      <c r="Q319" s="245" t="s">
        <v>753</v>
      </c>
      <c r="R319" s="245" t="s">
        <v>754</v>
      </c>
      <c r="S319" s="245" t="s">
        <v>739</v>
      </c>
      <c r="T319" s="245" t="s">
        <v>251</v>
      </c>
      <c r="U319" s="247">
        <v>3600000</v>
      </c>
      <c r="V319" s="245" t="e">
        <v>#N/A</v>
      </c>
      <c r="W319" s="245">
        <v>581670</v>
      </c>
    </row>
    <row r="320" spans="1:23" s="245" customFormat="1" hidden="1" x14ac:dyDescent="0.25">
      <c r="A320" s="245" t="s">
        <v>759</v>
      </c>
      <c r="B320" s="511">
        <v>2431</v>
      </c>
      <c r="C320" s="245">
        <v>4</v>
      </c>
      <c r="D320" s="245">
        <v>2431</v>
      </c>
      <c r="E320" s="245" t="s">
        <v>760</v>
      </c>
      <c r="F320" s="245" t="s">
        <v>761</v>
      </c>
      <c r="G320" s="245" t="s">
        <v>736</v>
      </c>
      <c r="H320" s="245" t="s">
        <v>737</v>
      </c>
      <c r="I320" s="246">
        <v>41647</v>
      </c>
      <c r="J320" s="246">
        <v>41640</v>
      </c>
      <c r="K320" s="246">
        <v>42004</v>
      </c>
      <c r="L320" s="245" t="s">
        <v>728</v>
      </c>
      <c r="M320" s="245" t="s">
        <v>729</v>
      </c>
      <c r="N320" s="246">
        <v>41690</v>
      </c>
      <c r="O320" s="245" t="s">
        <v>730</v>
      </c>
      <c r="P320" s="245" t="s">
        <v>737</v>
      </c>
      <c r="Q320" s="245" t="s">
        <v>738</v>
      </c>
      <c r="R320" s="245" t="s">
        <v>732</v>
      </c>
      <c r="S320" s="245" t="s">
        <v>739</v>
      </c>
      <c r="T320" s="245" t="s">
        <v>251</v>
      </c>
      <c r="U320" s="247">
        <v>5000000</v>
      </c>
      <c r="V320" s="245">
        <v>5000000</v>
      </c>
      <c r="W320" s="245">
        <v>569994</v>
      </c>
    </row>
    <row r="321" spans="1:23" s="245" customFormat="1" hidden="1" x14ac:dyDescent="0.25">
      <c r="A321" s="245" t="s">
        <v>1075</v>
      </c>
      <c r="B321" s="511">
        <v>810250</v>
      </c>
      <c r="C321" s="245">
        <v>0</v>
      </c>
      <c r="E321" s="245" t="s">
        <v>1076</v>
      </c>
      <c r="F321" s="245" t="s">
        <v>1077</v>
      </c>
      <c r="G321" s="245" t="s">
        <v>736</v>
      </c>
      <c r="H321" s="245" t="s">
        <v>737</v>
      </c>
      <c r="I321" s="246">
        <v>41598</v>
      </c>
      <c r="J321" s="246">
        <v>41609</v>
      </c>
      <c r="K321" s="246">
        <v>42308</v>
      </c>
      <c r="L321" s="245" t="s">
        <v>728</v>
      </c>
      <c r="M321" s="245" t="s">
        <v>729</v>
      </c>
      <c r="N321" s="246">
        <v>41690</v>
      </c>
      <c r="O321" s="245" t="s">
        <v>730</v>
      </c>
      <c r="P321" s="245" t="s">
        <v>737</v>
      </c>
      <c r="Q321" s="245" t="s">
        <v>753</v>
      </c>
      <c r="R321" s="245" t="s">
        <v>754</v>
      </c>
      <c r="S321" s="245" t="s">
        <v>739</v>
      </c>
      <c r="T321" s="245" t="s">
        <v>251</v>
      </c>
      <c r="U321" s="247">
        <v>7000000</v>
      </c>
      <c r="V321" s="245" t="e">
        <v>#N/A</v>
      </c>
      <c r="W321" s="245">
        <v>49422</v>
      </c>
    </row>
    <row r="322" spans="1:23" s="245" customFormat="1" x14ac:dyDescent="0.25">
      <c r="A322" s="245" t="s">
        <v>1012</v>
      </c>
      <c r="B322" s="511">
        <v>809573</v>
      </c>
      <c r="C322" s="245">
        <v>0</v>
      </c>
      <c r="E322" s="245" t="s">
        <v>1013</v>
      </c>
      <c r="F322" s="245" t="s">
        <v>1014</v>
      </c>
      <c r="G322" s="245" t="s">
        <v>736</v>
      </c>
      <c r="H322" s="245" t="s">
        <v>1015</v>
      </c>
      <c r="I322" s="246">
        <v>41492</v>
      </c>
      <c r="J322" s="246">
        <v>41548</v>
      </c>
      <c r="L322" s="245" t="s">
        <v>728</v>
      </c>
      <c r="M322" s="245" t="s">
        <v>729</v>
      </c>
      <c r="N322" s="246">
        <v>41689</v>
      </c>
      <c r="O322" s="245" t="s">
        <v>730</v>
      </c>
      <c r="P322" s="245" t="s">
        <v>1015</v>
      </c>
      <c r="Q322" s="245" t="s">
        <v>754</v>
      </c>
      <c r="R322" s="245" t="s">
        <v>732</v>
      </c>
      <c r="S322" s="245" t="s">
        <v>739</v>
      </c>
      <c r="T322" s="245" t="s">
        <v>251</v>
      </c>
      <c r="U322" s="245">
        <v>0</v>
      </c>
      <c r="V322" s="245" t="e">
        <v>#N/A</v>
      </c>
    </row>
    <row r="323" spans="1:23" s="245" customFormat="1" x14ac:dyDescent="0.25">
      <c r="A323" s="245" t="s">
        <v>1016</v>
      </c>
      <c r="B323" s="511" t="s">
        <v>1017</v>
      </c>
      <c r="C323" s="245">
        <v>0</v>
      </c>
      <c r="E323" s="245" t="s">
        <v>1013</v>
      </c>
      <c r="F323" s="245" t="s">
        <v>1018</v>
      </c>
      <c r="G323" s="245" t="s">
        <v>505</v>
      </c>
      <c r="H323" s="245" t="s">
        <v>1015</v>
      </c>
      <c r="I323" s="246">
        <v>41537</v>
      </c>
      <c r="J323" s="246">
        <v>41548</v>
      </c>
      <c r="K323" s="246">
        <v>42277</v>
      </c>
      <c r="L323" s="245" t="s">
        <v>728</v>
      </c>
      <c r="M323" s="245" t="s">
        <v>729</v>
      </c>
      <c r="N323" s="246">
        <v>41689</v>
      </c>
      <c r="O323" s="245" t="s">
        <v>730</v>
      </c>
      <c r="P323" s="245" t="s">
        <v>1015</v>
      </c>
      <c r="Q323" s="245" t="s">
        <v>754</v>
      </c>
      <c r="R323" s="245" t="s">
        <v>732</v>
      </c>
      <c r="S323" s="245" t="s">
        <v>739</v>
      </c>
      <c r="T323" s="245" t="s">
        <v>764</v>
      </c>
      <c r="U323" s="247">
        <v>5000000</v>
      </c>
      <c r="V323" s="245" t="e">
        <v>#N/A</v>
      </c>
    </row>
    <row r="324" spans="1:23" s="245" customFormat="1" hidden="1" x14ac:dyDescent="0.25">
      <c r="A324" s="245" t="s">
        <v>1056</v>
      </c>
      <c r="B324" s="511">
        <v>810183</v>
      </c>
      <c r="C324" s="245">
        <v>0</v>
      </c>
      <c r="E324" s="245" t="s">
        <v>1057</v>
      </c>
      <c r="F324" s="245" t="s">
        <v>1058</v>
      </c>
      <c r="G324" s="245" t="s">
        <v>736</v>
      </c>
      <c r="H324" s="245" t="s">
        <v>839</v>
      </c>
      <c r="I324" s="246">
        <v>41590</v>
      </c>
      <c r="J324" s="246">
        <v>41609</v>
      </c>
      <c r="K324" s="246">
        <v>43434</v>
      </c>
      <c r="L324" s="245" t="s">
        <v>728</v>
      </c>
      <c r="M324" s="245" t="s">
        <v>729</v>
      </c>
      <c r="N324" s="246">
        <v>41689</v>
      </c>
      <c r="O324" s="245" t="s">
        <v>730</v>
      </c>
      <c r="P324" s="245" t="s">
        <v>839</v>
      </c>
      <c r="Q324" s="245" t="s">
        <v>754</v>
      </c>
      <c r="R324" s="245" t="s">
        <v>754</v>
      </c>
      <c r="T324" s="245" t="s">
        <v>764</v>
      </c>
      <c r="U324" s="245">
        <v>0</v>
      </c>
      <c r="V324" s="245" t="e">
        <v>#N/A</v>
      </c>
      <c r="W324" s="245">
        <v>26429</v>
      </c>
    </row>
    <row r="325" spans="1:23" s="245" customFormat="1" hidden="1" x14ac:dyDescent="0.25">
      <c r="A325" s="245" t="s">
        <v>1059</v>
      </c>
      <c r="B325" s="511" t="s">
        <v>1060</v>
      </c>
      <c r="C325" s="245">
        <v>0</v>
      </c>
      <c r="E325" s="245" t="s">
        <v>1057</v>
      </c>
      <c r="F325" s="245" t="s">
        <v>1061</v>
      </c>
      <c r="G325" s="245" t="s">
        <v>505</v>
      </c>
      <c r="H325" s="245" t="s">
        <v>839</v>
      </c>
      <c r="I325" s="246">
        <v>41590</v>
      </c>
      <c r="J325" s="246">
        <v>41609</v>
      </c>
      <c r="K325" s="246">
        <v>42338</v>
      </c>
      <c r="L325" s="245" t="s">
        <v>728</v>
      </c>
      <c r="M325" s="245" t="s">
        <v>729</v>
      </c>
      <c r="N325" s="246">
        <v>41689</v>
      </c>
      <c r="O325" s="245" t="s">
        <v>730</v>
      </c>
      <c r="P325" s="245" t="s">
        <v>839</v>
      </c>
      <c r="Q325" s="245" t="s">
        <v>754</v>
      </c>
      <c r="R325" s="245" t="s">
        <v>754</v>
      </c>
      <c r="S325" s="245" t="s">
        <v>739</v>
      </c>
      <c r="T325" s="245" t="s">
        <v>764</v>
      </c>
      <c r="U325" s="247">
        <v>52000000</v>
      </c>
      <c r="V325" s="245" t="e">
        <v>#N/A</v>
      </c>
      <c r="W325" s="245">
        <v>26429</v>
      </c>
    </row>
    <row r="326" spans="1:23" s="245" customFormat="1" hidden="1" x14ac:dyDescent="0.25">
      <c r="A326" s="245" t="s">
        <v>997</v>
      </c>
      <c r="B326" s="511" t="s">
        <v>998</v>
      </c>
      <c r="C326" s="245">
        <v>1</v>
      </c>
      <c r="E326" s="245" t="s">
        <v>999</v>
      </c>
      <c r="F326" s="245" t="s">
        <v>1000</v>
      </c>
      <c r="G326" s="245" t="s">
        <v>505</v>
      </c>
      <c r="H326" s="245" t="s">
        <v>799</v>
      </c>
      <c r="I326" s="246">
        <v>41677</v>
      </c>
      <c r="J326" s="246">
        <v>41680</v>
      </c>
      <c r="L326" s="245" t="s">
        <v>728</v>
      </c>
      <c r="M326" s="245" t="s">
        <v>729</v>
      </c>
      <c r="N326" s="246">
        <v>41688</v>
      </c>
      <c r="O326" s="245" t="s">
        <v>730</v>
      </c>
      <c r="P326" s="245" t="s">
        <v>799</v>
      </c>
      <c r="Q326" s="245" t="s">
        <v>754</v>
      </c>
      <c r="R326" s="245" t="s">
        <v>754</v>
      </c>
      <c r="S326" s="245" t="s">
        <v>739</v>
      </c>
      <c r="T326" s="245" t="s">
        <v>251</v>
      </c>
      <c r="U326" s="247">
        <v>3607853</v>
      </c>
      <c r="V326" s="245" t="e">
        <v>#N/A</v>
      </c>
      <c r="W326" s="245">
        <v>14024</v>
      </c>
    </row>
    <row r="327" spans="1:23" s="245" customFormat="1" hidden="1" x14ac:dyDescent="0.25">
      <c r="A327" s="245" t="s">
        <v>1037</v>
      </c>
      <c r="B327" s="511">
        <v>809917</v>
      </c>
      <c r="C327" s="245">
        <v>0</v>
      </c>
      <c r="E327" s="245" t="s">
        <v>1038</v>
      </c>
      <c r="F327" s="245" t="s">
        <v>1039</v>
      </c>
      <c r="G327" s="245" t="s">
        <v>736</v>
      </c>
      <c r="H327" s="245" t="s">
        <v>822</v>
      </c>
      <c r="I327" s="246">
        <v>41550</v>
      </c>
      <c r="J327" s="246">
        <v>41609</v>
      </c>
      <c r="K327" s="246">
        <v>43434</v>
      </c>
      <c r="L327" s="245" t="s">
        <v>728</v>
      </c>
      <c r="M327" s="245" t="s">
        <v>729</v>
      </c>
      <c r="N327" s="246">
        <v>41683</v>
      </c>
      <c r="O327" s="245" t="s">
        <v>730</v>
      </c>
      <c r="P327" s="245" t="s">
        <v>822</v>
      </c>
      <c r="Q327" s="245" t="s">
        <v>754</v>
      </c>
      <c r="R327" s="245" t="s">
        <v>754</v>
      </c>
      <c r="S327" s="245" t="s">
        <v>739</v>
      </c>
      <c r="T327" s="245" t="s">
        <v>251</v>
      </c>
      <c r="U327" s="245">
        <v>0</v>
      </c>
      <c r="V327" s="245" t="e">
        <v>#N/A</v>
      </c>
      <c r="W327" s="245">
        <v>801427</v>
      </c>
    </row>
    <row r="328" spans="1:23" s="245" customFormat="1" hidden="1" x14ac:dyDescent="0.25">
      <c r="A328" s="245" t="s">
        <v>1040</v>
      </c>
      <c r="B328" s="511" t="s">
        <v>1041</v>
      </c>
      <c r="C328" s="245">
        <v>0</v>
      </c>
      <c r="E328" s="245" t="s">
        <v>1038</v>
      </c>
      <c r="F328" s="245" t="s">
        <v>1042</v>
      </c>
      <c r="G328" s="245" t="s">
        <v>505</v>
      </c>
      <c r="H328" s="245" t="s">
        <v>822</v>
      </c>
      <c r="I328" s="246">
        <v>41563</v>
      </c>
      <c r="J328" s="246">
        <v>41609</v>
      </c>
      <c r="K328" s="246">
        <v>42704</v>
      </c>
      <c r="L328" s="245" t="s">
        <v>728</v>
      </c>
      <c r="M328" s="245" t="s">
        <v>729</v>
      </c>
      <c r="N328" s="246">
        <v>41683</v>
      </c>
      <c r="O328" s="245" t="s">
        <v>730</v>
      </c>
      <c r="P328" s="245" t="s">
        <v>822</v>
      </c>
      <c r="Q328" s="245" t="s">
        <v>754</v>
      </c>
      <c r="R328" s="245" t="s">
        <v>754</v>
      </c>
      <c r="S328" s="245" t="s">
        <v>739</v>
      </c>
      <c r="T328" s="245" t="s">
        <v>251</v>
      </c>
      <c r="U328" s="247">
        <v>5000000</v>
      </c>
      <c r="V328" s="245" t="e">
        <v>#N/A</v>
      </c>
      <c r="W328" s="245">
        <v>801427</v>
      </c>
    </row>
    <row r="329" spans="1:23" s="245" customFormat="1" hidden="1" x14ac:dyDescent="0.25">
      <c r="A329" s="245" t="s">
        <v>1094</v>
      </c>
      <c r="B329" s="511">
        <v>810505</v>
      </c>
      <c r="C329" s="245">
        <v>0</v>
      </c>
      <c r="E329" s="245" t="s">
        <v>1095</v>
      </c>
      <c r="F329" s="245" t="s">
        <v>1096</v>
      </c>
      <c r="G329" s="245" t="s">
        <v>972</v>
      </c>
      <c r="H329" s="245" t="s">
        <v>950</v>
      </c>
      <c r="I329" s="246">
        <v>41649</v>
      </c>
      <c r="J329" s="246">
        <v>41649</v>
      </c>
      <c r="K329" s="246">
        <v>43483</v>
      </c>
      <c r="L329" s="245" t="s">
        <v>728</v>
      </c>
      <c r="M329" s="245" t="s">
        <v>729</v>
      </c>
      <c r="N329" s="246">
        <v>41681</v>
      </c>
      <c r="O329" s="245" t="s">
        <v>730</v>
      </c>
      <c r="P329" s="245" t="s">
        <v>950</v>
      </c>
      <c r="R329" s="245" t="s">
        <v>754</v>
      </c>
      <c r="S329" s="245" t="s">
        <v>779</v>
      </c>
      <c r="T329" s="245" t="s">
        <v>251</v>
      </c>
      <c r="U329" s="245">
        <v>0</v>
      </c>
      <c r="V329" s="245" t="e">
        <v>#N/A</v>
      </c>
    </row>
    <row r="330" spans="1:23" s="245" customFormat="1" hidden="1" x14ac:dyDescent="0.25">
      <c r="A330" s="245" t="s">
        <v>1097</v>
      </c>
      <c r="B330" s="511">
        <v>810506</v>
      </c>
      <c r="C330" s="245">
        <v>0</v>
      </c>
      <c r="E330" s="245" t="s">
        <v>1098</v>
      </c>
      <c r="F330" s="245" t="s">
        <v>1098</v>
      </c>
      <c r="G330" s="245" t="s">
        <v>972</v>
      </c>
      <c r="H330" s="245" t="s">
        <v>950</v>
      </c>
      <c r="I330" s="246">
        <v>41649</v>
      </c>
      <c r="J330" s="246">
        <v>41649</v>
      </c>
      <c r="K330" s="246">
        <v>43483</v>
      </c>
      <c r="L330" s="245" t="s">
        <v>728</v>
      </c>
      <c r="M330" s="245" t="s">
        <v>729</v>
      </c>
      <c r="N330" s="246">
        <v>41681</v>
      </c>
      <c r="O330" s="245" t="s">
        <v>730</v>
      </c>
      <c r="P330" s="245" t="s">
        <v>950</v>
      </c>
      <c r="R330" s="245" t="s">
        <v>754</v>
      </c>
      <c r="S330" s="245" t="s">
        <v>779</v>
      </c>
      <c r="T330" s="245" t="s">
        <v>251</v>
      </c>
      <c r="U330" s="245">
        <v>0</v>
      </c>
      <c r="V330" s="245" t="e">
        <v>#N/A</v>
      </c>
    </row>
    <row r="331" spans="1:23" s="245" customFormat="1" hidden="1" x14ac:dyDescent="0.25">
      <c r="A331" s="245" t="s">
        <v>1062</v>
      </c>
      <c r="B331" s="511">
        <v>810197</v>
      </c>
      <c r="C331" s="245">
        <v>0</v>
      </c>
      <c r="E331" s="245" t="s">
        <v>1063</v>
      </c>
      <c r="F331" s="245" t="s">
        <v>803</v>
      </c>
      <c r="G331" s="245" t="s">
        <v>803</v>
      </c>
      <c r="H331" s="245" t="s">
        <v>812</v>
      </c>
      <c r="I331" s="246">
        <v>41593</v>
      </c>
      <c r="J331" s="246">
        <v>41609</v>
      </c>
      <c r="K331" s="246">
        <v>43434</v>
      </c>
      <c r="L331" s="245" t="s">
        <v>728</v>
      </c>
      <c r="M331" s="245" t="s">
        <v>729</v>
      </c>
      <c r="N331" s="246">
        <v>41680</v>
      </c>
      <c r="O331" s="245" t="s">
        <v>730</v>
      </c>
      <c r="P331" s="245" t="s">
        <v>812</v>
      </c>
      <c r="Q331" s="245" t="s">
        <v>754</v>
      </c>
      <c r="R331" s="245" t="s">
        <v>754</v>
      </c>
      <c r="S331" s="245" t="s">
        <v>739</v>
      </c>
      <c r="T331" s="245" t="s">
        <v>816</v>
      </c>
      <c r="U331" s="245">
        <v>0</v>
      </c>
      <c r="V331" s="245" t="e">
        <v>#N/A</v>
      </c>
    </row>
    <row r="332" spans="1:23" s="245" customFormat="1" hidden="1" x14ac:dyDescent="0.25">
      <c r="A332" s="245" t="s">
        <v>1064</v>
      </c>
      <c r="B332" s="511" t="s">
        <v>1065</v>
      </c>
      <c r="C332" s="245">
        <v>0</v>
      </c>
      <c r="E332" s="245" t="s">
        <v>1063</v>
      </c>
      <c r="F332" s="245" t="s">
        <v>1066</v>
      </c>
      <c r="G332" s="245" t="s">
        <v>505</v>
      </c>
      <c r="H332" s="245" t="s">
        <v>812</v>
      </c>
      <c r="I332" s="246">
        <v>41593</v>
      </c>
      <c r="J332" s="246">
        <v>41603</v>
      </c>
      <c r="K332" s="246">
        <v>41723</v>
      </c>
      <c r="L332" s="245" t="s">
        <v>728</v>
      </c>
      <c r="M332" s="245" t="s">
        <v>729</v>
      </c>
      <c r="N332" s="246">
        <v>41680</v>
      </c>
      <c r="O332" s="245" t="s">
        <v>730</v>
      </c>
      <c r="P332" s="245" t="s">
        <v>812</v>
      </c>
      <c r="Q332" s="245" t="s">
        <v>754</v>
      </c>
      <c r="R332" s="245" t="s">
        <v>754</v>
      </c>
      <c r="S332" s="245" t="s">
        <v>739</v>
      </c>
      <c r="T332" s="245" t="s">
        <v>816</v>
      </c>
      <c r="U332" s="247">
        <v>15000</v>
      </c>
      <c r="V332" s="245" t="e">
        <v>#N/A</v>
      </c>
    </row>
    <row r="333" spans="1:23" s="245" customFormat="1" hidden="1" x14ac:dyDescent="0.25">
      <c r="A333" s="245" t="s">
        <v>1074</v>
      </c>
      <c r="B333" s="511">
        <v>810241</v>
      </c>
      <c r="C333" s="245">
        <v>0</v>
      </c>
      <c r="E333" s="245" t="s">
        <v>1063</v>
      </c>
      <c r="F333" s="245" t="s">
        <v>972</v>
      </c>
      <c r="G333" s="245" t="s">
        <v>972</v>
      </c>
      <c r="H333" s="245" t="s">
        <v>812</v>
      </c>
      <c r="I333" s="246">
        <v>41597</v>
      </c>
      <c r="J333" s="246">
        <v>41597</v>
      </c>
      <c r="L333" s="245" t="s">
        <v>728</v>
      </c>
      <c r="M333" s="245" t="s">
        <v>729</v>
      </c>
      <c r="N333" s="246">
        <v>41680</v>
      </c>
      <c r="O333" s="245" t="s">
        <v>730</v>
      </c>
      <c r="P333" s="245" t="s">
        <v>812</v>
      </c>
      <c r="R333" s="245" t="s">
        <v>754</v>
      </c>
      <c r="S333" s="245" t="s">
        <v>739</v>
      </c>
      <c r="T333" s="245" t="s">
        <v>816</v>
      </c>
      <c r="U333" s="245">
        <v>0</v>
      </c>
      <c r="V333" s="245" t="e">
        <v>#N/A</v>
      </c>
    </row>
    <row r="334" spans="1:23" s="245" customFormat="1" hidden="1" x14ac:dyDescent="0.25">
      <c r="A334" s="245" t="s">
        <v>893</v>
      </c>
      <c r="B334" s="511" t="s">
        <v>894</v>
      </c>
      <c r="C334" s="245">
        <v>1</v>
      </c>
      <c r="E334" s="245" t="s">
        <v>895</v>
      </c>
      <c r="F334" s="245" t="s">
        <v>896</v>
      </c>
      <c r="G334" s="245" t="s">
        <v>505</v>
      </c>
      <c r="H334" s="245" t="s">
        <v>752</v>
      </c>
      <c r="I334" s="246">
        <v>41659</v>
      </c>
      <c r="J334" s="246">
        <v>41671</v>
      </c>
      <c r="K334" s="246">
        <v>42036</v>
      </c>
      <c r="L334" s="245" t="s">
        <v>728</v>
      </c>
      <c r="M334" s="245" t="s">
        <v>729</v>
      </c>
      <c r="N334" s="246">
        <v>41675</v>
      </c>
      <c r="O334" s="245" t="s">
        <v>730</v>
      </c>
      <c r="P334" s="245" t="s">
        <v>752</v>
      </c>
      <c r="Q334" s="245" t="s">
        <v>753</v>
      </c>
      <c r="R334" s="245" t="s">
        <v>732</v>
      </c>
      <c r="S334" s="245" t="s">
        <v>739</v>
      </c>
      <c r="T334" s="245" t="s">
        <v>251</v>
      </c>
      <c r="U334" s="247">
        <v>1500000</v>
      </c>
      <c r="V334" s="245" t="e">
        <v>#N/A</v>
      </c>
      <c r="W334" s="245">
        <v>593750</v>
      </c>
    </row>
    <row r="335" spans="1:23" s="245" customFormat="1" x14ac:dyDescent="0.25">
      <c r="A335" s="245" t="s">
        <v>1067</v>
      </c>
      <c r="B335" s="511">
        <v>810221</v>
      </c>
      <c r="C335" s="245">
        <v>0</v>
      </c>
      <c r="E335" s="245" t="s">
        <v>651</v>
      </c>
      <c r="F335" s="245" t="s">
        <v>1068</v>
      </c>
      <c r="G335" s="245" t="s">
        <v>736</v>
      </c>
      <c r="H335" s="245" t="s">
        <v>1015</v>
      </c>
      <c r="I335" s="246">
        <v>41596</v>
      </c>
      <c r="J335" s="246">
        <v>41586</v>
      </c>
      <c r="L335" s="245" t="s">
        <v>728</v>
      </c>
      <c r="M335" s="245" t="s">
        <v>729</v>
      </c>
      <c r="N335" s="246">
        <v>41675</v>
      </c>
      <c r="O335" s="245" t="s">
        <v>730</v>
      </c>
      <c r="P335" s="245" t="s">
        <v>1015</v>
      </c>
      <c r="Q335" s="245" t="s">
        <v>754</v>
      </c>
      <c r="R335" s="245" t="s">
        <v>732</v>
      </c>
      <c r="S335" s="245" t="s">
        <v>739</v>
      </c>
      <c r="T335" s="245" t="s">
        <v>251</v>
      </c>
      <c r="U335" s="245">
        <v>0</v>
      </c>
      <c r="V335" s="245" t="e">
        <v>#N/A</v>
      </c>
      <c r="W335" s="245">
        <v>821076</v>
      </c>
    </row>
    <row r="336" spans="1:23" s="245" customFormat="1" x14ac:dyDescent="0.25">
      <c r="A336" s="245" t="s">
        <v>1069</v>
      </c>
      <c r="B336" s="511" t="s">
        <v>1070</v>
      </c>
      <c r="C336" s="245">
        <v>0</v>
      </c>
      <c r="E336" s="245" t="s">
        <v>651</v>
      </c>
      <c r="F336" s="245" t="s">
        <v>1071</v>
      </c>
      <c r="G336" s="245" t="s">
        <v>505</v>
      </c>
      <c r="H336" s="245" t="s">
        <v>1015</v>
      </c>
      <c r="I336" s="246">
        <v>41603</v>
      </c>
      <c r="J336" s="246">
        <v>41586</v>
      </c>
      <c r="K336" s="246">
        <v>41957</v>
      </c>
      <c r="L336" s="245" t="s">
        <v>728</v>
      </c>
      <c r="M336" s="245" t="s">
        <v>729</v>
      </c>
      <c r="N336" s="246">
        <v>41675</v>
      </c>
      <c r="O336" s="245" t="s">
        <v>730</v>
      </c>
      <c r="P336" s="245" t="s">
        <v>1015</v>
      </c>
      <c r="Q336" s="245" t="s">
        <v>754</v>
      </c>
      <c r="R336" s="245" t="s">
        <v>732</v>
      </c>
      <c r="S336" s="245" t="s">
        <v>739</v>
      </c>
      <c r="T336" s="245" t="s">
        <v>764</v>
      </c>
      <c r="U336" s="247">
        <v>1500000</v>
      </c>
      <c r="V336" s="245" t="e">
        <v>#N/A</v>
      </c>
      <c r="W336" s="245">
        <v>821076</v>
      </c>
    </row>
    <row r="337" spans="1:23" s="245" customFormat="1" x14ac:dyDescent="0.25">
      <c r="A337" s="245" t="s">
        <v>1047</v>
      </c>
      <c r="B337" s="511">
        <v>810149</v>
      </c>
      <c r="C337" s="245">
        <v>0</v>
      </c>
      <c r="E337" s="245" t="s">
        <v>1048</v>
      </c>
      <c r="F337" s="245" t="s">
        <v>1049</v>
      </c>
      <c r="G337" s="245" t="s">
        <v>781</v>
      </c>
      <c r="H337" s="245" t="s">
        <v>1015</v>
      </c>
      <c r="I337" s="246">
        <v>41584</v>
      </c>
      <c r="J337" s="246">
        <v>41584</v>
      </c>
      <c r="L337" s="245" t="s">
        <v>728</v>
      </c>
      <c r="M337" s="245" t="s">
        <v>729</v>
      </c>
      <c r="N337" s="246">
        <v>41674</v>
      </c>
      <c r="O337" s="245" t="s">
        <v>730</v>
      </c>
      <c r="P337" s="245" t="s">
        <v>1015</v>
      </c>
      <c r="Q337" s="245" t="s">
        <v>738</v>
      </c>
      <c r="R337" s="245" t="s">
        <v>754</v>
      </c>
      <c r="S337" s="245" t="s">
        <v>739</v>
      </c>
      <c r="T337" s="245" t="s">
        <v>765</v>
      </c>
      <c r="U337" s="247">
        <v>6000</v>
      </c>
      <c r="V337" s="245" t="e">
        <v>#N/A</v>
      </c>
      <c r="W337" s="245">
        <v>65915</v>
      </c>
    </row>
    <row r="338" spans="1:23" s="248" customFormat="1" hidden="1" x14ac:dyDescent="0.25">
      <c r="A338" s="248" t="s">
        <v>1099</v>
      </c>
      <c r="B338" s="512">
        <v>810535</v>
      </c>
      <c r="C338" s="248">
        <v>0</v>
      </c>
      <c r="E338" s="248" t="s">
        <v>1100</v>
      </c>
      <c r="F338" s="248" t="s">
        <v>1101</v>
      </c>
      <c r="G338" s="248" t="s">
        <v>736</v>
      </c>
      <c r="H338" s="248" t="s">
        <v>931</v>
      </c>
      <c r="I338" s="249">
        <v>41654</v>
      </c>
      <c r="J338" s="249">
        <v>41640</v>
      </c>
      <c r="K338" s="249">
        <v>43465</v>
      </c>
      <c r="L338" s="248" t="s">
        <v>728</v>
      </c>
      <c r="M338" s="248" t="s">
        <v>729</v>
      </c>
      <c r="N338" s="249">
        <v>41668</v>
      </c>
      <c r="O338" s="248" t="s">
        <v>730</v>
      </c>
      <c r="P338" s="248" t="s">
        <v>931</v>
      </c>
      <c r="Q338" s="248" t="s">
        <v>754</v>
      </c>
      <c r="R338" s="248" t="s">
        <v>754</v>
      </c>
      <c r="S338" s="248" t="s">
        <v>739</v>
      </c>
      <c r="T338" s="248" t="s">
        <v>251</v>
      </c>
      <c r="U338" s="248">
        <v>0</v>
      </c>
      <c r="V338" s="248" t="e">
        <v>#N/A</v>
      </c>
      <c r="W338" s="248">
        <v>568786</v>
      </c>
    </row>
    <row r="339" spans="1:23" s="248" customFormat="1" hidden="1" x14ac:dyDescent="0.25">
      <c r="A339" s="248" t="s">
        <v>1126</v>
      </c>
      <c r="B339" s="512">
        <v>810638</v>
      </c>
      <c r="C339" s="248">
        <v>0</v>
      </c>
      <c r="E339" s="248" t="s">
        <v>1127</v>
      </c>
      <c r="F339" s="248" t="s">
        <v>1128</v>
      </c>
      <c r="G339" s="248" t="s">
        <v>972</v>
      </c>
      <c r="H339" s="248" t="s">
        <v>839</v>
      </c>
      <c r="I339" s="249">
        <v>41667</v>
      </c>
      <c r="J339" s="249">
        <v>41667</v>
      </c>
      <c r="K339" s="249">
        <v>43493</v>
      </c>
      <c r="L339" s="248" t="s">
        <v>728</v>
      </c>
      <c r="M339" s="248" t="s">
        <v>729</v>
      </c>
      <c r="N339" s="249">
        <v>41668</v>
      </c>
      <c r="O339" s="248" t="s">
        <v>730</v>
      </c>
      <c r="P339" s="248" t="s">
        <v>839</v>
      </c>
      <c r="R339" s="248" t="s">
        <v>754</v>
      </c>
      <c r="S339" s="248" t="s">
        <v>739</v>
      </c>
      <c r="T339" s="248" t="s">
        <v>251</v>
      </c>
      <c r="U339" s="248">
        <v>0</v>
      </c>
      <c r="V339" s="248" t="e">
        <v>#N/A</v>
      </c>
    </row>
    <row r="340" spans="1:23" s="248" customFormat="1" hidden="1" x14ac:dyDescent="0.25">
      <c r="A340" s="248" t="s">
        <v>1028</v>
      </c>
      <c r="B340" s="512">
        <v>809762</v>
      </c>
      <c r="C340" s="248">
        <v>0</v>
      </c>
      <c r="E340" s="248" t="s">
        <v>1029</v>
      </c>
      <c r="F340" s="248" t="s">
        <v>1030</v>
      </c>
      <c r="G340" s="248" t="s">
        <v>736</v>
      </c>
      <c r="H340" s="248" t="s">
        <v>737</v>
      </c>
      <c r="I340" s="249">
        <v>41526</v>
      </c>
      <c r="J340" s="249">
        <v>41548</v>
      </c>
      <c r="K340" s="249">
        <v>43373</v>
      </c>
      <c r="L340" s="248" t="s">
        <v>728</v>
      </c>
      <c r="M340" s="248" t="s">
        <v>729</v>
      </c>
      <c r="N340" s="249">
        <v>41667</v>
      </c>
      <c r="O340" s="248" t="s">
        <v>730</v>
      </c>
      <c r="P340" s="248" t="s">
        <v>737</v>
      </c>
      <c r="Q340" s="248" t="s">
        <v>753</v>
      </c>
      <c r="R340" s="248" t="s">
        <v>732</v>
      </c>
      <c r="S340" s="248" t="s">
        <v>739</v>
      </c>
      <c r="T340" s="248" t="s">
        <v>251</v>
      </c>
      <c r="U340" s="250">
        <v>5000000</v>
      </c>
      <c r="V340" s="248" t="e">
        <v>#N/A</v>
      </c>
      <c r="W340" s="248">
        <v>176169</v>
      </c>
    </row>
    <row r="341" spans="1:23" s="248" customFormat="1" hidden="1" x14ac:dyDescent="0.25">
      <c r="A341" s="248" t="s">
        <v>1108</v>
      </c>
      <c r="B341" s="512">
        <v>810547</v>
      </c>
      <c r="C341" s="248">
        <v>0</v>
      </c>
      <c r="E341" s="248" t="s">
        <v>1109</v>
      </c>
      <c r="F341" s="248" t="s">
        <v>1110</v>
      </c>
      <c r="G341" s="248" t="s">
        <v>736</v>
      </c>
      <c r="H341" s="248" t="s">
        <v>931</v>
      </c>
      <c r="I341" s="249">
        <v>41655</v>
      </c>
      <c r="J341" s="249">
        <v>41640</v>
      </c>
      <c r="K341" s="249">
        <v>43465</v>
      </c>
      <c r="L341" s="248" t="s">
        <v>728</v>
      </c>
      <c r="M341" s="248" t="s">
        <v>729</v>
      </c>
      <c r="N341" s="249">
        <v>41662</v>
      </c>
      <c r="O341" s="248" t="s">
        <v>730</v>
      </c>
      <c r="P341" s="248" t="s">
        <v>931</v>
      </c>
      <c r="Q341" s="248" t="s">
        <v>754</v>
      </c>
      <c r="R341" s="248" t="s">
        <v>754</v>
      </c>
      <c r="S341" s="248" t="s">
        <v>739</v>
      </c>
      <c r="T341" s="248" t="s">
        <v>251</v>
      </c>
      <c r="U341" s="248">
        <v>0</v>
      </c>
      <c r="V341" s="248" t="e">
        <v>#N/A</v>
      </c>
      <c r="W341" s="248">
        <v>150101</v>
      </c>
    </row>
    <row r="342" spans="1:23" s="248" customFormat="1" hidden="1" x14ac:dyDescent="0.25">
      <c r="A342" s="248" t="s">
        <v>928</v>
      </c>
      <c r="B342" s="512">
        <v>808122</v>
      </c>
      <c r="C342" s="248">
        <v>0</v>
      </c>
      <c r="E342" s="248" t="s">
        <v>929</v>
      </c>
      <c r="F342" s="248" t="s">
        <v>930</v>
      </c>
      <c r="G342" s="248" t="s">
        <v>736</v>
      </c>
      <c r="H342" s="248" t="s">
        <v>931</v>
      </c>
      <c r="I342" s="249">
        <v>41248</v>
      </c>
      <c r="J342" s="249">
        <v>41275</v>
      </c>
      <c r="K342" s="249">
        <v>43100</v>
      </c>
      <c r="L342" s="248" t="s">
        <v>728</v>
      </c>
      <c r="M342" s="248" t="s">
        <v>729</v>
      </c>
      <c r="N342" s="249">
        <v>41656</v>
      </c>
      <c r="O342" s="248" t="s">
        <v>730</v>
      </c>
      <c r="P342" s="248" t="s">
        <v>931</v>
      </c>
      <c r="Q342" s="248" t="s">
        <v>754</v>
      </c>
      <c r="R342" s="248" t="s">
        <v>754</v>
      </c>
      <c r="S342" s="248" t="s">
        <v>739</v>
      </c>
      <c r="T342" s="248" t="s">
        <v>251</v>
      </c>
      <c r="U342" s="248">
        <v>0</v>
      </c>
      <c r="V342" s="248" t="e">
        <v>#N/A</v>
      </c>
      <c r="W342" s="248">
        <v>84473</v>
      </c>
    </row>
    <row r="343" spans="1:23" s="248" customFormat="1" hidden="1" x14ac:dyDescent="0.25">
      <c r="A343" s="248" t="s">
        <v>939</v>
      </c>
      <c r="B343" s="512" t="s">
        <v>940</v>
      </c>
      <c r="C343" s="248">
        <v>0</v>
      </c>
      <c r="E343" s="248" t="s">
        <v>938</v>
      </c>
      <c r="F343" s="248" t="s">
        <v>941</v>
      </c>
      <c r="G343" s="248" t="s">
        <v>505</v>
      </c>
      <c r="H343" s="248" t="s">
        <v>839</v>
      </c>
      <c r="I343" s="249">
        <v>41597</v>
      </c>
      <c r="J343" s="249">
        <v>41609</v>
      </c>
      <c r="K343" s="249">
        <v>42248</v>
      </c>
      <c r="L343" s="248" t="s">
        <v>728</v>
      </c>
      <c r="M343" s="248" t="s">
        <v>729</v>
      </c>
      <c r="N343" s="249">
        <v>41656</v>
      </c>
      <c r="O343" s="248" t="s">
        <v>730</v>
      </c>
      <c r="P343" s="248" t="s">
        <v>839</v>
      </c>
      <c r="Q343" s="248" t="s">
        <v>754</v>
      </c>
      <c r="R343" s="248" t="s">
        <v>754</v>
      </c>
      <c r="S343" s="248" t="s">
        <v>739</v>
      </c>
      <c r="T343" s="248" t="s">
        <v>765</v>
      </c>
      <c r="U343" s="250">
        <v>3500000</v>
      </c>
      <c r="V343" s="248" t="e">
        <v>#N/A</v>
      </c>
      <c r="W343" s="248">
        <v>26188</v>
      </c>
    </row>
    <row r="344" spans="1:23" s="248" customFormat="1" hidden="1" x14ac:dyDescent="0.25">
      <c r="A344" s="248" t="s">
        <v>1102</v>
      </c>
      <c r="B344" s="512">
        <v>810536</v>
      </c>
      <c r="C344" s="248">
        <v>0</v>
      </c>
      <c r="E344" s="248" t="s">
        <v>1103</v>
      </c>
      <c r="F344" s="248" t="s">
        <v>1104</v>
      </c>
      <c r="G344" s="248" t="s">
        <v>736</v>
      </c>
      <c r="H344" s="248" t="s">
        <v>931</v>
      </c>
      <c r="I344" s="249">
        <v>41654</v>
      </c>
      <c r="J344" s="249">
        <v>41640</v>
      </c>
      <c r="K344" s="249">
        <v>43465</v>
      </c>
      <c r="L344" s="248" t="s">
        <v>728</v>
      </c>
      <c r="M344" s="248" t="s">
        <v>729</v>
      </c>
      <c r="N344" s="249">
        <v>41656</v>
      </c>
      <c r="O344" s="248" t="s">
        <v>730</v>
      </c>
      <c r="P344" s="248" t="s">
        <v>931</v>
      </c>
      <c r="Q344" s="248" t="s">
        <v>754</v>
      </c>
      <c r="R344" s="248" t="s">
        <v>754</v>
      </c>
      <c r="S344" s="248" t="s">
        <v>739</v>
      </c>
      <c r="T344" s="248" t="s">
        <v>251</v>
      </c>
      <c r="U344" s="248">
        <v>0</v>
      </c>
      <c r="V344" s="248" t="e">
        <v>#N/A</v>
      </c>
      <c r="W344" s="248">
        <v>576507</v>
      </c>
    </row>
    <row r="345" spans="1:23" s="248" customFormat="1" hidden="1" x14ac:dyDescent="0.25">
      <c r="A345" s="248" t="s">
        <v>954</v>
      </c>
      <c r="B345" s="512" t="s">
        <v>955</v>
      </c>
      <c r="C345" s="248">
        <v>0</v>
      </c>
      <c r="E345" s="248" t="s">
        <v>956</v>
      </c>
      <c r="F345" s="248" t="s">
        <v>957</v>
      </c>
      <c r="G345" s="248" t="s">
        <v>505</v>
      </c>
      <c r="H345" s="248" t="s">
        <v>752</v>
      </c>
      <c r="I345" s="249">
        <v>41645</v>
      </c>
      <c r="J345" s="249">
        <v>41642</v>
      </c>
      <c r="K345" s="249">
        <v>41729</v>
      </c>
      <c r="L345" s="248" t="s">
        <v>728</v>
      </c>
      <c r="M345" s="248" t="s">
        <v>729</v>
      </c>
      <c r="N345" s="249">
        <v>41653</v>
      </c>
      <c r="O345" s="248" t="s">
        <v>730</v>
      </c>
      <c r="P345" s="248" t="s">
        <v>752</v>
      </c>
      <c r="Q345" s="248" t="s">
        <v>753</v>
      </c>
      <c r="R345" s="248" t="s">
        <v>754</v>
      </c>
      <c r="S345" s="248" t="s">
        <v>739</v>
      </c>
      <c r="T345" s="248" t="s">
        <v>251</v>
      </c>
      <c r="U345" s="250">
        <v>100000</v>
      </c>
      <c r="V345" s="248" t="e">
        <v>#N/A</v>
      </c>
      <c r="W345" s="248">
        <v>20006</v>
      </c>
    </row>
    <row r="346" spans="1:23" s="248" customFormat="1" hidden="1" x14ac:dyDescent="0.25">
      <c r="A346" s="248" t="s">
        <v>1001</v>
      </c>
      <c r="B346" s="512">
        <v>809306</v>
      </c>
      <c r="C346" s="248">
        <v>0</v>
      </c>
      <c r="E346" s="248" t="s">
        <v>1002</v>
      </c>
      <c r="F346" s="248" t="s">
        <v>1003</v>
      </c>
      <c r="G346" s="248" t="s">
        <v>736</v>
      </c>
      <c r="H346" s="248" t="s">
        <v>799</v>
      </c>
      <c r="I346" s="249">
        <v>41431</v>
      </c>
      <c r="J346" s="249">
        <v>41579</v>
      </c>
      <c r="K346" s="249">
        <v>43404</v>
      </c>
      <c r="L346" s="248" t="s">
        <v>728</v>
      </c>
      <c r="M346" s="248" t="s">
        <v>729</v>
      </c>
      <c r="N346" s="249">
        <v>41649</v>
      </c>
      <c r="O346" s="248" t="s">
        <v>730</v>
      </c>
      <c r="P346" s="248" t="s">
        <v>799</v>
      </c>
      <c r="Q346" s="248" t="s">
        <v>754</v>
      </c>
      <c r="R346" s="248" t="s">
        <v>754</v>
      </c>
      <c r="S346" s="248" t="s">
        <v>739</v>
      </c>
      <c r="T346" s="248" t="s">
        <v>251</v>
      </c>
      <c r="U346" s="248">
        <v>0</v>
      </c>
      <c r="V346" s="248" t="e">
        <v>#N/A</v>
      </c>
      <c r="W346" s="248">
        <v>80616</v>
      </c>
    </row>
    <row r="347" spans="1:23" s="248" customFormat="1" hidden="1" x14ac:dyDescent="0.25">
      <c r="A347" s="248" t="s">
        <v>1004</v>
      </c>
      <c r="B347" s="512" t="s">
        <v>1005</v>
      </c>
      <c r="C347" s="248">
        <v>0</v>
      </c>
      <c r="E347" s="248" t="s">
        <v>1002</v>
      </c>
      <c r="F347" s="248" t="s">
        <v>1006</v>
      </c>
      <c r="G347" s="248" t="s">
        <v>505</v>
      </c>
      <c r="H347" s="248" t="s">
        <v>799</v>
      </c>
      <c r="I347" s="249">
        <v>41431</v>
      </c>
      <c r="J347" s="249">
        <v>41579</v>
      </c>
      <c r="K347" s="249">
        <v>41943</v>
      </c>
      <c r="L347" s="248" t="s">
        <v>728</v>
      </c>
      <c r="M347" s="248" t="s">
        <v>729</v>
      </c>
      <c r="N347" s="249">
        <v>41649</v>
      </c>
      <c r="O347" s="248" t="s">
        <v>730</v>
      </c>
      <c r="P347" s="248" t="s">
        <v>799</v>
      </c>
      <c r="Q347" s="248" t="s">
        <v>754</v>
      </c>
      <c r="R347" s="248" t="s">
        <v>754</v>
      </c>
      <c r="S347" s="248" t="s">
        <v>739</v>
      </c>
      <c r="T347" s="248" t="s">
        <v>251</v>
      </c>
      <c r="U347" s="250">
        <v>920000</v>
      </c>
      <c r="V347" s="248" t="e">
        <v>#N/A</v>
      </c>
      <c r="W347" s="248">
        <v>80616</v>
      </c>
    </row>
    <row r="348" spans="1:23" s="248" customFormat="1" hidden="1" x14ac:dyDescent="0.25">
      <c r="A348" s="248" t="s">
        <v>1031</v>
      </c>
      <c r="B348" s="512">
        <v>809835</v>
      </c>
      <c r="C348" s="248">
        <v>0</v>
      </c>
      <c r="E348" s="248" t="s">
        <v>1032</v>
      </c>
      <c r="F348" s="248" t="s">
        <v>1033</v>
      </c>
      <c r="G348" s="248" t="s">
        <v>736</v>
      </c>
      <c r="H348" s="248" t="s">
        <v>812</v>
      </c>
      <c r="I348" s="249">
        <v>41535</v>
      </c>
      <c r="J348" s="249">
        <v>41548</v>
      </c>
      <c r="K348" s="249">
        <v>42277</v>
      </c>
      <c r="L348" s="248" t="s">
        <v>728</v>
      </c>
      <c r="M348" s="248" t="s">
        <v>729</v>
      </c>
      <c r="N348" s="249">
        <v>41647</v>
      </c>
      <c r="O348" s="248" t="s">
        <v>730</v>
      </c>
      <c r="P348" s="248" t="s">
        <v>812</v>
      </c>
      <c r="Q348" s="248" t="s">
        <v>753</v>
      </c>
      <c r="R348" s="248" t="s">
        <v>754</v>
      </c>
      <c r="S348" s="248" t="s">
        <v>739</v>
      </c>
      <c r="T348" s="248" t="s">
        <v>764</v>
      </c>
      <c r="U348" s="248">
        <v>0</v>
      </c>
      <c r="V348" s="248" t="e">
        <v>#N/A</v>
      </c>
      <c r="W348" s="248">
        <v>7310</v>
      </c>
    </row>
    <row r="349" spans="1:23" s="248" customFormat="1" hidden="1" x14ac:dyDescent="0.25">
      <c r="A349" s="248" t="s">
        <v>1034</v>
      </c>
      <c r="B349" s="512" t="s">
        <v>1035</v>
      </c>
      <c r="C349" s="248">
        <v>0</v>
      </c>
      <c r="E349" s="248" t="s">
        <v>1032</v>
      </c>
      <c r="F349" s="248" t="s">
        <v>1036</v>
      </c>
      <c r="G349" s="248" t="s">
        <v>505</v>
      </c>
      <c r="H349" s="248" t="s">
        <v>812</v>
      </c>
      <c r="I349" s="249">
        <v>41535</v>
      </c>
      <c r="J349" s="249">
        <v>41548</v>
      </c>
      <c r="K349" s="249">
        <v>42277</v>
      </c>
      <c r="L349" s="248" t="s">
        <v>728</v>
      </c>
      <c r="M349" s="248" t="s">
        <v>729</v>
      </c>
      <c r="N349" s="249">
        <v>41647</v>
      </c>
      <c r="O349" s="248" t="s">
        <v>730</v>
      </c>
      <c r="P349" s="248" t="s">
        <v>812</v>
      </c>
      <c r="Q349" s="248" t="s">
        <v>753</v>
      </c>
      <c r="R349" s="248" t="s">
        <v>754</v>
      </c>
      <c r="S349" s="248" t="s">
        <v>739</v>
      </c>
      <c r="T349" s="248" t="s">
        <v>764</v>
      </c>
      <c r="U349" s="250">
        <v>2500000</v>
      </c>
      <c r="V349" s="248" t="e">
        <v>#N/A</v>
      </c>
      <c r="W349" s="248">
        <v>7310</v>
      </c>
    </row>
    <row r="350" spans="1:23" s="248" customFormat="1" hidden="1" x14ac:dyDescent="0.25">
      <c r="A350" s="248" t="s">
        <v>1025</v>
      </c>
      <c r="B350" s="512">
        <v>809690</v>
      </c>
      <c r="C350" s="248">
        <v>0</v>
      </c>
      <c r="E350" s="248" t="s">
        <v>1026</v>
      </c>
      <c r="F350" s="248" t="s">
        <v>1027</v>
      </c>
      <c r="G350" s="248" t="s">
        <v>736</v>
      </c>
      <c r="H350" s="248" t="s">
        <v>737</v>
      </c>
      <c r="I350" s="249">
        <v>41514</v>
      </c>
      <c r="J350" s="249">
        <v>41518</v>
      </c>
      <c r="K350" s="249">
        <v>42277</v>
      </c>
      <c r="L350" s="248" t="s">
        <v>728</v>
      </c>
      <c r="M350" s="248" t="s">
        <v>729</v>
      </c>
      <c r="N350" s="249">
        <v>41646</v>
      </c>
      <c r="O350" s="248" t="s">
        <v>730</v>
      </c>
      <c r="P350" s="248" t="s">
        <v>737</v>
      </c>
      <c r="Q350" s="248" t="s">
        <v>753</v>
      </c>
      <c r="R350" s="248" t="s">
        <v>732</v>
      </c>
      <c r="S350" s="248" t="s">
        <v>739</v>
      </c>
      <c r="T350" s="248" t="s">
        <v>251</v>
      </c>
      <c r="U350" s="250">
        <v>5000000</v>
      </c>
      <c r="V350" s="248" t="e">
        <v>#N/A</v>
      </c>
      <c r="W350" s="248">
        <v>139887</v>
      </c>
    </row>
    <row r="351" spans="1:23" s="248" customFormat="1" hidden="1" x14ac:dyDescent="0.25">
      <c r="A351" s="248" t="s">
        <v>733</v>
      </c>
      <c r="B351" s="512">
        <v>160</v>
      </c>
      <c r="C351" s="248">
        <v>5</v>
      </c>
      <c r="D351" s="248">
        <v>160</v>
      </c>
      <c r="E351" s="248" t="s">
        <v>734</v>
      </c>
      <c r="F351" s="248" t="s">
        <v>735</v>
      </c>
      <c r="G351" s="248" t="s">
        <v>736</v>
      </c>
      <c r="H351" s="248" t="s">
        <v>737</v>
      </c>
      <c r="I351" s="249">
        <v>41520</v>
      </c>
      <c r="J351" s="249">
        <v>41518</v>
      </c>
      <c r="K351" s="249">
        <v>42277</v>
      </c>
      <c r="L351" s="248" t="s">
        <v>728</v>
      </c>
      <c r="M351" s="248" t="s">
        <v>729</v>
      </c>
      <c r="N351" s="249">
        <v>41645</v>
      </c>
      <c r="O351" s="248" t="s">
        <v>730</v>
      </c>
      <c r="P351" s="248" t="s">
        <v>737</v>
      </c>
      <c r="Q351" s="248" t="s">
        <v>738</v>
      </c>
      <c r="R351" s="248" t="s">
        <v>732</v>
      </c>
      <c r="S351" s="248" t="s">
        <v>739</v>
      </c>
      <c r="T351" s="248" t="s">
        <v>251</v>
      </c>
      <c r="U351" s="250">
        <v>18000000</v>
      </c>
      <c r="V351" s="248">
        <v>18000000</v>
      </c>
      <c r="W351" s="248">
        <v>67761</v>
      </c>
    </row>
    <row r="352" spans="1:23" s="248" customFormat="1" hidden="1" x14ac:dyDescent="0.25">
      <c r="A352" s="248" t="s">
        <v>767</v>
      </c>
      <c r="B352" s="512" t="s">
        <v>768</v>
      </c>
      <c r="C352" s="248">
        <v>0</v>
      </c>
      <c r="E352" s="248" t="s">
        <v>769</v>
      </c>
      <c r="F352" s="248" t="s">
        <v>770</v>
      </c>
      <c r="G352" s="248" t="s">
        <v>505</v>
      </c>
      <c r="H352" s="248" t="s">
        <v>737</v>
      </c>
      <c r="I352" s="249">
        <v>41514</v>
      </c>
      <c r="J352" s="249">
        <v>41518</v>
      </c>
      <c r="K352" s="249">
        <v>42277</v>
      </c>
      <c r="L352" s="248" t="s">
        <v>728</v>
      </c>
      <c r="M352" s="248" t="s">
        <v>729</v>
      </c>
      <c r="N352" s="249">
        <v>41645</v>
      </c>
      <c r="O352" s="248" t="s">
        <v>730</v>
      </c>
      <c r="P352" s="248" t="s">
        <v>737</v>
      </c>
      <c r="Q352" s="248" t="s">
        <v>753</v>
      </c>
      <c r="R352" s="248" t="s">
        <v>732</v>
      </c>
      <c r="S352" s="248" t="s">
        <v>739</v>
      </c>
      <c r="T352" s="248" t="s">
        <v>251</v>
      </c>
      <c r="U352" s="250">
        <v>20000000</v>
      </c>
      <c r="V352" s="248" t="e">
        <v>#N/A</v>
      </c>
      <c r="W352" s="248">
        <v>597945</v>
      </c>
    </row>
    <row r="353" spans="1:23" s="248" customFormat="1" hidden="1" x14ac:dyDescent="0.25">
      <c r="A353" s="248" t="s">
        <v>791</v>
      </c>
      <c r="B353" s="512" t="s">
        <v>792</v>
      </c>
      <c r="C353" s="248">
        <v>2</v>
      </c>
      <c r="E353" s="248" t="s">
        <v>793</v>
      </c>
      <c r="F353" s="248" t="s">
        <v>794</v>
      </c>
      <c r="G353" s="248" t="s">
        <v>505</v>
      </c>
      <c r="H353" s="248" t="s">
        <v>737</v>
      </c>
      <c r="I353" s="249">
        <v>41520</v>
      </c>
      <c r="J353" s="249">
        <v>41518</v>
      </c>
      <c r="K353" s="249">
        <v>42277</v>
      </c>
      <c r="L353" s="248" t="s">
        <v>728</v>
      </c>
      <c r="M353" s="248" t="s">
        <v>729</v>
      </c>
      <c r="N353" s="249">
        <v>41645</v>
      </c>
      <c r="O353" s="248" t="s">
        <v>730</v>
      </c>
      <c r="P353" s="248" t="s">
        <v>737</v>
      </c>
      <c r="Q353" s="248" t="s">
        <v>738</v>
      </c>
      <c r="R353" s="248" t="s">
        <v>732</v>
      </c>
      <c r="S353" s="248" t="s">
        <v>739</v>
      </c>
      <c r="T353" s="248" t="s">
        <v>251</v>
      </c>
      <c r="U353" s="250">
        <v>20000000</v>
      </c>
      <c r="V353" s="248">
        <v>20000000</v>
      </c>
      <c r="W353" s="248">
        <v>26521</v>
      </c>
    </row>
    <row r="354" spans="1:23" s="248" customFormat="1" hidden="1" x14ac:dyDescent="0.25">
      <c r="A354" s="248" t="s">
        <v>876</v>
      </c>
      <c r="B354" s="512" t="s">
        <v>877</v>
      </c>
      <c r="C354" s="248">
        <v>1</v>
      </c>
      <c r="E354" s="248" t="s">
        <v>878</v>
      </c>
      <c r="F354" s="248" t="s">
        <v>879</v>
      </c>
      <c r="G354" s="248" t="s">
        <v>505</v>
      </c>
      <c r="H354" s="248" t="s">
        <v>737</v>
      </c>
      <c r="I354" s="249">
        <v>41520</v>
      </c>
      <c r="J354" s="249">
        <v>41518</v>
      </c>
      <c r="K354" s="249">
        <v>42277</v>
      </c>
      <c r="L354" s="248" t="s">
        <v>728</v>
      </c>
      <c r="M354" s="248" t="s">
        <v>729</v>
      </c>
      <c r="N354" s="249">
        <v>41645</v>
      </c>
      <c r="O354" s="248" t="s">
        <v>730</v>
      </c>
      <c r="P354" s="248" t="s">
        <v>737</v>
      </c>
      <c r="Q354" s="248" t="s">
        <v>753</v>
      </c>
      <c r="R354" s="248" t="s">
        <v>732</v>
      </c>
      <c r="S354" s="248" t="s">
        <v>739</v>
      </c>
      <c r="T354" s="248" t="s">
        <v>251</v>
      </c>
      <c r="U354" s="250">
        <v>16000000</v>
      </c>
      <c r="V354" s="248">
        <v>7000000</v>
      </c>
      <c r="W354" s="248">
        <v>741946</v>
      </c>
    </row>
    <row r="355" spans="1:23" s="248" customFormat="1" hidden="1" x14ac:dyDescent="0.25">
      <c r="A355" s="248" t="s">
        <v>880</v>
      </c>
      <c r="B355" s="512" t="s">
        <v>881</v>
      </c>
      <c r="C355" s="248">
        <v>1</v>
      </c>
      <c r="E355" s="248" t="s">
        <v>878</v>
      </c>
      <c r="F355" s="248" t="s">
        <v>882</v>
      </c>
      <c r="G355" s="248" t="s">
        <v>505</v>
      </c>
      <c r="H355" s="248" t="s">
        <v>737</v>
      </c>
      <c r="I355" s="249">
        <v>41520</v>
      </c>
      <c r="J355" s="249">
        <v>41518</v>
      </c>
      <c r="K355" s="249">
        <v>42277</v>
      </c>
      <c r="L355" s="248" t="s">
        <v>728</v>
      </c>
      <c r="M355" s="248" t="s">
        <v>729</v>
      </c>
      <c r="N355" s="249">
        <v>41645</v>
      </c>
      <c r="O355" s="248" t="s">
        <v>730</v>
      </c>
      <c r="P355" s="248" t="s">
        <v>737</v>
      </c>
      <c r="Q355" s="248" t="s">
        <v>753</v>
      </c>
      <c r="R355" s="248" t="s">
        <v>732</v>
      </c>
      <c r="S355" s="248" t="s">
        <v>739</v>
      </c>
      <c r="T355" s="248" t="s">
        <v>251</v>
      </c>
      <c r="U355" s="250">
        <v>18000000</v>
      </c>
      <c r="V355" s="248">
        <v>9000000</v>
      </c>
      <c r="W355" s="248">
        <v>741946</v>
      </c>
    </row>
    <row r="356" spans="1:23" s="248" customFormat="1" hidden="1" x14ac:dyDescent="0.25">
      <c r="A356" s="248" t="s">
        <v>1022</v>
      </c>
      <c r="B356" s="512">
        <v>809618</v>
      </c>
      <c r="C356" s="248">
        <v>0</v>
      </c>
      <c r="E356" s="248" t="s">
        <v>1023</v>
      </c>
      <c r="F356" s="248" t="s">
        <v>1024</v>
      </c>
      <c r="G356" s="248" t="s">
        <v>736</v>
      </c>
      <c r="H356" s="248" t="s">
        <v>737</v>
      </c>
      <c r="I356" s="249">
        <v>41501</v>
      </c>
      <c r="J356" s="249">
        <v>41518</v>
      </c>
      <c r="K356" s="249">
        <v>43343</v>
      </c>
      <c r="L356" s="248" t="s">
        <v>728</v>
      </c>
      <c r="M356" s="248" t="s">
        <v>729</v>
      </c>
      <c r="N356" s="249">
        <v>41645</v>
      </c>
      <c r="O356" s="248" t="s">
        <v>730</v>
      </c>
      <c r="P356" s="248" t="s">
        <v>737</v>
      </c>
      <c r="Q356" s="248" t="s">
        <v>753</v>
      </c>
      <c r="R356" s="248" t="s">
        <v>732</v>
      </c>
      <c r="S356" s="248" t="s">
        <v>739</v>
      </c>
      <c r="T356" s="248" t="s">
        <v>251</v>
      </c>
      <c r="U356" s="250">
        <v>23000000</v>
      </c>
      <c r="V356" s="248" t="e">
        <v>#N/A</v>
      </c>
      <c r="W356" s="248">
        <v>614951</v>
      </c>
    </row>
    <row r="357" spans="1:23" s="188" customFormat="1" x14ac:dyDescent="0.25">
      <c r="B357" s="191"/>
      <c r="I357" s="189"/>
      <c r="J357" s="189"/>
      <c r="K357" s="189"/>
      <c r="N357" s="189"/>
      <c r="U357" s="190"/>
    </row>
    <row r="358" spans="1:23" s="188" customFormat="1" x14ac:dyDescent="0.25">
      <c r="B358" s="191"/>
      <c r="I358" s="189"/>
      <c r="J358" s="189"/>
      <c r="K358" s="189"/>
      <c r="N358" s="189"/>
      <c r="U358" s="190"/>
    </row>
    <row r="359" spans="1:23" s="188" customFormat="1" x14ac:dyDescent="0.25">
      <c r="B359" s="191"/>
      <c r="I359" s="189"/>
      <c r="J359" s="189"/>
      <c r="K359" s="189"/>
      <c r="N359" s="189"/>
      <c r="U359" s="190"/>
    </row>
    <row r="360" spans="1:23" s="188" customFormat="1" x14ac:dyDescent="0.25">
      <c r="B360" s="191"/>
      <c r="I360" s="189"/>
      <c r="J360" s="189"/>
      <c r="K360" s="189"/>
      <c r="N360" s="189"/>
      <c r="U360" s="190"/>
    </row>
    <row r="361" spans="1:23" s="188" customFormat="1" x14ac:dyDescent="0.25">
      <c r="B361" s="191"/>
      <c r="I361" s="189"/>
      <c r="J361" s="189"/>
      <c r="K361" s="189"/>
      <c r="N361" s="189"/>
      <c r="U361" s="190"/>
    </row>
    <row r="362" spans="1:23" s="188" customFormat="1" x14ac:dyDescent="0.25">
      <c r="B362" s="191"/>
      <c r="I362" s="189"/>
      <c r="J362" s="189"/>
      <c r="K362" s="189"/>
      <c r="N362" s="189"/>
      <c r="U362" s="190"/>
    </row>
    <row r="363" spans="1:23" s="188" customFormat="1" x14ac:dyDescent="0.25">
      <c r="B363" s="191"/>
      <c r="I363" s="189"/>
      <c r="J363" s="189"/>
      <c r="K363" s="189"/>
      <c r="N363" s="189"/>
      <c r="U363" s="190"/>
    </row>
    <row r="364" spans="1:23" s="188" customFormat="1" x14ac:dyDescent="0.25">
      <c r="B364" s="191"/>
      <c r="I364" s="189"/>
      <c r="J364" s="189"/>
      <c r="K364" s="189"/>
      <c r="N364" s="189"/>
      <c r="U364" s="190"/>
    </row>
    <row r="365" spans="1:23" s="188" customFormat="1" x14ac:dyDescent="0.25">
      <c r="B365" s="191"/>
      <c r="I365" s="189"/>
      <c r="J365" s="189"/>
      <c r="K365" s="189"/>
      <c r="N365" s="189"/>
      <c r="U365" s="190"/>
    </row>
    <row r="366" spans="1:23" s="188" customFormat="1" x14ac:dyDescent="0.25">
      <c r="B366" s="191"/>
      <c r="I366" s="189"/>
      <c r="J366" s="189"/>
      <c r="K366" s="189"/>
      <c r="N366" s="189"/>
      <c r="U366" s="190"/>
    </row>
    <row r="367" spans="1:23" s="188" customFormat="1" x14ac:dyDescent="0.25">
      <c r="B367" s="191"/>
      <c r="I367" s="189"/>
      <c r="J367" s="189"/>
      <c r="K367" s="189"/>
      <c r="N367" s="189"/>
      <c r="U367" s="190"/>
    </row>
    <row r="368" spans="1:23" s="188" customFormat="1" x14ac:dyDescent="0.25">
      <c r="B368" s="191"/>
      <c r="I368" s="189"/>
      <c r="J368" s="189"/>
      <c r="K368" s="189"/>
      <c r="N368" s="189"/>
      <c r="U368" s="190"/>
    </row>
    <row r="369" spans="2:21" s="188" customFormat="1" x14ac:dyDescent="0.25">
      <c r="B369" s="191"/>
      <c r="I369" s="189"/>
      <c r="J369" s="189"/>
      <c r="K369" s="189"/>
      <c r="N369" s="189"/>
      <c r="U369" s="190"/>
    </row>
    <row r="370" spans="2:21" s="188" customFormat="1" x14ac:dyDescent="0.25">
      <c r="B370" s="191"/>
      <c r="I370" s="189"/>
      <c r="J370" s="189"/>
      <c r="K370" s="189"/>
      <c r="N370" s="189"/>
      <c r="U370" s="190"/>
    </row>
    <row r="371" spans="2:21" s="188" customFormat="1" x14ac:dyDescent="0.25">
      <c r="B371" s="191"/>
      <c r="I371" s="189"/>
      <c r="J371" s="189"/>
      <c r="K371" s="189"/>
      <c r="N371" s="189"/>
      <c r="U371" s="190"/>
    </row>
    <row r="372" spans="2:21" s="188" customFormat="1" x14ac:dyDescent="0.25">
      <c r="B372" s="191"/>
      <c r="I372" s="189"/>
      <c r="J372" s="189"/>
      <c r="K372" s="189"/>
      <c r="N372" s="189"/>
      <c r="U372" s="190"/>
    </row>
    <row r="373" spans="2:21" s="188" customFormat="1" x14ac:dyDescent="0.25">
      <c r="B373" s="191"/>
      <c r="I373" s="189"/>
      <c r="J373" s="189"/>
      <c r="K373" s="189"/>
      <c r="N373" s="189"/>
      <c r="U373" s="190"/>
    </row>
    <row r="374" spans="2:21" s="188" customFormat="1" x14ac:dyDescent="0.25">
      <c r="B374" s="191"/>
      <c r="I374" s="189"/>
      <c r="J374" s="189"/>
      <c r="K374" s="189"/>
      <c r="N374" s="189"/>
      <c r="U374" s="190"/>
    </row>
    <row r="375" spans="2:21" s="188" customFormat="1" x14ac:dyDescent="0.25">
      <c r="B375" s="191"/>
      <c r="I375" s="189"/>
      <c r="J375" s="189"/>
      <c r="K375" s="189"/>
      <c r="N375" s="189"/>
      <c r="U375" s="190"/>
    </row>
    <row r="376" spans="2:21" s="188" customFormat="1" x14ac:dyDescent="0.25">
      <c r="B376" s="191"/>
      <c r="I376" s="189"/>
      <c r="J376" s="189"/>
      <c r="K376" s="189"/>
      <c r="N376" s="189"/>
      <c r="U376" s="190"/>
    </row>
    <row r="377" spans="2:21" s="188" customFormat="1" x14ac:dyDescent="0.25">
      <c r="B377" s="191"/>
      <c r="I377" s="189"/>
      <c r="J377" s="189"/>
      <c r="K377" s="189"/>
      <c r="N377" s="189"/>
      <c r="U377" s="190"/>
    </row>
    <row r="378" spans="2:21" s="188" customFormat="1" x14ac:dyDescent="0.25">
      <c r="B378" s="191"/>
      <c r="I378" s="189"/>
      <c r="J378" s="189"/>
      <c r="K378" s="189"/>
      <c r="N378" s="189"/>
      <c r="U378" s="190"/>
    </row>
    <row r="379" spans="2:21" s="188" customFormat="1" x14ac:dyDescent="0.25">
      <c r="B379" s="191"/>
      <c r="I379" s="189"/>
      <c r="J379" s="189"/>
      <c r="K379" s="189"/>
      <c r="N379" s="189"/>
      <c r="U379" s="190"/>
    </row>
    <row r="380" spans="2:21" s="188" customFormat="1" x14ac:dyDescent="0.25">
      <c r="B380" s="191"/>
      <c r="I380" s="189"/>
      <c r="J380" s="189"/>
      <c r="K380" s="189"/>
      <c r="N380" s="189"/>
      <c r="U380" s="190"/>
    </row>
    <row r="381" spans="2:21" s="188" customFormat="1" x14ac:dyDescent="0.25">
      <c r="B381" s="191"/>
      <c r="I381" s="189"/>
      <c r="J381" s="189"/>
      <c r="K381" s="189"/>
      <c r="N381" s="189"/>
      <c r="U381" s="190"/>
    </row>
    <row r="382" spans="2:21" s="188" customFormat="1" x14ac:dyDescent="0.25">
      <c r="B382" s="191"/>
      <c r="I382" s="189"/>
      <c r="J382" s="189"/>
      <c r="K382" s="189"/>
      <c r="N382" s="189"/>
      <c r="U382" s="190"/>
    </row>
    <row r="383" spans="2:21" s="188" customFormat="1" x14ac:dyDescent="0.25">
      <c r="B383" s="191"/>
      <c r="I383" s="189"/>
      <c r="J383" s="189"/>
      <c r="K383" s="189"/>
      <c r="N383" s="189"/>
      <c r="U383" s="190"/>
    </row>
    <row r="384" spans="2:21" s="188" customFormat="1" x14ac:dyDescent="0.25">
      <c r="B384" s="191"/>
      <c r="I384" s="189"/>
      <c r="J384" s="189"/>
      <c r="K384" s="189"/>
      <c r="N384" s="189"/>
      <c r="U384" s="190"/>
    </row>
    <row r="385" spans="2:22" s="188" customFormat="1" x14ac:dyDescent="0.25">
      <c r="B385" s="191"/>
      <c r="I385" s="189"/>
      <c r="J385" s="189"/>
      <c r="K385" s="189"/>
      <c r="N385" s="189"/>
      <c r="U385" s="190"/>
      <c r="V385" s="190"/>
    </row>
    <row r="386" spans="2:22" s="188" customFormat="1" x14ac:dyDescent="0.25">
      <c r="B386" s="191"/>
      <c r="I386" s="189"/>
      <c r="J386" s="189"/>
      <c r="K386" s="189"/>
      <c r="N386" s="189"/>
      <c r="U386" s="190"/>
    </row>
    <row r="387" spans="2:22" s="188" customFormat="1" x14ac:dyDescent="0.25">
      <c r="B387" s="191"/>
      <c r="I387" s="189"/>
      <c r="J387" s="189"/>
      <c r="K387" s="189"/>
      <c r="N387" s="189"/>
      <c r="U387" s="190"/>
    </row>
    <row r="388" spans="2:22" s="188" customFormat="1" x14ac:dyDescent="0.25">
      <c r="B388" s="191"/>
      <c r="I388" s="189"/>
      <c r="J388" s="189"/>
      <c r="K388" s="189"/>
      <c r="N388" s="189"/>
      <c r="U388" s="190"/>
    </row>
    <row r="389" spans="2:22" s="188" customFormat="1" x14ac:dyDescent="0.25">
      <c r="B389" s="191"/>
      <c r="I389" s="189"/>
      <c r="J389" s="189"/>
      <c r="K389" s="189"/>
      <c r="N389" s="189"/>
      <c r="U389" s="190"/>
    </row>
    <row r="390" spans="2:22" s="188" customFormat="1" x14ac:dyDescent="0.25">
      <c r="B390" s="191"/>
      <c r="I390" s="189"/>
      <c r="J390" s="189"/>
      <c r="K390" s="189"/>
      <c r="N390" s="189"/>
      <c r="U390" s="190"/>
    </row>
    <row r="391" spans="2:22" s="188" customFormat="1" x14ac:dyDescent="0.25">
      <c r="B391" s="191"/>
      <c r="I391" s="189"/>
      <c r="J391" s="189"/>
      <c r="K391" s="189"/>
      <c r="N391" s="189"/>
      <c r="U391" s="190"/>
    </row>
    <row r="392" spans="2:22" s="188" customFormat="1" x14ac:dyDescent="0.25">
      <c r="B392" s="191"/>
      <c r="I392" s="189"/>
      <c r="J392" s="189"/>
      <c r="K392" s="189"/>
      <c r="N392" s="189"/>
      <c r="U392" s="190"/>
    </row>
    <row r="393" spans="2:22" s="188" customFormat="1" x14ac:dyDescent="0.25">
      <c r="B393" s="191"/>
      <c r="I393" s="189"/>
      <c r="J393" s="189"/>
      <c r="K393" s="189"/>
      <c r="N393" s="189"/>
      <c r="U393" s="190"/>
    </row>
    <row r="394" spans="2:22" s="188" customFormat="1" x14ac:dyDescent="0.25">
      <c r="B394" s="191"/>
      <c r="I394" s="189"/>
      <c r="J394" s="189"/>
      <c r="K394" s="189"/>
      <c r="N394" s="189"/>
      <c r="U394" s="190"/>
    </row>
    <row r="395" spans="2:22" s="188" customFormat="1" x14ac:dyDescent="0.25">
      <c r="B395" s="191"/>
      <c r="I395" s="189"/>
      <c r="J395" s="189"/>
      <c r="K395" s="189"/>
      <c r="N395" s="189"/>
      <c r="U395" s="190"/>
    </row>
    <row r="396" spans="2:22" s="188" customFormat="1" x14ac:dyDescent="0.25">
      <c r="B396" s="191"/>
      <c r="I396" s="189"/>
      <c r="J396" s="189"/>
      <c r="K396" s="189"/>
      <c r="N396" s="189"/>
      <c r="U396" s="190"/>
    </row>
    <row r="397" spans="2:22" s="188" customFormat="1" x14ac:dyDescent="0.25">
      <c r="B397" s="191"/>
      <c r="I397" s="189"/>
      <c r="J397" s="189"/>
      <c r="K397" s="189"/>
      <c r="N397" s="189"/>
      <c r="U397" s="190"/>
    </row>
    <row r="398" spans="2:22" s="188" customFormat="1" x14ac:dyDescent="0.25">
      <c r="B398" s="191"/>
      <c r="I398" s="189"/>
      <c r="J398" s="189"/>
      <c r="K398" s="189"/>
      <c r="N398" s="189"/>
      <c r="U398" s="190"/>
    </row>
    <row r="399" spans="2:22" s="188" customFormat="1" x14ac:dyDescent="0.25">
      <c r="B399" s="191"/>
      <c r="I399" s="189"/>
      <c r="J399" s="189"/>
      <c r="K399" s="189"/>
      <c r="N399" s="189"/>
      <c r="U399" s="190"/>
    </row>
    <row r="400" spans="2:22" s="188" customFormat="1" x14ac:dyDescent="0.25">
      <c r="B400" s="191"/>
      <c r="I400" s="189"/>
      <c r="J400" s="189"/>
      <c r="K400" s="189"/>
      <c r="N400" s="189"/>
      <c r="U400" s="190"/>
    </row>
    <row r="401" spans="2:22" s="188" customFormat="1" x14ac:dyDescent="0.25">
      <c r="B401" s="191"/>
      <c r="I401" s="189"/>
      <c r="J401" s="189"/>
      <c r="K401" s="189"/>
      <c r="N401" s="189"/>
      <c r="U401" s="190"/>
    </row>
    <row r="402" spans="2:22" s="188" customFormat="1" x14ac:dyDescent="0.25">
      <c r="B402" s="191"/>
      <c r="I402" s="189"/>
      <c r="J402" s="189"/>
      <c r="K402" s="189"/>
      <c r="N402" s="189"/>
      <c r="U402" s="190"/>
      <c r="V402" s="190"/>
    </row>
    <row r="403" spans="2:22" s="188" customFormat="1" x14ac:dyDescent="0.25">
      <c r="B403" s="191"/>
      <c r="I403" s="189"/>
      <c r="J403" s="189"/>
      <c r="K403" s="189"/>
      <c r="N403" s="189"/>
      <c r="U403" s="190"/>
    </row>
    <row r="404" spans="2:22" s="188" customFormat="1" x14ac:dyDescent="0.25">
      <c r="B404" s="191"/>
      <c r="I404" s="189"/>
      <c r="J404" s="189"/>
      <c r="K404" s="189"/>
      <c r="N404" s="189"/>
      <c r="U404" s="190"/>
    </row>
    <row r="405" spans="2:22" s="188" customFormat="1" x14ac:dyDescent="0.25">
      <c r="B405" s="191"/>
      <c r="I405" s="189"/>
      <c r="J405" s="189"/>
      <c r="K405" s="189"/>
      <c r="N405" s="189"/>
      <c r="U405" s="190"/>
    </row>
    <row r="406" spans="2:22" s="188" customFormat="1" x14ac:dyDescent="0.25">
      <c r="B406" s="191"/>
      <c r="I406" s="189"/>
      <c r="J406" s="189"/>
      <c r="K406" s="189"/>
      <c r="N406" s="189"/>
      <c r="U406" s="190"/>
    </row>
    <row r="407" spans="2:22" s="188" customFormat="1" x14ac:dyDescent="0.25">
      <c r="B407" s="191"/>
      <c r="I407" s="189"/>
      <c r="J407" s="189"/>
      <c r="K407" s="189"/>
      <c r="N407" s="189"/>
      <c r="U407" s="190"/>
    </row>
    <row r="408" spans="2:22" s="188" customFormat="1" x14ac:dyDescent="0.25">
      <c r="B408" s="191"/>
      <c r="I408" s="189"/>
      <c r="J408" s="189"/>
      <c r="K408" s="189"/>
      <c r="N408" s="189"/>
      <c r="U408" s="190"/>
    </row>
    <row r="409" spans="2:22" s="188" customFormat="1" x14ac:dyDescent="0.25">
      <c r="B409" s="191"/>
      <c r="I409" s="189"/>
      <c r="J409" s="189"/>
      <c r="K409" s="189"/>
      <c r="N409" s="189"/>
      <c r="U409" s="190"/>
    </row>
    <row r="410" spans="2:22" s="188" customFormat="1" x14ac:dyDescent="0.25">
      <c r="B410" s="191"/>
      <c r="I410" s="189"/>
      <c r="J410" s="189"/>
      <c r="K410" s="189"/>
      <c r="N410" s="189"/>
      <c r="U410" s="190"/>
    </row>
    <row r="411" spans="2:22" s="188" customFormat="1" x14ac:dyDescent="0.25">
      <c r="B411" s="191"/>
      <c r="I411" s="189"/>
      <c r="J411" s="189"/>
      <c r="K411" s="189"/>
      <c r="N411" s="189"/>
      <c r="U411" s="190"/>
      <c r="V411" s="190"/>
    </row>
    <row r="412" spans="2:22" s="188" customFormat="1" x14ac:dyDescent="0.25">
      <c r="B412" s="191"/>
      <c r="I412" s="189"/>
      <c r="J412" s="189"/>
      <c r="K412" s="189"/>
      <c r="N412" s="189"/>
      <c r="U412" s="190"/>
    </row>
    <row r="413" spans="2:22" s="188" customFormat="1" x14ac:dyDescent="0.25">
      <c r="B413" s="191"/>
      <c r="I413" s="189"/>
      <c r="J413" s="189"/>
      <c r="K413" s="189"/>
      <c r="N413" s="189"/>
      <c r="U413" s="190"/>
    </row>
    <row r="414" spans="2:22" s="188" customFormat="1" x14ac:dyDescent="0.25">
      <c r="B414" s="191"/>
      <c r="I414" s="189"/>
      <c r="J414" s="189"/>
      <c r="K414" s="189"/>
      <c r="N414" s="189"/>
      <c r="U414" s="190"/>
    </row>
    <row r="415" spans="2:22" s="188" customFormat="1" x14ac:dyDescent="0.25">
      <c r="B415" s="191"/>
      <c r="I415" s="189"/>
      <c r="J415" s="189"/>
      <c r="K415" s="189"/>
      <c r="N415" s="189"/>
    </row>
    <row r="416" spans="2:22" s="188" customFormat="1" x14ac:dyDescent="0.25">
      <c r="B416" s="191"/>
      <c r="I416" s="189"/>
      <c r="J416" s="189"/>
      <c r="K416" s="189"/>
      <c r="N416" s="189"/>
      <c r="U416" s="190"/>
    </row>
    <row r="417" spans="2:22" s="188" customFormat="1" x14ac:dyDescent="0.25">
      <c r="B417" s="191"/>
      <c r="I417" s="189"/>
      <c r="J417" s="189"/>
      <c r="K417" s="189"/>
      <c r="N417" s="189"/>
      <c r="U417" s="190"/>
    </row>
    <row r="418" spans="2:22" s="188" customFormat="1" x14ac:dyDescent="0.25">
      <c r="B418" s="191"/>
      <c r="I418" s="189"/>
      <c r="J418" s="189"/>
      <c r="K418" s="189"/>
      <c r="N418" s="189"/>
      <c r="U418" s="190"/>
    </row>
    <row r="419" spans="2:22" s="188" customFormat="1" x14ac:dyDescent="0.25">
      <c r="B419" s="191"/>
      <c r="I419" s="189"/>
      <c r="J419" s="189"/>
      <c r="K419" s="189"/>
      <c r="N419" s="189"/>
      <c r="U419" s="190"/>
    </row>
    <row r="420" spans="2:22" s="188" customFormat="1" x14ac:dyDescent="0.25">
      <c r="B420" s="191"/>
      <c r="I420" s="189"/>
      <c r="J420" s="189"/>
      <c r="K420" s="189"/>
      <c r="N420" s="189"/>
      <c r="U420" s="190"/>
    </row>
    <row r="421" spans="2:22" s="188" customFormat="1" x14ac:dyDescent="0.25">
      <c r="B421" s="191"/>
      <c r="I421" s="189"/>
      <c r="J421" s="189"/>
      <c r="K421" s="189"/>
      <c r="N421" s="189"/>
      <c r="U421" s="190"/>
    </row>
    <row r="422" spans="2:22" s="188" customFormat="1" x14ac:dyDescent="0.25">
      <c r="B422" s="191"/>
      <c r="I422" s="189"/>
      <c r="J422" s="189"/>
      <c r="K422" s="189"/>
      <c r="N422" s="189"/>
      <c r="U422" s="190"/>
    </row>
    <row r="423" spans="2:22" s="188" customFormat="1" x14ac:dyDescent="0.25">
      <c r="B423" s="191"/>
      <c r="I423" s="189"/>
      <c r="J423" s="189"/>
      <c r="K423" s="189"/>
      <c r="N423" s="189"/>
      <c r="U423" s="190"/>
    </row>
    <row r="424" spans="2:22" s="188" customFormat="1" x14ac:dyDescent="0.25">
      <c r="B424" s="191"/>
      <c r="I424" s="189"/>
      <c r="J424" s="189"/>
      <c r="K424" s="189"/>
      <c r="N424" s="189"/>
      <c r="U424" s="190"/>
    </row>
    <row r="425" spans="2:22" s="188" customFormat="1" x14ac:dyDescent="0.25">
      <c r="B425" s="191"/>
      <c r="I425" s="189"/>
      <c r="J425" s="189"/>
      <c r="K425" s="189"/>
      <c r="N425" s="189"/>
      <c r="U425" s="190"/>
    </row>
    <row r="426" spans="2:22" s="188" customFormat="1" x14ac:dyDescent="0.25">
      <c r="B426" s="191"/>
      <c r="I426" s="189"/>
      <c r="J426" s="189"/>
      <c r="K426" s="189"/>
      <c r="N426" s="189"/>
      <c r="U426" s="190"/>
    </row>
    <row r="427" spans="2:22" s="188" customFormat="1" x14ac:dyDescent="0.25">
      <c r="B427" s="191"/>
      <c r="I427" s="189"/>
      <c r="J427" s="189"/>
      <c r="K427" s="189"/>
      <c r="N427" s="189"/>
      <c r="U427" s="190"/>
      <c r="V427" s="190"/>
    </row>
    <row r="428" spans="2:22" s="188" customFormat="1" x14ac:dyDescent="0.25">
      <c r="B428" s="191"/>
      <c r="I428" s="189"/>
      <c r="J428" s="189"/>
      <c r="K428" s="189"/>
      <c r="N428" s="189"/>
      <c r="U428" s="190"/>
    </row>
    <row r="429" spans="2:22" s="188" customFormat="1" x14ac:dyDescent="0.25">
      <c r="B429" s="191"/>
      <c r="I429" s="189"/>
      <c r="J429" s="189"/>
      <c r="K429" s="189"/>
      <c r="N429" s="189"/>
      <c r="U429" s="190"/>
    </row>
    <row r="430" spans="2:22" s="188" customFormat="1" x14ac:dyDescent="0.25">
      <c r="B430" s="191"/>
      <c r="I430" s="189"/>
      <c r="J430" s="189"/>
      <c r="K430" s="189"/>
      <c r="N430" s="189"/>
      <c r="U430" s="190"/>
    </row>
    <row r="431" spans="2:22" s="188" customFormat="1" x14ac:dyDescent="0.25">
      <c r="B431" s="191"/>
      <c r="I431" s="189"/>
      <c r="J431" s="189"/>
      <c r="K431" s="189"/>
      <c r="N431" s="189"/>
    </row>
    <row r="432" spans="2:22" s="188" customFormat="1" x14ac:dyDescent="0.25">
      <c r="B432" s="191"/>
      <c r="I432" s="189"/>
      <c r="J432" s="189"/>
      <c r="K432" s="189"/>
      <c r="N432" s="189"/>
      <c r="U432" s="190"/>
    </row>
    <row r="433" spans="2:22" s="188" customFormat="1" x14ac:dyDescent="0.25">
      <c r="B433" s="191"/>
      <c r="I433" s="189"/>
      <c r="J433" s="189"/>
      <c r="K433" s="189"/>
      <c r="N433" s="189"/>
      <c r="U433" s="190"/>
    </row>
    <row r="434" spans="2:22" s="188" customFormat="1" x14ac:dyDescent="0.25">
      <c r="B434" s="191"/>
      <c r="I434" s="189"/>
      <c r="J434" s="189"/>
      <c r="K434" s="189"/>
      <c r="N434" s="189"/>
      <c r="U434" s="190"/>
    </row>
    <row r="435" spans="2:22" s="188" customFormat="1" x14ac:dyDescent="0.25">
      <c r="B435" s="191"/>
      <c r="I435" s="189"/>
      <c r="J435" s="189"/>
      <c r="K435" s="189"/>
      <c r="N435" s="189"/>
      <c r="U435" s="190"/>
    </row>
    <row r="436" spans="2:22" s="188" customFormat="1" x14ac:dyDescent="0.25">
      <c r="B436" s="191"/>
      <c r="I436" s="189"/>
      <c r="J436" s="189"/>
      <c r="K436" s="189"/>
      <c r="N436" s="189"/>
    </row>
    <row r="437" spans="2:22" s="188" customFormat="1" x14ac:dyDescent="0.25">
      <c r="B437" s="191"/>
      <c r="I437" s="189"/>
      <c r="J437" s="189"/>
      <c r="K437" s="189"/>
      <c r="N437" s="189"/>
      <c r="U437" s="190"/>
    </row>
    <row r="438" spans="2:22" s="188" customFormat="1" x14ac:dyDescent="0.25">
      <c r="B438" s="191"/>
      <c r="I438" s="189"/>
      <c r="J438" s="189"/>
      <c r="K438" s="189"/>
      <c r="N438" s="189"/>
      <c r="U438" s="190"/>
      <c r="V438" s="190"/>
    </row>
    <row r="439" spans="2:22" s="188" customFormat="1" x14ac:dyDescent="0.25">
      <c r="B439" s="191"/>
      <c r="I439" s="189"/>
      <c r="J439" s="189"/>
      <c r="K439" s="189"/>
      <c r="N439" s="189"/>
      <c r="U439" s="190"/>
    </row>
    <row r="440" spans="2:22" s="188" customFormat="1" x14ac:dyDescent="0.25">
      <c r="B440" s="191"/>
      <c r="I440" s="189"/>
      <c r="J440" s="189"/>
      <c r="K440" s="189"/>
      <c r="N440" s="189"/>
      <c r="U440" s="190"/>
    </row>
    <row r="441" spans="2:22" s="188" customFormat="1" x14ac:dyDescent="0.25">
      <c r="B441" s="191"/>
      <c r="I441" s="189"/>
      <c r="J441" s="189"/>
      <c r="K441" s="189"/>
      <c r="N441" s="189"/>
      <c r="U441" s="190"/>
    </row>
    <row r="442" spans="2:22" s="188" customFormat="1" x14ac:dyDescent="0.25">
      <c r="B442" s="191"/>
      <c r="I442" s="189"/>
      <c r="J442" s="189"/>
      <c r="K442" s="189"/>
      <c r="N442" s="189"/>
      <c r="U442" s="190"/>
    </row>
    <row r="443" spans="2:22" s="188" customFormat="1" x14ac:dyDescent="0.25">
      <c r="B443" s="191"/>
      <c r="I443" s="189"/>
      <c r="J443" s="189"/>
      <c r="K443" s="189"/>
      <c r="N443" s="189"/>
    </row>
    <row r="444" spans="2:22" s="188" customFormat="1" x14ac:dyDescent="0.25">
      <c r="B444" s="191"/>
      <c r="I444" s="189"/>
      <c r="J444" s="189"/>
      <c r="K444" s="189"/>
      <c r="N444" s="189"/>
      <c r="U444" s="190"/>
    </row>
    <row r="445" spans="2:22" s="188" customFormat="1" x14ac:dyDescent="0.25">
      <c r="B445" s="191"/>
      <c r="I445" s="189"/>
      <c r="J445" s="189"/>
      <c r="K445" s="189"/>
      <c r="N445" s="189"/>
      <c r="U445" s="190"/>
    </row>
    <row r="446" spans="2:22" s="188" customFormat="1" x14ac:dyDescent="0.25">
      <c r="B446" s="191"/>
      <c r="I446" s="189"/>
      <c r="J446" s="189"/>
      <c r="K446" s="189"/>
      <c r="N446" s="189"/>
      <c r="U446" s="190"/>
    </row>
    <row r="447" spans="2:22" s="188" customFormat="1" x14ac:dyDescent="0.25">
      <c r="B447" s="191"/>
      <c r="I447" s="189"/>
      <c r="J447" s="189"/>
      <c r="K447" s="189"/>
      <c r="N447" s="189"/>
      <c r="U447" s="190"/>
    </row>
    <row r="448" spans="2:22" s="188" customFormat="1" x14ac:dyDescent="0.25">
      <c r="B448" s="191"/>
      <c r="I448" s="189"/>
      <c r="J448" s="189"/>
      <c r="K448" s="189"/>
      <c r="N448" s="189"/>
      <c r="U448" s="190"/>
    </row>
    <row r="449" spans="2:21" s="188" customFormat="1" x14ac:dyDescent="0.25">
      <c r="B449" s="191"/>
      <c r="I449" s="189"/>
      <c r="J449" s="189"/>
      <c r="K449" s="189"/>
      <c r="N449" s="189"/>
      <c r="U449" s="190"/>
    </row>
    <row r="450" spans="2:21" s="188" customFormat="1" x14ac:dyDescent="0.25">
      <c r="B450" s="191"/>
      <c r="I450" s="189"/>
      <c r="J450" s="189"/>
      <c r="K450" s="189"/>
      <c r="N450" s="189"/>
      <c r="U450" s="190"/>
    </row>
    <row r="451" spans="2:21" s="188" customFormat="1" x14ac:dyDescent="0.25">
      <c r="B451" s="191"/>
      <c r="I451" s="189"/>
      <c r="J451" s="189"/>
      <c r="K451" s="189"/>
      <c r="N451" s="189"/>
      <c r="U451" s="190"/>
    </row>
    <row r="452" spans="2:21" s="188" customFormat="1" x14ac:dyDescent="0.25">
      <c r="B452" s="191"/>
      <c r="I452" s="189"/>
      <c r="J452" s="189"/>
      <c r="K452" s="189"/>
      <c r="N452" s="189"/>
      <c r="U452" s="190"/>
    </row>
    <row r="453" spans="2:21" s="188" customFormat="1" x14ac:dyDescent="0.25">
      <c r="B453" s="191"/>
      <c r="I453" s="189"/>
      <c r="J453" s="189"/>
      <c r="K453" s="189"/>
      <c r="N453" s="189"/>
      <c r="U453" s="190"/>
    </row>
    <row r="454" spans="2:21" s="188" customFormat="1" x14ac:dyDescent="0.25">
      <c r="B454" s="191"/>
      <c r="I454" s="189"/>
      <c r="J454" s="189"/>
      <c r="K454" s="189"/>
      <c r="N454" s="189"/>
      <c r="U454" s="190"/>
    </row>
    <row r="455" spans="2:21" s="188" customFormat="1" x14ac:dyDescent="0.25">
      <c r="B455" s="191"/>
      <c r="I455" s="189"/>
      <c r="J455" s="189"/>
      <c r="N455" s="189"/>
    </row>
    <row r="456" spans="2:21" s="188" customFormat="1" x14ac:dyDescent="0.25">
      <c r="B456" s="191"/>
      <c r="I456" s="189"/>
      <c r="J456" s="189"/>
      <c r="K456" s="189"/>
      <c r="N456" s="189"/>
      <c r="U456" s="190"/>
    </row>
    <row r="457" spans="2:21" s="188" customFormat="1" x14ac:dyDescent="0.25">
      <c r="B457" s="191"/>
      <c r="I457" s="189"/>
      <c r="J457" s="189"/>
      <c r="K457" s="189"/>
      <c r="N457" s="189"/>
      <c r="U457" s="190"/>
    </row>
    <row r="458" spans="2:21" s="188" customFormat="1" x14ac:dyDescent="0.25">
      <c r="B458" s="191"/>
      <c r="I458" s="189"/>
      <c r="J458" s="189"/>
      <c r="K458" s="189"/>
      <c r="N458" s="189"/>
      <c r="U458" s="190"/>
    </row>
    <row r="459" spans="2:21" s="188" customFormat="1" x14ac:dyDescent="0.25">
      <c r="B459" s="191"/>
      <c r="I459" s="189"/>
      <c r="J459" s="189"/>
      <c r="K459" s="189"/>
      <c r="N459" s="189"/>
      <c r="U459" s="190"/>
    </row>
    <row r="460" spans="2:21" s="188" customFormat="1" x14ac:dyDescent="0.25">
      <c r="B460" s="191"/>
      <c r="I460" s="189"/>
      <c r="J460" s="189"/>
      <c r="K460" s="189"/>
      <c r="N460" s="189"/>
      <c r="U460" s="190"/>
    </row>
    <row r="461" spans="2:21" s="188" customFormat="1" x14ac:dyDescent="0.25">
      <c r="B461" s="191"/>
      <c r="I461" s="189"/>
      <c r="J461" s="189"/>
      <c r="K461" s="189"/>
      <c r="N461" s="189"/>
      <c r="U461" s="190"/>
    </row>
    <row r="462" spans="2:21" s="188" customFormat="1" x14ac:dyDescent="0.25">
      <c r="B462" s="191"/>
      <c r="I462" s="189"/>
      <c r="J462" s="189"/>
      <c r="K462" s="189"/>
      <c r="N462" s="189"/>
    </row>
    <row r="463" spans="2:21" s="188" customFormat="1" x14ac:dyDescent="0.25">
      <c r="B463" s="191"/>
      <c r="I463" s="189"/>
      <c r="J463" s="189"/>
      <c r="K463" s="189"/>
      <c r="N463" s="189"/>
      <c r="U463" s="190"/>
    </row>
    <row r="464" spans="2:21" s="188" customFormat="1" x14ac:dyDescent="0.25">
      <c r="B464" s="191"/>
      <c r="I464" s="189"/>
      <c r="J464" s="189"/>
      <c r="K464" s="189"/>
      <c r="N464" s="189"/>
      <c r="U464" s="190"/>
    </row>
    <row r="465" spans="2:22" s="188" customFormat="1" x14ac:dyDescent="0.25">
      <c r="B465" s="191"/>
      <c r="I465" s="189"/>
      <c r="J465" s="189"/>
      <c r="K465" s="189"/>
      <c r="N465" s="189"/>
    </row>
    <row r="466" spans="2:22" s="188" customFormat="1" x14ac:dyDescent="0.25">
      <c r="B466" s="191"/>
      <c r="I466" s="189"/>
      <c r="J466" s="189"/>
      <c r="K466" s="189"/>
      <c r="N466" s="189"/>
    </row>
    <row r="467" spans="2:22" s="188" customFormat="1" x14ac:dyDescent="0.25">
      <c r="B467" s="191"/>
      <c r="I467" s="189"/>
      <c r="J467" s="189"/>
      <c r="K467" s="189"/>
      <c r="N467" s="189"/>
      <c r="U467" s="190"/>
    </row>
    <row r="468" spans="2:22" s="188" customFormat="1" x14ac:dyDescent="0.25">
      <c r="B468" s="191"/>
      <c r="I468" s="189"/>
      <c r="J468" s="189"/>
      <c r="K468" s="189"/>
      <c r="N468" s="189"/>
      <c r="U468" s="190"/>
    </row>
    <row r="469" spans="2:22" s="188" customFormat="1" x14ac:dyDescent="0.25">
      <c r="B469" s="191"/>
      <c r="I469" s="189"/>
      <c r="J469" s="189"/>
      <c r="K469" s="189"/>
      <c r="N469" s="189"/>
      <c r="U469" s="190"/>
    </row>
    <row r="470" spans="2:22" s="188" customFormat="1" x14ac:dyDescent="0.25">
      <c r="B470" s="191"/>
      <c r="I470" s="189"/>
      <c r="J470" s="189"/>
      <c r="K470" s="189"/>
      <c r="N470" s="189"/>
      <c r="U470" s="190"/>
    </row>
    <row r="471" spans="2:22" s="188" customFormat="1" x14ac:dyDescent="0.25">
      <c r="B471" s="191"/>
      <c r="I471" s="189"/>
      <c r="J471" s="189"/>
      <c r="K471" s="189"/>
      <c r="N471" s="189"/>
      <c r="U471" s="190"/>
    </row>
    <row r="472" spans="2:22" s="188" customFormat="1" x14ac:dyDescent="0.25">
      <c r="B472" s="191"/>
      <c r="I472" s="189"/>
      <c r="J472" s="189"/>
      <c r="K472" s="189"/>
      <c r="N472" s="189"/>
      <c r="U472" s="190"/>
    </row>
    <row r="473" spans="2:22" s="188" customFormat="1" x14ac:dyDescent="0.25">
      <c r="B473" s="191"/>
      <c r="I473" s="189"/>
      <c r="J473" s="189"/>
      <c r="K473" s="189"/>
      <c r="N473" s="189"/>
      <c r="U473" s="190"/>
    </row>
    <row r="474" spans="2:22" s="188" customFormat="1" x14ac:dyDescent="0.25">
      <c r="B474" s="191"/>
      <c r="I474" s="189"/>
      <c r="J474" s="189"/>
      <c r="K474" s="189"/>
      <c r="N474" s="189"/>
      <c r="U474" s="190"/>
    </row>
    <row r="475" spans="2:22" s="188" customFormat="1" x14ac:dyDescent="0.25">
      <c r="B475" s="191"/>
      <c r="I475" s="189"/>
      <c r="J475" s="189"/>
      <c r="K475" s="189"/>
      <c r="N475" s="189"/>
      <c r="U475" s="190"/>
    </row>
    <row r="476" spans="2:22" s="188" customFormat="1" x14ac:dyDescent="0.25">
      <c r="B476" s="191"/>
      <c r="I476" s="189"/>
      <c r="J476" s="189"/>
      <c r="K476" s="189"/>
      <c r="N476" s="189"/>
      <c r="U476" s="190"/>
    </row>
    <row r="477" spans="2:22" s="188" customFormat="1" x14ac:dyDescent="0.25">
      <c r="B477" s="191"/>
      <c r="I477" s="189"/>
      <c r="J477" s="189"/>
      <c r="K477" s="189"/>
      <c r="N477" s="189"/>
      <c r="U477" s="190"/>
    </row>
    <row r="478" spans="2:22" s="188" customFormat="1" x14ac:dyDescent="0.25">
      <c r="B478" s="191"/>
      <c r="I478" s="189"/>
      <c r="J478" s="189"/>
      <c r="K478" s="189"/>
      <c r="N478" s="189"/>
      <c r="U478" s="190"/>
    </row>
    <row r="479" spans="2:22" s="188" customFormat="1" x14ac:dyDescent="0.25">
      <c r="B479" s="191"/>
      <c r="I479" s="189"/>
      <c r="J479" s="189"/>
      <c r="K479" s="189"/>
      <c r="N479" s="189"/>
      <c r="U479" s="190"/>
    </row>
    <row r="480" spans="2:22" s="188" customFormat="1" x14ac:dyDescent="0.25">
      <c r="B480" s="191"/>
      <c r="I480" s="189"/>
      <c r="J480" s="189"/>
      <c r="K480" s="189"/>
      <c r="N480" s="189"/>
      <c r="U480" s="190"/>
      <c r="V480" s="190"/>
    </row>
    <row r="481" spans="2:21" s="188" customFormat="1" x14ac:dyDescent="0.25">
      <c r="B481" s="191"/>
      <c r="I481" s="189"/>
      <c r="J481" s="189"/>
      <c r="K481" s="189"/>
      <c r="N481" s="189"/>
      <c r="U481" s="190"/>
    </row>
    <row r="482" spans="2:21" s="188" customFormat="1" x14ac:dyDescent="0.25">
      <c r="B482" s="191"/>
      <c r="I482" s="189"/>
      <c r="J482" s="189"/>
      <c r="K482" s="189"/>
      <c r="N482" s="189"/>
      <c r="U482" s="190"/>
    </row>
    <row r="483" spans="2:21" s="188" customFormat="1" x14ac:dyDescent="0.25">
      <c r="B483" s="191"/>
      <c r="I483" s="189"/>
      <c r="J483" s="189"/>
      <c r="K483" s="189"/>
      <c r="N483" s="189"/>
      <c r="U483" s="190"/>
    </row>
    <row r="484" spans="2:21" s="188" customFormat="1" x14ac:dyDescent="0.25">
      <c r="B484" s="191"/>
      <c r="I484" s="189"/>
      <c r="J484" s="189"/>
      <c r="K484" s="189"/>
      <c r="N484" s="189"/>
      <c r="U484" s="190"/>
    </row>
    <row r="485" spans="2:21" s="188" customFormat="1" x14ac:dyDescent="0.25">
      <c r="B485" s="191"/>
      <c r="I485" s="189"/>
      <c r="J485" s="189"/>
      <c r="K485" s="189"/>
      <c r="N485" s="189"/>
      <c r="U485" s="190"/>
    </row>
    <row r="486" spans="2:21" s="188" customFormat="1" x14ac:dyDescent="0.25">
      <c r="B486" s="191"/>
      <c r="I486" s="189"/>
      <c r="J486" s="189"/>
      <c r="K486" s="189"/>
      <c r="N486" s="189"/>
      <c r="U486" s="190"/>
    </row>
    <row r="487" spans="2:21" s="188" customFormat="1" x14ac:dyDescent="0.25">
      <c r="B487" s="191"/>
      <c r="I487" s="189"/>
      <c r="J487" s="189"/>
      <c r="K487" s="189"/>
      <c r="N487" s="189"/>
      <c r="U487" s="190"/>
    </row>
    <row r="488" spans="2:21" s="188" customFormat="1" x14ac:dyDescent="0.25">
      <c r="B488" s="191"/>
      <c r="I488" s="189"/>
      <c r="J488" s="189"/>
      <c r="K488" s="189"/>
      <c r="N488" s="189"/>
      <c r="U488" s="190"/>
    </row>
    <row r="489" spans="2:21" s="188" customFormat="1" x14ac:dyDescent="0.25">
      <c r="B489" s="191"/>
      <c r="I489" s="189"/>
      <c r="J489" s="189"/>
      <c r="K489" s="189"/>
      <c r="N489" s="189"/>
      <c r="U489" s="190"/>
    </row>
    <row r="490" spans="2:21" s="188" customFormat="1" x14ac:dyDescent="0.25">
      <c r="B490" s="191"/>
      <c r="I490" s="189"/>
      <c r="J490" s="189"/>
      <c r="K490" s="189"/>
      <c r="N490" s="189"/>
      <c r="U490" s="190"/>
    </row>
    <row r="491" spans="2:21" s="188" customFormat="1" x14ac:dyDescent="0.25">
      <c r="B491" s="191"/>
      <c r="I491" s="189"/>
      <c r="J491" s="189"/>
      <c r="K491" s="189"/>
      <c r="N491" s="189"/>
      <c r="U491" s="190"/>
    </row>
    <row r="492" spans="2:21" s="188" customFormat="1" x14ac:dyDescent="0.25">
      <c r="B492" s="191"/>
      <c r="I492" s="189"/>
      <c r="J492" s="189"/>
      <c r="K492" s="189"/>
      <c r="N492" s="189"/>
      <c r="U492" s="190"/>
    </row>
    <row r="493" spans="2:21" s="188" customFormat="1" x14ac:dyDescent="0.25">
      <c r="B493" s="191"/>
      <c r="I493" s="189"/>
      <c r="J493" s="189"/>
      <c r="K493" s="189"/>
      <c r="N493" s="189"/>
      <c r="U493" s="190"/>
    </row>
    <row r="494" spans="2:21" s="188" customFormat="1" x14ac:dyDescent="0.25">
      <c r="B494" s="191"/>
      <c r="I494" s="189"/>
      <c r="J494" s="189"/>
      <c r="K494" s="189"/>
      <c r="N494" s="189"/>
      <c r="U494" s="190"/>
    </row>
    <row r="495" spans="2:21" s="188" customFormat="1" x14ac:dyDescent="0.25">
      <c r="B495" s="191"/>
      <c r="I495" s="189"/>
      <c r="J495" s="189"/>
      <c r="K495" s="189"/>
      <c r="N495" s="189"/>
      <c r="U495" s="190"/>
    </row>
    <row r="496" spans="2:21" s="188" customFormat="1" x14ac:dyDescent="0.25">
      <c r="B496" s="191"/>
      <c r="I496" s="189"/>
      <c r="J496" s="189"/>
      <c r="K496" s="189"/>
      <c r="N496" s="189"/>
      <c r="U496" s="190"/>
    </row>
    <row r="497" spans="2:21" s="188" customFormat="1" x14ac:dyDescent="0.25">
      <c r="B497" s="191"/>
      <c r="I497" s="189"/>
      <c r="J497" s="189"/>
      <c r="K497" s="189"/>
      <c r="N497" s="189"/>
      <c r="U497" s="190"/>
    </row>
    <row r="498" spans="2:21" s="188" customFormat="1" x14ac:dyDescent="0.25">
      <c r="B498" s="191"/>
      <c r="I498" s="189"/>
      <c r="J498" s="189"/>
      <c r="K498" s="189"/>
      <c r="N498" s="189"/>
      <c r="U498" s="190"/>
    </row>
    <row r="499" spans="2:21" s="188" customFormat="1" x14ac:dyDescent="0.25">
      <c r="B499" s="191"/>
      <c r="I499" s="189"/>
      <c r="J499" s="189"/>
      <c r="K499" s="189"/>
      <c r="N499" s="189"/>
      <c r="U499" s="190"/>
    </row>
    <row r="500" spans="2:21" s="188" customFormat="1" x14ac:dyDescent="0.25">
      <c r="B500" s="191"/>
      <c r="I500" s="189"/>
      <c r="J500" s="189"/>
      <c r="K500" s="189"/>
      <c r="N500" s="189"/>
      <c r="U500" s="190"/>
    </row>
    <row r="501" spans="2:21" s="188" customFormat="1" x14ac:dyDescent="0.25">
      <c r="B501" s="191"/>
      <c r="I501" s="189"/>
      <c r="J501" s="189"/>
      <c r="K501" s="189"/>
      <c r="N501" s="189"/>
      <c r="U501" s="190"/>
    </row>
    <row r="502" spans="2:21" s="188" customFormat="1" x14ac:dyDescent="0.25">
      <c r="B502" s="191"/>
      <c r="I502" s="189"/>
      <c r="J502" s="189"/>
      <c r="K502" s="189"/>
      <c r="N502" s="189"/>
    </row>
    <row r="503" spans="2:21" s="188" customFormat="1" x14ac:dyDescent="0.25">
      <c r="B503" s="191"/>
      <c r="I503" s="189"/>
      <c r="J503" s="189"/>
      <c r="K503" s="189"/>
      <c r="N503" s="189"/>
      <c r="U503" s="190"/>
    </row>
    <row r="504" spans="2:21" s="188" customFormat="1" x14ac:dyDescent="0.25">
      <c r="B504" s="191"/>
      <c r="I504" s="189"/>
      <c r="J504" s="189"/>
      <c r="K504" s="189"/>
      <c r="N504" s="189"/>
      <c r="U504" s="190"/>
    </row>
    <row r="505" spans="2:21" s="188" customFormat="1" x14ac:dyDescent="0.25">
      <c r="B505" s="191"/>
      <c r="I505" s="189"/>
      <c r="J505" s="189"/>
      <c r="K505" s="189"/>
      <c r="N505" s="189"/>
      <c r="U505" s="190"/>
    </row>
    <row r="506" spans="2:21" s="188" customFormat="1" x14ac:dyDescent="0.25">
      <c r="B506" s="191"/>
      <c r="I506" s="189"/>
      <c r="J506" s="189"/>
      <c r="K506" s="189"/>
      <c r="N506" s="189"/>
    </row>
    <row r="507" spans="2:21" s="188" customFormat="1" x14ac:dyDescent="0.25">
      <c r="B507" s="191"/>
      <c r="I507" s="189"/>
      <c r="J507" s="189"/>
      <c r="K507" s="189"/>
      <c r="N507" s="189"/>
    </row>
    <row r="508" spans="2:21" s="188" customFormat="1" x14ac:dyDescent="0.25">
      <c r="B508" s="191"/>
      <c r="I508" s="189"/>
      <c r="J508" s="189"/>
      <c r="K508" s="189"/>
      <c r="N508" s="189"/>
      <c r="U508" s="190"/>
    </row>
    <row r="509" spans="2:21" s="188" customFormat="1" x14ac:dyDescent="0.25">
      <c r="B509" s="191"/>
      <c r="I509" s="189"/>
      <c r="J509" s="189"/>
      <c r="K509" s="189"/>
      <c r="N509" s="189"/>
      <c r="U509" s="190"/>
    </row>
    <row r="510" spans="2:21" s="188" customFormat="1" x14ac:dyDescent="0.25">
      <c r="B510" s="191"/>
      <c r="I510" s="189"/>
      <c r="J510" s="189"/>
      <c r="K510" s="189"/>
      <c r="N510" s="189"/>
      <c r="U510" s="190"/>
    </row>
    <row r="511" spans="2:21" s="188" customFormat="1" x14ac:dyDescent="0.25">
      <c r="B511" s="191"/>
      <c r="I511" s="189"/>
      <c r="J511" s="189"/>
      <c r="K511" s="189"/>
      <c r="N511" s="189"/>
    </row>
    <row r="512" spans="2:21" s="188" customFormat="1" x14ac:dyDescent="0.25">
      <c r="B512" s="191"/>
      <c r="I512" s="189"/>
      <c r="J512" s="189"/>
      <c r="K512" s="189"/>
      <c r="N512" s="189"/>
      <c r="U512" s="190"/>
    </row>
    <row r="513" spans="2:22" s="188" customFormat="1" x14ac:dyDescent="0.25">
      <c r="B513" s="191"/>
      <c r="I513" s="189"/>
      <c r="J513" s="189"/>
      <c r="K513" s="189"/>
      <c r="N513" s="189"/>
      <c r="U513" s="190"/>
    </row>
    <row r="514" spans="2:22" s="188" customFormat="1" x14ac:dyDescent="0.25">
      <c r="B514" s="191"/>
      <c r="I514" s="189"/>
      <c r="J514" s="189"/>
      <c r="K514" s="189"/>
      <c r="N514" s="189"/>
      <c r="U514" s="190"/>
    </row>
    <row r="515" spans="2:22" s="188" customFormat="1" x14ac:dyDescent="0.25">
      <c r="B515" s="191"/>
      <c r="I515" s="189"/>
      <c r="J515" s="189"/>
      <c r="K515" s="189"/>
      <c r="N515" s="189"/>
      <c r="U515" s="190"/>
    </row>
    <row r="516" spans="2:22" s="188" customFormat="1" x14ac:dyDescent="0.25">
      <c r="B516" s="191"/>
      <c r="I516" s="189"/>
      <c r="J516" s="189"/>
      <c r="K516" s="189"/>
      <c r="N516" s="189"/>
      <c r="U516" s="190"/>
    </row>
    <row r="517" spans="2:22" s="188" customFormat="1" x14ac:dyDescent="0.25">
      <c r="B517" s="191"/>
      <c r="I517" s="189"/>
      <c r="J517" s="189"/>
      <c r="K517" s="189"/>
      <c r="N517" s="189"/>
      <c r="U517" s="190"/>
    </row>
    <row r="518" spans="2:22" s="188" customFormat="1" x14ac:dyDescent="0.25">
      <c r="B518" s="191"/>
      <c r="I518" s="189"/>
      <c r="J518" s="189"/>
      <c r="K518" s="189"/>
      <c r="N518" s="189"/>
      <c r="U518" s="190"/>
    </row>
    <row r="519" spans="2:22" s="188" customFormat="1" x14ac:dyDescent="0.25">
      <c r="B519" s="191"/>
      <c r="I519" s="189"/>
      <c r="J519" s="189"/>
      <c r="K519" s="189"/>
      <c r="N519" s="189"/>
      <c r="U519" s="190"/>
    </row>
    <row r="520" spans="2:22" s="188" customFormat="1" x14ac:dyDescent="0.25">
      <c r="B520" s="191"/>
      <c r="I520" s="189"/>
      <c r="J520" s="189"/>
      <c r="K520" s="189"/>
      <c r="N520" s="189"/>
      <c r="U520" s="190"/>
      <c r="V520" s="190"/>
    </row>
    <row r="521" spans="2:22" s="188" customFormat="1" x14ac:dyDescent="0.25">
      <c r="B521" s="191"/>
      <c r="I521" s="189"/>
      <c r="J521" s="189"/>
      <c r="K521" s="189"/>
      <c r="N521" s="189"/>
      <c r="U521" s="190"/>
    </row>
    <row r="522" spans="2:22" s="188" customFormat="1" x14ac:dyDescent="0.25">
      <c r="B522" s="191"/>
      <c r="I522" s="189"/>
      <c r="J522" s="189"/>
      <c r="K522" s="189"/>
      <c r="N522" s="189"/>
      <c r="U522" s="190"/>
      <c r="V522" s="190"/>
    </row>
    <row r="523" spans="2:22" s="188" customFormat="1" x14ac:dyDescent="0.25">
      <c r="B523" s="191"/>
      <c r="I523" s="189"/>
      <c r="J523" s="189"/>
      <c r="K523" s="189"/>
      <c r="N523" s="189"/>
      <c r="U523" s="190"/>
    </row>
    <row r="524" spans="2:22" s="188" customFormat="1" x14ac:dyDescent="0.25">
      <c r="B524" s="191"/>
      <c r="I524" s="189"/>
      <c r="J524" s="189"/>
      <c r="K524" s="189"/>
      <c r="N524" s="189"/>
      <c r="U524" s="190"/>
    </row>
    <row r="525" spans="2:22" s="188" customFormat="1" x14ac:dyDescent="0.25">
      <c r="B525" s="191"/>
      <c r="I525" s="189"/>
      <c r="J525" s="189"/>
      <c r="K525" s="189"/>
      <c r="N525" s="189"/>
      <c r="U525" s="190"/>
    </row>
    <row r="526" spans="2:22" s="188" customFormat="1" x14ac:dyDescent="0.25">
      <c r="B526" s="191"/>
      <c r="I526" s="189"/>
      <c r="J526" s="189"/>
      <c r="K526" s="189"/>
      <c r="N526" s="189"/>
      <c r="U526" s="190"/>
    </row>
    <row r="527" spans="2:22" s="188" customFormat="1" x14ac:dyDescent="0.25">
      <c r="B527" s="191"/>
      <c r="I527" s="189"/>
      <c r="J527" s="189"/>
      <c r="K527" s="189"/>
      <c r="N527" s="189"/>
      <c r="U527" s="190"/>
    </row>
    <row r="528" spans="2:22" s="188" customFormat="1" x14ac:dyDescent="0.25">
      <c r="B528" s="191"/>
      <c r="I528" s="189"/>
      <c r="J528" s="189"/>
      <c r="K528" s="189"/>
      <c r="N528" s="189"/>
      <c r="U528" s="190"/>
    </row>
    <row r="529" spans="2:22" s="188" customFormat="1" x14ac:dyDescent="0.25">
      <c r="B529" s="191"/>
      <c r="I529" s="189"/>
      <c r="J529" s="189"/>
      <c r="K529" s="189"/>
      <c r="N529" s="189"/>
      <c r="U529" s="190"/>
    </row>
    <row r="530" spans="2:22" s="188" customFormat="1" x14ac:dyDescent="0.25">
      <c r="B530" s="191"/>
      <c r="I530" s="189"/>
      <c r="J530" s="189"/>
      <c r="K530" s="189"/>
      <c r="N530" s="189"/>
      <c r="U530" s="190"/>
    </row>
    <row r="531" spans="2:22" s="188" customFormat="1" x14ac:dyDescent="0.25">
      <c r="B531" s="191"/>
      <c r="I531" s="189"/>
      <c r="J531" s="189"/>
      <c r="K531" s="189"/>
      <c r="N531" s="189"/>
      <c r="U531" s="190"/>
    </row>
    <row r="532" spans="2:22" s="188" customFormat="1" x14ac:dyDescent="0.25">
      <c r="B532" s="191"/>
      <c r="I532" s="189"/>
      <c r="J532" s="189"/>
      <c r="K532" s="189"/>
      <c r="N532" s="189"/>
      <c r="U532" s="190"/>
    </row>
    <row r="533" spans="2:22" s="188" customFormat="1" x14ac:dyDescent="0.25">
      <c r="B533" s="191"/>
      <c r="I533" s="189"/>
      <c r="J533" s="189"/>
      <c r="K533" s="189"/>
      <c r="N533" s="189"/>
      <c r="U533" s="190"/>
    </row>
    <row r="534" spans="2:22" s="188" customFormat="1" x14ac:dyDescent="0.25">
      <c r="B534" s="191"/>
      <c r="I534" s="189"/>
      <c r="J534" s="189"/>
      <c r="K534" s="189"/>
      <c r="N534" s="189"/>
      <c r="U534" s="190"/>
    </row>
    <row r="535" spans="2:22" s="188" customFormat="1" x14ac:dyDescent="0.25">
      <c r="B535" s="191"/>
      <c r="I535" s="189"/>
      <c r="J535" s="189"/>
      <c r="K535" s="189"/>
      <c r="N535" s="189"/>
      <c r="U535" s="190"/>
      <c r="V535" s="190"/>
    </row>
    <row r="536" spans="2:22" s="188" customFormat="1" x14ac:dyDescent="0.25">
      <c r="B536" s="191"/>
      <c r="I536" s="189"/>
      <c r="J536" s="189"/>
      <c r="K536" s="189"/>
      <c r="N536" s="189"/>
      <c r="U536" s="190"/>
    </row>
    <row r="537" spans="2:22" s="188" customFormat="1" x14ac:dyDescent="0.25">
      <c r="B537" s="191"/>
      <c r="I537" s="189"/>
      <c r="J537" s="189"/>
      <c r="K537" s="189"/>
      <c r="N537" s="189"/>
      <c r="U537" s="190"/>
    </row>
    <row r="538" spans="2:22" s="188" customFormat="1" x14ac:dyDescent="0.25">
      <c r="B538" s="191"/>
      <c r="I538" s="189"/>
      <c r="J538" s="189"/>
      <c r="K538" s="189"/>
      <c r="N538" s="189"/>
      <c r="U538" s="190"/>
      <c r="V538" s="190"/>
    </row>
    <row r="539" spans="2:22" s="188" customFormat="1" x14ac:dyDescent="0.25">
      <c r="B539" s="191"/>
      <c r="I539" s="189"/>
      <c r="J539" s="189"/>
      <c r="K539" s="189"/>
      <c r="N539" s="189"/>
      <c r="U539" s="190"/>
    </row>
    <row r="540" spans="2:22" s="188" customFormat="1" x14ac:dyDescent="0.25">
      <c r="B540" s="191"/>
      <c r="I540" s="189"/>
      <c r="J540" s="189"/>
      <c r="K540" s="189"/>
      <c r="N540" s="189"/>
      <c r="U540" s="190"/>
    </row>
    <row r="541" spans="2:22" s="188" customFormat="1" x14ac:dyDescent="0.25">
      <c r="B541" s="191"/>
      <c r="I541" s="189"/>
      <c r="J541" s="189"/>
      <c r="K541" s="189"/>
      <c r="N541" s="189"/>
      <c r="U541" s="190"/>
    </row>
    <row r="542" spans="2:22" s="188" customFormat="1" x14ac:dyDescent="0.25">
      <c r="B542" s="191"/>
      <c r="I542" s="189"/>
      <c r="J542" s="189"/>
      <c r="K542" s="189"/>
      <c r="N542" s="189"/>
      <c r="U542" s="190"/>
    </row>
    <row r="543" spans="2:22" s="188" customFormat="1" x14ac:dyDescent="0.25">
      <c r="B543" s="191"/>
      <c r="I543" s="189"/>
      <c r="J543" s="189"/>
      <c r="K543" s="189"/>
      <c r="N543" s="189"/>
      <c r="U543" s="190"/>
    </row>
    <row r="544" spans="2:22" s="188" customFormat="1" x14ac:dyDescent="0.25">
      <c r="B544" s="191"/>
      <c r="I544" s="189"/>
      <c r="J544" s="189"/>
      <c r="K544" s="189"/>
      <c r="N544" s="189"/>
      <c r="U544" s="190"/>
    </row>
    <row r="545" spans="2:22" s="188" customFormat="1" x14ac:dyDescent="0.25">
      <c r="B545" s="191"/>
      <c r="I545" s="189"/>
      <c r="J545" s="189"/>
      <c r="K545" s="189"/>
      <c r="N545" s="189"/>
      <c r="U545" s="190"/>
    </row>
    <row r="546" spans="2:22" s="188" customFormat="1" x14ac:dyDescent="0.25">
      <c r="B546" s="191"/>
      <c r="I546" s="189"/>
      <c r="J546" s="189"/>
      <c r="K546" s="189"/>
      <c r="N546" s="189"/>
      <c r="U546" s="190"/>
    </row>
    <row r="547" spans="2:22" s="188" customFormat="1" x14ac:dyDescent="0.25">
      <c r="B547" s="191"/>
      <c r="I547" s="189"/>
      <c r="J547" s="189"/>
      <c r="K547" s="189"/>
      <c r="N547" s="189"/>
      <c r="U547" s="190"/>
      <c r="V547" s="190"/>
    </row>
    <row r="548" spans="2:22" s="188" customFormat="1" x14ac:dyDescent="0.25">
      <c r="B548" s="191"/>
      <c r="I548" s="189"/>
      <c r="J548" s="189"/>
      <c r="K548" s="189"/>
      <c r="N548" s="189"/>
    </row>
    <row r="549" spans="2:22" s="188" customFormat="1" x14ac:dyDescent="0.25">
      <c r="B549" s="191"/>
      <c r="I549" s="189"/>
      <c r="J549" s="189"/>
      <c r="K549" s="189"/>
      <c r="N549" s="189"/>
      <c r="U549" s="190"/>
    </row>
    <row r="550" spans="2:22" s="188" customFormat="1" x14ac:dyDescent="0.25">
      <c r="B550" s="191"/>
      <c r="I550" s="189"/>
      <c r="J550" s="189"/>
      <c r="K550" s="189"/>
      <c r="N550" s="189"/>
      <c r="U550" s="190"/>
    </row>
    <row r="551" spans="2:22" s="188" customFormat="1" x14ac:dyDescent="0.25">
      <c r="B551" s="191"/>
      <c r="I551" s="189"/>
      <c r="J551" s="189"/>
      <c r="K551" s="189"/>
      <c r="N551" s="189"/>
      <c r="U551" s="190"/>
    </row>
    <row r="552" spans="2:22" s="188" customFormat="1" x14ac:dyDescent="0.25">
      <c r="B552" s="191"/>
      <c r="I552" s="189"/>
      <c r="J552" s="189"/>
      <c r="K552" s="189"/>
      <c r="N552" s="189"/>
      <c r="U552" s="190"/>
    </row>
    <row r="553" spans="2:22" s="188" customFormat="1" x14ac:dyDescent="0.25">
      <c r="B553" s="191"/>
      <c r="I553" s="189"/>
      <c r="J553" s="189"/>
      <c r="K553" s="189"/>
      <c r="N553" s="189"/>
      <c r="U553" s="190"/>
    </row>
    <row r="554" spans="2:22" s="188" customFormat="1" x14ac:dyDescent="0.25">
      <c r="B554" s="191"/>
      <c r="I554" s="189"/>
      <c r="J554" s="189"/>
      <c r="K554" s="189"/>
      <c r="N554" s="189"/>
      <c r="U554" s="190"/>
    </row>
    <row r="555" spans="2:22" s="188" customFormat="1" x14ac:dyDescent="0.25">
      <c r="B555" s="191"/>
      <c r="I555" s="189"/>
      <c r="J555" s="189"/>
      <c r="K555" s="189"/>
      <c r="N555" s="189"/>
      <c r="U555" s="190"/>
    </row>
    <row r="556" spans="2:22" s="188" customFormat="1" x14ac:dyDescent="0.25">
      <c r="B556" s="191"/>
      <c r="I556" s="189"/>
      <c r="J556" s="189"/>
      <c r="K556" s="189"/>
      <c r="N556" s="189"/>
      <c r="U556" s="190"/>
    </row>
    <row r="557" spans="2:22" s="188" customFormat="1" x14ac:dyDescent="0.25">
      <c r="B557" s="191"/>
      <c r="I557" s="189"/>
      <c r="J557" s="189"/>
      <c r="K557" s="189"/>
      <c r="N557" s="189"/>
      <c r="U557" s="190"/>
      <c r="V557" s="190"/>
    </row>
    <row r="558" spans="2:22" s="188" customFormat="1" x14ac:dyDescent="0.25">
      <c r="B558" s="191"/>
      <c r="I558" s="189"/>
      <c r="J558" s="189"/>
      <c r="K558" s="189"/>
      <c r="N558" s="189"/>
      <c r="U558" s="190"/>
    </row>
    <row r="559" spans="2:22" s="188" customFormat="1" x14ac:dyDescent="0.25">
      <c r="B559" s="191"/>
      <c r="I559" s="189"/>
      <c r="J559" s="189"/>
      <c r="K559" s="189"/>
      <c r="N559" s="189"/>
    </row>
    <row r="560" spans="2:22" s="188" customFormat="1" x14ac:dyDescent="0.25">
      <c r="B560" s="191"/>
      <c r="I560" s="189"/>
      <c r="J560" s="189"/>
      <c r="K560" s="189"/>
      <c r="N560" s="189"/>
    </row>
    <row r="561" spans="2:22" s="188" customFormat="1" x14ac:dyDescent="0.25">
      <c r="B561" s="191"/>
      <c r="I561" s="189"/>
      <c r="J561" s="189"/>
      <c r="K561" s="189"/>
      <c r="N561" s="189"/>
      <c r="U561" s="190"/>
    </row>
    <row r="562" spans="2:22" s="188" customFormat="1" x14ac:dyDescent="0.25">
      <c r="B562" s="191"/>
      <c r="I562" s="189"/>
      <c r="J562" s="189"/>
      <c r="K562" s="189"/>
      <c r="N562" s="189"/>
      <c r="U562" s="190"/>
    </row>
    <row r="563" spans="2:22" s="188" customFormat="1" x14ac:dyDescent="0.25">
      <c r="B563" s="191"/>
      <c r="I563" s="189"/>
      <c r="J563" s="189"/>
      <c r="K563" s="189"/>
      <c r="N563" s="189"/>
    </row>
    <row r="564" spans="2:22" s="188" customFormat="1" x14ac:dyDescent="0.25">
      <c r="B564" s="191"/>
      <c r="I564" s="189"/>
      <c r="J564" s="189"/>
      <c r="K564" s="189"/>
      <c r="N564" s="189"/>
      <c r="U564" s="190"/>
    </row>
    <row r="565" spans="2:22" s="188" customFormat="1" x14ac:dyDescent="0.25">
      <c r="B565" s="191"/>
      <c r="I565" s="189"/>
      <c r="J565" s="189"/>
      <c r="K565" s="189"/>
      <c r="N565" s="189"/>
      <c r="U565" s="190"/>
    </row>
    <row r="566" spans="2:22" s="188" customFormat="1" x14ac:dyDescent="0.25">
      <c r="B566" s="191"/>
      <c r="I566" s="189"/>
      <c r="J566" s="189"/>
      <c r="K566" s="189"/>
      <c r="N566" s="189"/>
      <c r="U566" s="190"/>
    </row>
    <row r="567" spans="2:22" s="188" customFormat="1" x14ac:dyDescent="0.25">
      <c r="B567" s="191"/>
      <c r="I567" s="189"/>
      <c r="J567" s="189"/>
      <c r="K567" s="189"/>
      <c r="N567" s="189"/>
      <c r="U567" s="190"/>
    </row>
    <row r="568" spans="2:22" s="188" customFormat="1" x14ac:dyDescent="0.25">
      <c r="B568" s="191"/>
      <c r="I568" s="189"/>
      <c r="J568" s="189"/>
      <c r="K568" s="189"/>
      <c r="N568" s="189"/>
      <c r="U568" s="190"/>
    </row>
    <row r="569" spans="2:22" s="188" customFormat="1" x14ac:dyDescent="0.25">
      <c r="B569" s="191"/>
      <c r="I569" s="189"/>
      <c r="J569" s="189"/>
      <c r="K569" s="189"/>
      <c r="N569" s="189"/>
      <c r="U569" s="190"/>
      <c r="V569" s="190"/>
    </row>
    <row r="570" spans="2:22" s="188" customFormat="1" x14ac:dyDescent="0.25">
      <c r="B570" s="191"/>
      <c r="I570" s="189"/>
      <c r="J570" s="189"/>
      <c r="K570" s="189"/>
      <c r="N570" s="189"/>
      <c r="U570" s="190"/>
    </row>
    <row r="571" spans="2:22" s="188" customFormat="1" x14ac:dyDescent="0.25">
      <c r="B571" s="191"/>
      <c r="I571" s="189"/>
      <c r="J571" s="189"/>
      <c r="K571" s="189"/>
      <c r="N571" s="189"/>
    </row>
    <row r="572" spans="2:22" s="188" customFormat="1" x14ac:dyDescent="0.25">
      <c r="B572" s="191"/>
      <c r="I572" s="189"/>
      <c r="J572" s="189"/>
      <c r="K572" s="189"/>
      <c r="N572" s="189"/>
      <c r="U572" s="190"/>
    </row>
    <row r="573" spans="2:22" s="188" customFormat="1" x14ac:dyDescent="0.25">
      <c r="B573" s="191"/>
      <c r="I573" s="189"/>
      <c r="J573" s="189"/>
      <c r="K573" s="189"/>
      <c r="N573" s="189"/>
      <c r="U573" s="190"/>
    </row>
    <row r="574" spans="2:22" s="188" customFormat="1" x14ac:dyDescent="0.25">
      <c r="B574" s="191"/>
      <c r="I574" s="189"/>
      <c r="J574" s="189"/>
      <c r="K574" s="189"/>
      <c r="N574" s="189"/>
      <c r="U574" s="190"/>
    </row>
    <row r="575" spans="2:22" s="188" customFormat="1" x14ac:dyDescent="0.25">
      <c r="B575" s="191"/>
      <c r="I575" s="189"/>
      <c r="J575" s="189"/>
      <c r="K575" s="189"/>
      <c r="N575" s="189"/>
      <c r="U575" s="190"/>
    </row>
    <row r="576" spans="2:22" s="188" customFormat="1" x14ac:dyDescent="0.25">
      <c r="B576" s="191"/>
      <c r="I576" s="189"/>
      <c r="J576" s="189"/>
      <c r="K576" s="189"/>
      <c r="N576" s="189"/>
    </row>
    <row r="577" spans="2:22" s="188" customFormat="1" x14ac:dyDescent="0.25">
      <c r="B577" s="191"/>
      <c r="I577" s="189"/>
      <c r="J577" s="189"/>
      <c r="K577" s="189"/>
      <c r="N577" s="189"/>
      <c r="U577" s="190"/>
    </row>
    <row r="578" spans="2:22" s="188" customFormat="1" x14ac:dyDescent="0.25">
      <c r="B578" s="191"/>
      <c r="I578" s="189"/>
      <c r="J578" s="189"/>
      <c r="K578" s="189"/>
      <c r="N578" s="189"/>
      <c r="U578" s="190"/>
    </row>
    <row r="579" spans="2:22" s="188" customFormat="1" x14ac:dyDescent="0.25">
      <c r="B579" s="191"/>
      <c r="I579" s="189"/>
      <c r="J579" s="189"/>
      <c r="K579" s="189"/>
      <c r="N579" s="189"/>
      <c r="U579" s="190"/>
    </row>
    <row r="580" spans="2:22" s="188" customFormat="1" x14ac:dyDescent="0.25">
      <c r="B580" s="191"/>
      <c r="I580" s="189"/>
      <c r="J580" s="189"/>
      <c r="K580" s="189"/>
      <c r="N580" s="189"/>
      <c r="U580" s="190"/>
      <c r="V580" s="190"/>
    </row>
    <row r="581" spans="2:22" s="188" customFormat="1" x14ac:dyDescent="0.25">
      <c r="B581" s="191"/>
      <c r="I581" s="189"/>
      <c r="J581" s="189"/>
      <c r="K581" s="189"/>
      <c r="N581" s="189"/>
      <c r="U581" s="190"/>
      <c r="V581" s="190"/>
    </row>
    <row r="582" spans="2:22" s="188" customFormat="1" x14ac:dyDescent="0.25">
      <c r="B582" s="191"/>
      <c r="I582" s="189"/>
      <c r="J582" s="189"/>
      <c r="K582" s="189"/>
      <c r="N582" s="189"/>
    </row>
    <row r="583" spans="2:22" s="188" customFormat="1" x14ac:dyDescent="0.25">
      <c r="B583" s="191"/>
      <c r="I583" s="189"/>
      <c r="J583" s="189"/>
      <c r="K583" s="189"/>
      <c r="N583" s="189"/>
      <c r="U583" s="190"/>
    </row>
    <row r="584" spans="2:22" s="188" customFormat="1" x14ac:dyDescent="0.25">
      <c r="B584" s="191"/>
      <c r="I584" s="189"/>
      <c r="J584" s="189"/>
      <c r="K584" s="189"/>
      <c r="N584" s="189"/>
      <c r="U584" s="190"/>
    </row>
    <row r="585" spans="2:22" s="188" customFormat="1" x14ac:dyDescent="0.25">
      <c r="B585" s="191"/>
      <c r="I585" s="189"/>
      <c r="J585" s="189"/>
      <c r="K585" s="189"/>
      <c r="N585" s="189"/>
      <c r="U585" s="190"/>
      <c r="V585" s="190"/>
    </row>
    <row r="586" spans="2:22" s="188" customFormat="1" x14ac:dyDescent="0.25">
      <c r="B586" s="191"/>
      <c r="I586" s="189"/>
      <c r="J586" s="189"/>
      <c r="K586" s="189"/>
      <c r="N586" s="189"/>
      <c r="U586" s="190"/>
    </row>
    <row r="587" spans="2:22" s="188" customFormat="1" x14ac:dyDescent="0.25">
      <c r="B587" s="191"/>
      <c r="I587" s="189"/>
      <c r="J587" s="189"/>
      <c r="K587" s="189"/>
      <c r="N587" s="189"/>
      <c r="U587" s="190"/>
    </row>
    <row r="588" spans="2:22" s="188" customFormat="1" x14ac:dyDescent="0.25">
      <c r="B588" s="191"/>
      <c r="I588" s="189"/>
      <c r="J588" s="189"/>
      <c r="K588" s="189"/>
      <c r="N588" s="189"/>
      <c r="U588" s="190"/>
      <c r="V588" s="190"/>
    </row>
    <row r="589" spans="2:22" s="188" customFormat="1" x14ac:dyDescent="0.25">
      <c r="B589" s="191"/>
      <c r="I589" s="189"/>
      <c r="J589" s="189"/>
      <c r="K589" s="189"/>
      <c r="N589" s="189"/>
      <c r="U589" s="190"/>
      <c r="V589" s="190"/>
    </row>
    <row r="590" spans="2:22" s="188" customFormat="1" x14ac:dyDescent="0.25">
      <c r="B590" s="191"/>
      <c r="I590" s="189"/>
      <c r="J590" s="189"/>
      <c r="K590" s="189"/>
      <c r="N590" s="189"/>
      <c r="U590" s="190"/>
    </row>
    <row r="591" spans="2:22" s="188" customFormat="1" x14ac:dyDescent="0.25">
      <c r="B591" s="191"/>
      <c r="I591" s="189"/>
      <c r="J591" s="189"/>
      <c r="K591" s="189"/>
      <c r="N591" s="189"/>
      <c r="U591" s="190"/>
    </row>
    <row r="592" spans="2:22" s="188" customFormat="1" x14ac:dyDescent="0.25">
      <c r="B592" s="191"/>
      <c r="I592" s="189"/>
      <c r="J592" s="189"/>
      <c r="K592" s="189"/>
      <c r="N592" s="189"/>
      <c r="U592" s="190"/>
    </row>
    <row r="593" spans="2:21" s="188" customFormat="1" x14ac:dyDescent="0.25">
      <c r="B593" s="191"/>
      <c r="I593" s="189"/>
      <c r="J593" s="189"/>
      <c r="K593" s="189"/>
      <c r="N593" s="189"/>
      <c r="U593" s="190"/>
    </row>
    <row r="594" spans="2:21" s="188" customFormat="1" x14ac:dyDescent="0.25">
      <c r="B594" s="191"/>
      <c r="I594" s="189"/>
      <c r="J594" s="189"/>
      <c r="K594" s="189"/>
      <c r="N594" s="189"/>
      <c r="U594" s="190"/>
    </row>
    <row r="595" spans="2:21" s="188" customFormat="1" x14ac:dyDescent="0.25">
      <c r="B595" s="191"/>
      <c r="I595" s="189"/>
      <c r="J595" s="189"/>
      <c r="K595" s="189"/>
      <c r="N595" s="189"/>
      <c r="U595" s="190"/>
    </row>
    <row r="596" spans="2:21" s="188" customFormat="1" x14ac:dyDescent="0.25">
      <c r="B596" s="191"/>
      <c r="I596" s="189"/>
      <c r="J596" s="189"/>
      <c r="K596" s="189"/>
      <c r="N596" s="189"/>
      <c r="U596" s="190"/>
    </row>
    <row r="597" spans="2:21" s="188" customFormat="1" x14ac:dyDescent="0.25">
      <c r="B597" s="191"/>
      <c r="I597" s="189"/>
      <c r="J597" s="189"/>
      <c r="K597" s="189"/>
      <c r="N597" s="189"/>
      <c r="U597" s="190"/>
    </row>
    <row r="598" spans="2:21" s="188" customFormat="1" x14ac:dyDescent="0.25">
      <c r="B598" s="191"/>
      <c r="I598" s="189"/>
      <c r="J598" s="189"/>
      <c r="K598" s="189"/>
      <c r="N598" s="189"/>
      <c r="U598" s="190"/>
    </row>
    <row r="599" spans="2:21" s="188" customFormat="1" x14ac:dyDescent="0.25">
      <c r="B599" s="191"/>
      <c r="I599" s="189"/>
      <c r="J599" s="189"/>
      <c r="K599" s="189"/>
      <c r="N599" s="189"/>
    </row>
    <row r="600" spans="2:21" s="188" customFormat="1" x14ac:dyDescent="0.25">
      <c r="B600" s="191"/>
      <c r="I600" s="189"/>
      <c r="J600" s="189"/>
      <c r="K600" s="189"/>
      <c r="N600" s="189"/>
      <c r="U600" s="190"/>
    </row>
    <row r="601" spans="2:21" s="188" customFormat="1" x14ac:dyDescent="0.25">
      <c r="B601" s="191"/>
      <c r="I601" s="189"/>
      <c r="J601" s="189"/>
      <c r="K601" s="189"/>
      <c r="N601" s="189"/>
      <c r="U601" s="190"/>
    </row>
    <row r="602" spans="2:21" s="188" customFormat="1" x14ac:dyDescent="0.25">
      <c r="B602" s="191"/>
      <c r="I602" s="189"/>
      <c r="J602" s="189"/>
      <c r="K602" s="189"/>
      <c r="N602" s="189"/>
      <c r="U602" s="190"/>
    </row>
    <row r="603" spans="2:21" s="188" customFormat="1" x14ac:dyDescent="0.25">
      <c r="B603" s="191"/>
      <c r="I603" s="189"/>
      <c r="J603" s="189"/>
      <c r="K603" s="189"/>
      <c r="N603" s="189"/>
      <c r="U603" s="190"/>
    </row>
    <row r="604" spans="2:21" s="188" customFormat="1" x14ac:dyDescent="0.25">
      <c r="B604" s="191"/>
      <c r="I604" s="189"/>
      <c r="J604" s="189"/>
      <c r="K604" s="189"/>
      <c r="N604" s="189"/>
      <c r="U604" s="190"/>
    </row>
    <row r="605" spans="2:21" s="188" customFormat="1" x14ac:dyDescent="0.25">
      <c r="B605" s="191"/>
      <c r="I605" s="189"/>
      <c r="J605" s="189"/>
      <c r="K605" s="189"/>
      <c r="N605" s="189"/>
      <c r="U605" s="190"/>
    </row>
    <row r="606" spans="2:21" s="188" customFormat="1" x14ac:dyDescent="0.25">
      <c r="B606" s="191"/>
      <c r="I606" s="189"/>
      <c r="J606" s="189"/>
      <c r="K606" s="189"/>
      <c r="N606" s="189"/>
      <c r="U606" s="190"/>
    </row>
    <row r="607" spans="2:21" s="188" customFormat="1" x14ac:dyDescent="0.25">
      <c r="B607" s="191"/>
      <c r="I607" s="189"/>
      <c r="J607" s="189"/>
      <c r="K607" s="189"/>
      <c r="N607" s="189"/>
      <c r="U607" s="190"/>
    </row>
    <row r="608" spans="2:21" s="188" customFormat="1" x14ac:dyDescent="0.25">
      <c r="B608" s="191"/>
      <c r="I608" s="189"/>
      <c r="J608" s="189"/>
      <c r="K608" s="189"/>
      <c r="N608" s="189"/>
      <c r="U608" s="190"/>
    </row>
    <row r="609" spans="2:22" s="188" customFormat="1" x14ac:dyDescent="0.25">
      <c r="B609" s="191"/>
      <c r="I609" s="189"/>
      <c r="J609" s="189"/>
      <c r="K609" s="189"/>
      <c r="N609" s="189"/>
      <c r="U609" s="190"/>
      <c r="V609" s="190"/>
    </row>
    <row r="610" spans="2:22" s="188" customFormat="1" x14ac:dyDescent="0.25">
      <c r="B610" s="191"/>
      <c r="I610" s="189"/>
      <c r="J610" s="189"/>
      <c r="K610" s="189"/>
      <c r="N610" s="189"/>
    </row>
    <row r="611" spans="2:22" s="188" customFormat="1" x14ac:dyDescent="0.25">
      <c r="B611" s="191"/>
      <c r="I611" s="189"/>
      <c r="J611" s="189"/>
      <c r="K611" s="189"/>
      <c r="N611" s="189"/>
      <c r="U611" s="190"/>
    </row>
    <row r="612" spans="2:22" s="188" customFormat="1" x14ac:dyDescent="0.25">
      <c r="B612" s="191"/>
      <c r="I612" s="189"/>
      <c r="J612" s="189"/>
      <c r="K612" s="189"/>
      <c r="N612" s="189"/>
      <c r="U612" s="190"/>
      <c r="V612" s="190"/>
    </row>
    <row r="613" spans="2:22" s="188" customFormat="1" x14ac:dyDescent="0.25">
      <c r="B613" s="191"/>
      <c r="I613" s="189"/>
      <c r="J613" s="189"/>
      <c r="K613" s="189"/>
      <c r="N613" s="189"/>
      <c r="U613" s="190"/>
      <c r="V613" s="190"/>
    </row>
    <row r="614" spans="2:22" s="188" customFormat="1" x14ac:dyDescent="0.25">
      <c r="B614" s="191"/>
      <c r="I614" s="189"/>
      <c r="J614" s="189"/>
      <c r="K614" s="189"/>
      <c r="N614" s="189"/>
      <c r="U614" s="190"/>
    </row>
    <row r="615" spans="2:22" s="188" customFormat="1" x14ac:dyDescent="0.25">
      <c r="B615" s="191"/>
      <c r="I615" s="189"/>
      <c r="J615" s="189"/>
      <c r="K615" s="189"/>
      <c r="N615" s="189"/>
      <c r="U615" s="190"/>
    </row>
    <row r="616" spans="2:22" s="188" customFormat="1" x14ac:dyDescent="0.25">
      <c r="B616" s="191"/>
      <c r="I616" s="189"/>
      <c r="J616" s="189"/>
      <c r="K616" s="189"/>
      <c r="N616" s="189"/>
      <c r="U616" s="190"/>
    </row>
    <row r="617" spans="2:22" s="188" customFormat="1" x14ac:dyDescent="0.25">
      <c r="B617" s="191"/>
      <c r="I617" s="189"/>
      <c r="J617" s="189"/>
      <c r="K617" s="189"/>
      <c r="N617" s="189"/>
      <c r="U617" s="190"/>
    </row>
    <row r="618" spans="2:22" s="188" customFormat="1" x14ac:dyDescent="0.25">
      <c r="B618" s="191"/>
      <c r="I618" s="189"/>
      <c r="J618" s="189"/>
      <c r="K618" s="189"/>
      <c r="N618" s="189"/>
      <c r="U618" s="190"/>
    </row>
    <row r="619" spans="2:22" s="188" customFormat="1" x14ac:dyDescent="0.25">
      <c r="B619" s="191"/>
      <c r="I619" s="189"/>
      <c r="J619" s="189"/>
      <c r="K619" s="189"/>
      <c r="N619" s="189"/>
      <c r="U619" s="190"/>
    </row>
    <row r="620" spans="2:22" s="188" customFormat="1" x14ac:dyDescent="0.25">
      <c r="B620" s="191"/>
      <c r="I620" s="189"/>
      <c r="J620" s="189"/>
      <c r="K620" s="189"/>
      <c r="N620" s="189"/>
      <c r="U620" s="190"/>
    </row>
    <row r="621" spans="2:22" s="188" customFormat="1" x14ac:dyDescent="0.25">
      <c r="B621" s="191"/>
      <c r="I621" s="189"/>
      <c r="J621" s="189"/>
      <c r="K621" s="189"/>
      <c r="N621" s="189"/>
      <c r="U621" s="190"/>
    </row>
    <row r="622" spans="2:22" s="188" customFormat="1" x14ac:dyDescent="0.25">
      <c r="B622" s="191"/>
      <c r="I622" s="189"/>
      <c r="J622" s="189"/>
      <c r="K622" s="189"/>
      <c r="N622" s="189"/>
      <c r="U622" s="190"/>
    </row>
    <row r="623" spans="2:22" s="188" customFormat="1" x14ac:dyDescent="0.25">
      <c r="B623" s="191"/>
      <c r="I623" s="189"/>
      <c r="J623" s="189"/>
      <c r="K623" s="189"/>
      <c r="N623" s="189"/>
      <c r="U623" s="190"/>
    </row>
    <row r="624" spans="2:22" s="188" customFormat="1" x14ac:dyDescent="0.25">
      <c r="B624" s="191"/>
      <c r="I624" s="189"/>
      <c r="J624" s="189"/>
      <c r="K624" s="189"/>
      <c r="N624" s="189"/>
      <c r="U624" s="190"/>
    </row>
    <row r="625" spans="2:22" s="188" customFormat="1" x14ac:dyDescent="0.25">
      <c r="B625" s="191"/>
      <c r="I625" s="189"/>
      <c r="J625" s="189"/>
      <c r="K625" s="189"/>
      <c r="N625" s="189"/>
      <c r="U625" s="190"/>
    </row>
    <row r="626" spans="2:22" s="188" customFormat="1" x14ac:dyDescent="0.25">
      <c r="B626" s="191"/>
      <c r="I626" s="189"/>
      <c r="J626" s="189"/>
      <c r="K626" s="189"/>
      <c r="N626" s="189"/>
    </row>
    <row r="627" spans="2:22" s="188" customFormat="1" x14ac:dyDescent="0.25">
      <c r="B627" s="191"/>
      <c r="I627" s="189"/>
      <c r="J627" s="189"/>
      <c r="K627" s="189"/>
      <c r="N627" s="189"/>
      <c r="U627" s="190"/>
      <c r="V627" s="190"/>
    </row>
    <row r="628" spans="2:22" s="188" customFormat="1" x14ac:dyDescent="0.25">
      <c r="B628" s="191"/>
      <c r="I628" s="189"/>
      <c r="J628" s="189"/>
      <c r="K628" s="189"/>
      <c r="N628" s="189"/>
      <c r="U628" s="190"/>
    </row>
    <row r="629" spans="2:22" s="188" customFormat="1" x14ac:dyDescent="0.25">
      <c r="B629" s="191"/>
      <c r="I629" s="189"/>
      <c r="J629" s="189"/>
      <c r="K629" s="189"/>
      <c r="N629" s="189"/>
      <c r="U629" s="190"/>
    </row>
    <row r="630" spans="2:22" s="188" customFormat="1" x14ac:dyDescent="0.25">
      <c r="B630" s="191"/>
      <c r="I630" s="189"/>
      <c r="J630" s="189"/>
      <c r="K630" s="189"/>
      <c r="N630" s="189"/>
      <c r="U630" s="190"/>
    </row>
    <row r="631" spans="2:22" s="188" customFormat="1" x14ac:dyDescent="0.25">
      <c r="B631" s="191"/>
      <c r="I631" s="189"/>
      <c r="J631" s="189"/>
      <c r="K631" s="189"/>
      <c r="N631" s="189"/>
    </row>
    <row r="632" spans="2:22" s="188" customFormat="1" x14ac:dyDescent="0.25">
      <c r="B632" s="191"/>
      <c r="I632" s="189"/>
      <c r="J632" s="189"/>
      <c r="K632" s="189"/>
      <c r="N632" s="189"/>
    </row>
    <row r="633" spans="2:22" s="188" customFormat="1" x14ac:dyDescent="0.25">
      <c r="B633" s="191"/>
      <c r="I633" s="189"/>
      <c r="J633" s="189"/>
      <c r="K633" s="189"/>
      <c r="N633" s="189"/>
      <c r="U633" s="190"/>
    </row>
    <row r="634" spans="2:22" s="188" customFormat="1" x14ac:dyDescent="0.25">
      <c r="B634" s="191"/>
      <c r="I634" s="189"/>
      <c r="J634" s="189"/>
      <c r="K634" s="189"/>
      <c r="N634" s="189"/>
      <c r="U634" s="190"/>
    </row>
    <row r="635" spans="2:22" s="188" customFormat="1" x14ac:dyDescent="0.25">
      <c r="B635" s="191"/>
      <c r="I635" s="189"/>
      <c r="J635" s="189"/>
      <c r="K635" s="189"/>
      <c r="N635" s="189"/>
      <c r="U635" s="190"/>
    </row>
    <row r="636" spans="2:22" s="188" customFormat="1" x14ac:dyDescent="0.25">
      <c r="B636" s="191"/>
      <c r="I636" s="189"/>
      <c r="J636" s="189"/>
      <c r="K636" s="189"/>
      <c r="N636" s="189"/>
      <c r="U636" s="190"/>
    </row>
    <row r="637" spans="2:22" s="188" customFormat="1" x14ac:dyDescent="0.25">
      <c r="B637" s="191"/>
      <c r="I637" s="189"/>
      <c r="J637" s="189"/>
      <c r="K637" s="189"/>
      <c r="N637" s="189"/>
      <c r="U637" s="190"/>
    </row>
    <row r="638" spans="2:22" s="188" customFormat="1" x14ac:dyDescent="0.25">
      <c r="B638" s="191"/>
      <c r="I638" s="189"/>
      <c r="J638" s="189"/>
      <c r="K638" s="189"/>
      <c r="N638" s="189"/>
      <c r="U638" s="190"/>
    </row>
    <row r="639" spans="2:22" s="188" customFormat="1" x14ac:dyDescent="0.25">
      <c r="B639" s="191"/>
      <c r="I639" s="189"/>
      <c r="J639" s="189"/>
      <c r="K639" s="189"/>
      <c r="N639" s="189"/>
    </row>
    <row r="640" spans="2:22" s="188" customFormat="1" x14ac:dyDescent="0.25">
      <c r="B640" s="191"/>
      <c r="I640" s="189"/>
      <c r="J640" s="189"/>
      <c r="K640" s="189"/>
      <c r="N640" s="189"/>
      <c r="U640" s="190"/>
    </row>
    <row r="641" spans="2:22" s="188" customFormat="1" x14ac:dyDescent="0.25">
      <c r="B641" s="191"/>
      <c r="I641" s="189"/>
      <c r="J641" s="189"/>
      <c r="K641" s="189"/>
      <c r="N641" s="189"/>
      <c r="U641" s="190"/>
    </row>
    <row r="642" spans="2:22" s="188" customFormat="1" x14ac:dyDescent="0.25">
      <c r="B642" s="191"/>
      <c r="I642" s="189"/>
      <c r="J642" s="189"/>
      <c r="K642" s="189"/>
      <c r="N642" s="189"/>
      <c r="U642" s="190"/>
      <c r="V642" s="190"/>
    </row>
    <row r="643" spans="2:22" s="188" customFormat="1" x14ac:dyDescent="0.25">
      <c r="B643" s="191"/>
      <c r="I643" s="189"/>
      <c r="J643" s="189"/>
      <c r="K643" s="189"/>
      <c r="N643" s="189"/>
      <c r="U643" s="190"/>
    </row>
    <row r="644" spans="2:22" s="188" customFormat="1" x14ac:dyDescent="0.25">
      <c r="B644" s="191"/>
      <c r="I644" s="189"/>
      <c r="J644" s="189"/>
      <c r="K644" s="189"/>
      <c r="N644" s="189"/>
      <c r="U644" s="190"/>
    </row>
    <row r="645" spans="2:22" s="188" customFormat="1" x14ac:dyDescent="0.25">
      <c r="B645" s="191"/>
      <c r="I645" s="189"/>
      <c r="J645" s="189"/>
      <c r="K645" s="189"/>
      <c r="N645" s="189"/>
      <c r="U645" s="190"/>
    </row>
    <row r="646" spans="2:22" s="188" customFormat="1" x14ac:dyDescent="0.25">
      <c r="B646" s="191"/>
      <c r="I646" s="189"/>
      <c r="J646" s="189"/>
      <c r="K646" s="189"/>
      <c r="N646" s="189"/>
      <c r="U646" s="190"/>
    </row>
    <row r="647" spans="2:22" s="188" customFormat="1" x14ac:dyDescent="0.25">
      <c r="B647" s="191"/>
      <c r="I647" s="189"/>
      <c r="J647" s="189"/>
      <c r="K647" s="189"/>
      <c r="N647" s="189"/>
      <c r="U647" s="190"/>
    </row>
    <row r="648" spans="2:22" s="188" customFormat="1" x14ac:dyDescent="0.25">
      <c r="B648" s="191"/>
      <c r="I648" s="189"/>
      <c r="J648" s="189"/>
      <c r="K648" s="189"/>
      <c r="N648" s="189"/>
      <c r="U648" s="190"/>
    </row>
    <row r="649" spans="2:22" s="188" customFormat="1" x14ac:dyDescent="0.25">
      <c r="B649" s="191"/>
      <c r="I649" s="189"/>
      <c r="J649" s="189"/>
      <c r="K649" s="189"/>
      <c r="N649" s="189"/>
      <c r="U649" s="190"/>
    </row>
    <row r="650" spans="2:22" s="188" customFormat="1" x14ac:dyDescent="0.25">
      <c r="B650" s="191"/>
      <c r="I650" s="189"/>
      <c r="J650" s="189"/>
      <c r="K650" s="189"/>
      <c r="N650" s="189"/>
      <c r="U650" s="190"/>
    </row>
    <row r="651" spans="2:22" s="188" customFormat="1" x14ac:dyDescent="0.25">
      <c r="B651" s="191"/>
      <c r="I651" s="189"/>
      <c r="J651" s="189"/>
      <c r="K651" s="189"/>
      <c r="N651" s="189"/>
      <c r="U651" s="190"/>
    </row>
    <row r="652" spans="2:22" s="188" customFormat="1" x14ac:dyDescent="0.25">
      <c r="B652" s="191"/>
      <c r="I652" s="189"/>
      <c r="J652" s="189"/>
      <c r="K652" s="189"/>
      <c r="N652" s="189"/>
      <c r="U652" s="190"/>
    </row>
    <row r="653" spans="2:22" s="188" customFormat="1" x14ac:dyDescent="0.25">
      <c r="B653" s="191"/>
      <c r="I653" s="189"/>
      <c r="J653" s="189"/>
      <c r="K653" s="189"/>
      <c r="N653" s="189"/>
      <c r="U653" s="190"/>
    </row>
    <row r="654" spans="2:22" s="188" customFormat="1" x14ac:dyDescent="0.25">
      <c r="B654" s="191"/>
      <c r="I654" s="189"/>
      <c r="J654" s="189"/>
      <c r="K654" s="189"/>
      <c r="N654" s="189"/>
      <c r="U654" s="190"/>
    </row>
    <row r="655" spans="2:22" s="188" customFormat="1" x14ac:dyDescent="0.25">
      <c r="B655" s="191"/>
      <c r="I655" s="189"/>
      <c r="J655" s="189"/>
      <c r="K655" s="189"/>
      <c r="N655" s="189"/>
    </row>
    <row r="656" spans="2:22" s="188" customFormat="1" x14ac:dyDescent="0.25">
      <c r="B656" s="191"/>
      <c r="I656" s="189"/>
      <c r="J656" s="189"/>
      <c r="K656" s="189"/>
      <c r="N656" s="189"/>
      <c r="U656" s="190"/>
    </row>
    <row r="657" spans="2:22" s="188" customFormat="1" x14ac:dyDescent="0.25">
      <c r="B657" s="191"/>
      <c r="I657" s="189"/>
      <c r="J657" s="189"/>
      <c r="K657" s="189"/>
      <c r="N657" s="189"/>
      <c r="U657" s="190"/>
    </row>
    <row r="658" spans="2:22" s="188" customFormat="1" x14ac:dyDescent="0.25">
      <c r="B658" s="191"/>
      <c r="I658" s="189"/>
      <c r="J658" s="189"/>
      <c r="K658" s="189"/>
      <c r="N658" s="189"/>
      <c r="U658" s="190"/>
      <c r="V658" s="190"/>
    </row>
    <row r="659" spans="2:22" s="188" customFormat="1" x14ac:dyDescent="0.25">
      <c r="B659" s="191"/>
      <c r="I659" s="189"/>
      <c r="J659" s="189"/>
      <c r="K659" s="189"/>
      <c r="N659" s="189"/>
      <c r="U659" s="190"/>
    </row>
    <row r="660" spans="2:22" s="188" customFormat="1" x14ac:dyDescent="0.25">
      <c r="B660" s="191"/>
      <c r="I660" s="189"/>
      <c r="J660" s="189"/>
      <c r="K660" s="189"/>
      <c r="N660" s="189"/>
      <c r="U660" s="190"/>
    </row>
    <row r="661" spans="2:22" s="188" customFormat="1" x14ac:dyDescent="0.25">
      <c r="B661" s="191"/>
      <c r="I661" s="189"/>
      <c r="J661" s="189"/>
      <c r="K661" s="189"/>
      <c r="N661" s="189"/>
      <c r="U661" s="190"/>
    </row>
    <row r="662" spans="2:22" s="188" customFormat="1" x14ac:dyDescent="0.25">
      <c r="B662" s="191"/>
      <c r="I662" s="189"/>
      <c r="J662" s="189"/>
      <c r="K662" s="189"/>
      <c r="N662" s="189"/>
      <c r="U662" s="190"/>
    </row>
    <row r="663" spans="2:22" s="188" customFormat="1" x14ac:dyDescent="0.25">
      <c r="B663" s="191"/>
      <c r="I663" s="189"/>
      <c r="J663" s="189"/>
      <c r="K663" s="189"/>
      <c r="N663" s="189"/>
      <c r="U663" s="190"/>
    </row>
    <row r="664" spans="2:22" s="188" customFormat="1" x14ac:dyDescent="0.25">
      <c r="B664" s="191"/>
      <c r="I664" s="189"/>
      <c r="J664" s="189"/>
      <c r="K664" s="189"/>
      <c r="N664" s="189"/>
      <c r="U664" s="190"/>
    </row>
    <row r="665" spans="2:22" s="188" customFormat="1" x14ac:dyDescent="0.25">
      <c r="B665" s="191"/>
      <c r="I665" s="189"/>
      <c r="J665" s="189"/>
      <c r="K665" s="189"/>
      <c r="N665" s="189"/>
      <c r="U665" s="190"/>
    </row>
    <row r="666" spans="2:22" s="188" customFormat="1" x14ac:dyDescent="0.25">
      <c r="B666" s="191"/>
      <c r="I666" s="189"/>
      <c r="J666" s="189"/>
      <c r="K666" s="189"/>
      <c r="N666" s="189"/>
      <c r="U666" s="190"/>
    </row>
    <row r="667" spans="2:22" s="188" customFormat="1" x14ac:dyDescent="0.25">
      <c r="B667" s="191"/>
      <c r="I667" s="189"/>
      <c r="J667" s="189"/>
      <c r="K667" s="189"/>
      <c r="N667" s="189"/>
      <c r="U667" s="190"/>
    </row>
    <row r="668" spans="2:22" s="188" customFormat="1" x14ac:dyDescent="0.25">
      <c r="B668" s="191"/>
      <c r="I668" s="189"/>
      <c r="J668" s="189"/>
      <c r="K668" s="189"/>
      <c r="N668" s="189"/>
      <c r="U668" s="190"/>
    </row>
    <row r="669" spans="2:22" s="188" customFormat="1" x14ac:dyDescent="0.25">
      <c r="B669" s="191"/>
      <c r="I669" s="189"/>
      <c r="J669" s="189"/>
      <c r="K669" s="189"/>
      <c r="N669" s="189"/>
      <c r="U669" s="190"/>
    </row>
    <row r="670" spans="2:22" s="188" customFormat="1" x14ac:dyDescent="0.25">
      <c r="B670" s="191"/>
      <c r="I670" s="189"/>
      <c r="J670" s="189"/>
      <c r="K670" s="189"/>
      <c r="N670" s="189"/>
      <c r="U670" s="190"/>
    </row>
    <row r="671" spans="2:22" s="188" customFormat="1" x14ac:dyDescent="0.25">
      <c r="B671" s="191"/>
      <c r="I671" s="189"/>
      <c r="J671" s="189"/>
      <c r="K671" s="189"/>
      <c r="N671" s="189"/>
      <c r="U671" s="190"/>
    </row>
    <row r="672" spans="2:22" s="188" customFormat="1" x14ac:dyDescent="0.25">
      <c r="B672" s="191"/>
      <c r="I672" s="189"/>
      <c r="J672" s="189"/>
      <c r="K672" s="189"/>
      <c r="N672" s="189"/>
      <c r="U672" s="190"/>
    </row>
    <row r="673" spans="2:21" s="188" customFormat="1" x14ac:dyDescent="0.25">
      <c r="B673" s="191"/>
      <c r="I673" s="189"/>
      <c r="J673" s="189"/>
      <c r="K673" s="189"/>
      <c r="N673" s="189"/>
      <c r="U673" s="190"/>
    </row>
    <row r="674" spans="2:21" s="188" customFormat="1" x14ac:dyDescent="0.25">
      <c r="B674" s="191"/>
      <c r="I674" s="189"/>
      <c r="J674" s="189"/>
      <c r="K674" s="189"/>
      <c r="N674" s="189"/>
      <c r="U674" s="190"/>
    </row>
    <row r="675" spans="2:21" s="188" customFormat="1" x14ac:dyDescent="0.25">
      <c r="B675" s="191"/>
      <c r="I675" s="189"/>
      <c r="J675" s="189"/>
      <c r="K675" s="189"/>
      <c r="N675" s="189"/>
      <c r="U675" s="190"/>
    </row>
    <row r="676" spans="2:21" s="188" customFormat="1" x14ac:dyDescent="0.25">
      <c r="B676" s="191"/>
      <c r="I676" s="189"/>
      <c r="J676" s="189"/>
      <c r="K676" s="189"/>
      <c r="N676" s="189"/>
      <c r="U676" s="190"/>
    </row>
    <row r="677" spans="2:21" s="188" customFormat="1" x14ac:dyDescent="0.25">
      <c r="B677" s="191"/>
      <c r="I677" s="189"/>
      <c r="J677" s="189"/>
      <c r="K677" s="189"/>
      <c r="N677" s="189"/>
      <c r="U677" s="190"/>
    </row>
    <row r="678" spans="2:21" s="188" customFormat="1" x14ac:dyDescent="0.25">
      <c r="B678" s="191"/>
      <c r="I678" s="189"/>
      <c r="J678" s="189"/>
      <c r="K678" s="189"/>
      <c r="N678" s="189"/>
      <c r="U678" s="190"/>
    </row>
    <row r="679" spans="2:21" s="188" customFormat="1" x14ac:dyDescent="0.25">
      <c r="B679" s="191"/>
      <c r="I679" s="189"/>
      <c r="J679" s="189"/>
      <c r="K679" s="189"/>
      <c r="N679" s="189"/>
      <c r="U679" s="190"/>
    </row>
    <row r="680" spans="2:21" s="188" customFormat="1" x14ac:dyDescent="0.25">
      <c r="B680" s="191"/>
      <c r="I680" s="189"/>
      <c r="J680" s="189"/>
      <c r="K680" s="189"/>
      <c r="N680" s="189"/>
      <c r="U680" s="190"/>
    </row>
    <row r="681" spans="2:21" s="188" customFormat="1" x14ac:dyDescent="0.25">
      <c r="B681" s="191"/>
      <c r="I681" s="189"/>
      <c r="J681" s="189"/>
      <c r="K681" s="189"/>
      <c r="N681" s="189"/>
      <c r="U681" s="190"/>
    </row>
    <row r="682" spans="2:21" s="188" customFormat="1" x14ac:dyDescent="0.25">
      <c r="B682" s="191"/>
      <c r="I682" s="189"/>
      <c r="J682" s="189"/>
      <c r="K682" s="189"/>
      <c r="N682" s="189"/>
    </row>
    <row r="683" spans="2:21" s="188" customFormat="1" x14ac:dyDescent="0.25">
      <c r="B683" s="191"/>
      <c r="I683" s="189"/>
      <c r="J683" s="189"/>
      <c r="K683" s="189"/>
      <c r="N683" s="189"/>
      <c r="U683" s="190"/>
    </row>
    <row r="684" spans="2:21" s="188" customFormat="1" x14ac:dyDescent="0.25">
      <c r="B684" s="191"/>
      <c r="I684" s="189"/>
      <c r="J684" s="189"/>
      <c r="K684" s="189"/>
      <c r="N684" s="189"/>
      <c r="U684" s="190"/>
    </row>
    <row r="685" spans="2:21" s="188" customFormat="1" x14ac:dyDescent="0.25">
      <c r="B685" s="191"/>
      <c r="I685" s="189"/>
      <c r="J685" s="189"/>
      <c r="K685" s="189"/>
      <c r="N685" s="189"/>
      <c r="U685" s="190"/>
    </row>
    <row r="686" spans="2:21" s="188" customFormat="1" x14ac:dyDescent="0.25">
      <c r="B686" s="191"/>
      <c r="I686" s="189"/>
      <c r="J686" s="189"/>
      <c r="K686" s="189"/>
      <c r="N686" s="189"/>
      <c r="U686" s="190"/>
    </row>
    <row r="687" spans="2:21" s="188" customFormat="1" x14ac:dyDescent="0.25">
      <c r="B687" s="191"/>
      <c r="I687" s="189"/>
      <c r="J687" s="189"/>
      <c r="K687" s="189"/>
      <c r="N687" s="189"/>
      <c r="U687" s="190"/>
    </row>
    <row r="688" spans="2:21" s="188" customFormat="1" x14ac:dyDescent="0.25">
      <c r="B688" s="191"/>
      <c r="I688" s="189"/>
      <c r="J688" s="189"/>
      <c r="K688" s="189"/>
      <c r="N688" s="189"/>
      <c r="U688" s="190"/>
    </row>
    <row r="689" spans="2:21" s="188" customFormat="1" x14ac:dyDescent="0.25">
      <c r="B689" s="191"/>
      <c r="I689" s="189"/>
      <c r="J689" s="189"/>
      <c r="K689" s="189"/>
      <c r="N689" s="189"/>
      <c r="U689" s="190"/>
    </row>
    <row r="690" spans="2:21" s="188" customFormat="1" x14ac:dyDescent="0.25">
      <c r="B690" s="191"/>
      <c r="I690" s="189"/>
      <c r="J690" s="189"/>
      <c r="K690" s="189"/>
      <c r="N690" s="189"/>
      <c r="U690" s="190"/>
    </row>
    <row r="691" spans="2:21" s="188" customFormat="1" x14ac:dyDescent="0.25">
      <c r="B691" s="191"/>
      <c r="I691" s="189"/>
      <c r="J691" s="189"/>
      <c r="K691" s="189"/>
      <c r="N691" s="189"/>
      <c r="U691" s="190"/>
    </row>
    <row r="692" spans="2:21" s="188" customFormat="1" x14ac:dyDescent="0.25">
      <c r="B692" s="191"/>
      <c r="I692" s="189"/>
      <c r="J692" s="189"/>
      <c r="K692" s="189"/>
      <c r="N692" s="189"/>
      <c r="U692" s="190"/>
    </row>
    <row r="693" spans="2:21" s="188" customFormat="1" x14ac:dyDescent="0.25">
      <c r="B693" s="191"/>
      <c r="I693" s="189"/>
      <c r="J693" s="189"/>
      <c r="K693" s="189"/>
      <c r="N693" s="189"/>
      <c r="U693" s="190"/>
    </row>
    <row r="694" spans="2:21" s="188" customFormat="1" x14ac:dyDescent="0.25">
      <c r="B694" s="191"/>
      <c r="I694" s="189"/>
      <c r="J694" s="189"/>
      <c r="K694" s="189"/>
      <c r="N694" s="189"/>
      <c r="U694" s="190"/>
    </row>
    <row r="695" spans="2:21" s="188" customFormat="1" x14ac:dyDescent="0.25">
      <c r="B695" s="191"/>
      <c r="I695" s="189"/>
      <c r="J695" s="189"/>
      <c r="K695" s="189"/>
      <c r="N695" s="189"/>
      <c r="U695" s="190"/>
    </row>
    <row r="696" spans="2:21" s="188" customFormat="1" x14ac:dyDescent="0.25">
      <c r="B696" s="191"/>
      <c r="I696" s="189"/>
      <c r="J696" s="189"/>
      <c r="K696" s="189"/>
      <c r="N696" s="189"/>
    </row>
    <row r="697" spans="2:21" s="188" customFormat="1" x14ac:dyDescent="0.25">
      <c r="B697" s="191"/>
      <c r="I697" s="189"/>
      <c r="J697" s="189"/>
      <c r="K697" s="189"/>
      <c r="N697" s="189"/>
    </row>
    <row r="698" spans="2:21" s="188" customFormat="1" x14ac:dyDescent="0.25">
      <c r="B698" s="191"/>
      <c r="I698" s="189"/>
      <c r="J698" s="189"/>
      <c r="K698" s="189"/>
      <c r="N698" s="189"/>
      <c r="U698" s="190"/>
    </row>
    <row r="699" spans="2:21" s="188" customFormat="1" x14ac:dyDescent="0.25">
      <c r="B699" s="191"/>
      <c r="I699" s="189"/>
      <c r="J699" s="189"/>
      <c r="K699" s="189"/>
      <c r="N699" s="189"/>
      <c r="U699" s="190"/>
    </row>
    <row r="700" spans="2:21" s="188" customFormat="1" x14ac:dyDescent="0.25">
      <c r="B700" s="191"/>
      <c r="I700" s="189"/>
      <c r="J700" s="189"/>
      <c r="K700" s="189"/>
      <c r="N700" s="189"/>
    </row>
    <row r="701" spans="2:21" s="188" customFormat="1" x14ac:dyDescent="0.25">
      <c r="B701" s="191"/>
      <c r="I701" s="189"/>
      <c r="J701" s="189"/>
      <c r="K701" s="189"/>
      <c r="N701" s="189"/>
      <c r="U701" s="190"/>
    </row>
    <row r="702" spans="2:21" s="188" customFormat="1" x14ac:dyDescent="0.25">
      <c r="B702" s="191"/>
      <c r="I702" s="189"/>
      <c r="J702" s="189"/>
      <c r="K702" s="189"/>
      <c r="N702" s="189"/>
      <c r="U702" s="190"/>
    </row>
    <row r="703" spans="2:21" s="188" customFormat="1" x14ac:dyDescent="0.25">
      <c r="B703" s="191"/>
      <c r="I703" s="189"/>
      <c r="J703" s="189"/>
      <c r="K703" s="189"/>
      <c r="N703" s="189"/>
      <c r="U703" s="190"/>
    </row>
    <row r="704" spans="2:21" s="188" customFormat="1" x14ac:dyDescent="0.25">
      <c r="B704" s="191"/>
      <c r="I704" s="189"/>
      <c r="J704" s="189"/>
      <c r="K704" s="189"/>
      <c r="N704" s="189"/>
      <c r="U704" s="190"/>
    </row>
    <row r="705" spans="2:22" s="188" customFormat="1" x14ac:dyDescent="0.25">
      <c r="B705" s="191"/>
      <c r="I705" s="189"/>
      <c r="J705" s="189"/>
      <c r="K705" s="189"/>
      <c r="N705" s="189"/>
      <c r="U705" s="190"/>
    </row>
    <row r="706" spans="2:22" s="188" customFormat="1" x14ac:dyDescent="0.25">
      <c r="B706" s="191"/>
      <c r="I706" s="189"/>
      <c r="J706" s="189"/>
      <c r="K706" s="189"/>
      <c r="N706" s="189"/>
      <c r="U706" s="190"/>
    </row>
    <row r="707" spans="2:22" s="188" customFormat="1" x14ac:dyDescent="0.25">
      <c r="B707" s="191"/>
      <c r="I707" s="189"/>
      <c r="J707" s="189"/>
      <c r="K707" s="189"/>
      <c r="N707" s="189"/>
      <c r="U707" s="190"/>
    </row>
    <row r="708" spans="2:22" s="188" customFormat="1" x14ac:dyDescent="0.25">
      <c r="B708" s="191"/>
      <c r="I708" s="189"/>
      <c r="J708" s="189"/>
      <c r="K708" s="189"/>
      <c r="N708" s="189"/>
      <c r="U708" s="190"/>
    </row>
    <row r="709" spans="2:22" s="188" customFormat="1" x14ac:dyDescent="0.25">
      <c r="B709" s="191"/>
      <c r="I709" s="189"/>
      <c r="J709" s="189"/>
      <c r="K709" s="189"/>
      <c r="N709" s="189"/>
      <c r="U709" s="190"/>
    </row>
    <row r="710" spans="2:22" s="188" customFormat="1" x14ac:dyDescent="0.25">
      <c r="B710" s="191"/>
      <c r="I710" s="189"/>
      <c r="J710" s="189"/>
      <c r="K710" s="189"/>
      <c r="N710" s="189"/>
      <c r="U710" s="190"/>
    </row>
    <row r="711" spans="2:22" s="188" customFormat="1" x14ac:dyDescent="0.25">
      <c r="B711" s="191"/>
      <c r="I711" s="189"/>
      <c r="J711" s="189"/>
      <c r="K711" s="189"/>
      <c r="N711" s="189"/>
      <c r="U711" s="190"/>
      <c r="V711" s="190"/>
    </row>
    <row r="712" spans="2:22" s="188" customFormat="1" x14ac:dyDescent="0.25">
      <c r="B712" s="191"/>
      <c r="I712" s="189"/>
      <c r="J712" s="189"/>
      <c r="K712" s="189"/>
      <c r="N712" s="189"/>
      <c r="U712" s="190"/>
    </row>
    <row r="713" spans="2:22" s="188" customFormat="1" x14ac:dyDescent="0.25">
      <c r="B713" s="191"/>
      <c r="I713" s="189"/>
      <c r="J713" s="189"/>
      <c r="K713" s="189"/>
      <c r="N713" s="189"/>
      <c r="U713" s="190"/>
    </row>
    <row r="714" spans="2:22" s="188" customFormat="1" x14ac:dyDescent="0.25">
      <c r="B714" s="191"/>
      <c r="I714" s="189"/>
      <c r="J714" s="189"/>
      <c r="K714" s="189"/>
      <c r="N714" s="189"/>
      <c r="U714" s="190"/>
    </row>
    <row r="715" spans="2:22" s="188" customFormat="1" x14ac:dyDescent="0.25">
      <c r="B715" s="191"/>
      <c r="I715" s="189"/>
      <c r="J715" s="189"/>
      <c r="K715" s="189"/>
      <c r="N715" s="189"/>
      <c r="U715" s="190"/>
      <c r="V715" s="190"/>
    </row>
    <row r="716" spans="2:22" s="188" customFormat="1" x14ac:dyDescent="0.25">
      <c r="B716" s="191"/>
      <c r="I716" s="189"/>
      <c r="J716" s="189"/>
      <c r="K716" s="189"/>
      <c r="N716" s="189"/>
      <c r="U716" s="190"/>
    </row>
    <row r="717" spans="2:22" s="188" customFormat="1" x14ac:dyDescent="0.25">
      <c r="B717" s="191"/>
      <c r="I717" s="189"/>
      <c r="J717" s="189"/>
      <c r="K717" s="189"/>
      <c r="N717" s="189"/>
      <c r="U717" s="190"/>
    </row>
    <row r="718" spans="2:22" s="188" customFormat="1" x14ac:dyDescent="0.25">
      <c r="B718" s="191"/>
      <c r="I718" s="189"/>
      <c r="J718" s="189"/>
      <c r="K718" s="189"/>
      <c r="N718" s="189"/>
      <c r="U718" s="190"/>
    </row>
    <row r="719" spans="2:22" s="188" customFormat="1" x14ac:dyDescent="0.25">
      <c r="B719" s="191"/>
      <c r="I719" s="189"/>
      <c r="J719" s="189"/>
      <c r="K719" s="189"/>
      <c r="N719" s="189"/>
      <c r="U719" s="190"/>
    </row>
    <row r="720" spans="2:22" s="188" customFormat="1" x14ac:dyDescent="0.25">
      <c r="B720" s="191"/>
      <c r="I720" s="189"/>
      <c r="J720" s="189"/>
      <c r="K720" s="189"/>
      <c r="N720" s="189"/>
      <c r="U720" s="190"/>
    </row>
    <row r="721" spans="2:21" s="188" customFormat="1" x14ac:dyDescent="0.25">
      <c r="B721" s="191"/>
      <c r="I721" s="189"/>
      <c r="J721" s="189"/>
      <c r="K721" s="189"/>
      <c r="N721" s="189"/>
      <c r="U721" s="190"/>
    </row>
    <row r="722" spans="2:21" s="188" customFormat="1" x14ac:dyDescent="0.25">
      <c r="B722" s="191"/>
      <c r="I722" s="189"/>
      <c r="J722" s="189"/>
      <c r="K722" s="189"/>
      <c r="N722" s="189"/>
      <c r="U722" s="190"/>
    </row>
    <row r="723" spans="2:21" s="188" customFormat="1" x14ac:dyDescent="0.25">
      <c r="B723" s="191"/>
      <c r="I723" s="189"/>
      <c r="J723" s="189"/>
      <c r="N723" s="189"/>
      <c r="U723" s="190"/>
    </row>
    <row r="724" spans="2:21" s="188" customFormat="1" x14ac:dyDescent="0.25">
      <c r="B724" s="191"/>
      <c r="I724" s="189"/>
      <c r="J724" s="189"/>
      <c r="K724" s="189"/>
      <c r="N724" s="189"/>
    </row>
    <row r="725" spans="2:21" s="188" customFormat="1" x14ac:dyDescent="0.25">
      <c r="B725" s="191"/>
      <c r="I725" s="189"/>
      <c r="J725" s="189"/>
      <c r="K725" s="189"/>
      <c r="N725" s="189"/>
      <c r="U725" s="190"/>
    </row>
    <row r="726" spans="2:21" s="188" customFormat="1" x14ac:dyDescent="0.25">
      <c r="B726" s="191"/>
      <c r="I726" s="189"/>
      <c r="J726" s="189"/>
      <c r="K726" s="189"/>
      <c r="N726" s="189"/>
      <c r="U726" s="190"/>
    </row>
    <row r="727" spans="2:21" s="188" customFormat="1" x14ac:dyDescent="0.25">
      <c r="B727" s="191"/>
      <c r="I727" s="189"/>
      <c r="J727" s="189"/>
      <c r="K727" s="189"/>
      <c r="N727" s="189"/>
      <c r="U727" s="190"/>
    </row>
    <row r="728" spans="2:21" s="188" customFormat="1" x14ac:dyDescent="0.25">
      <c r="B728" s="191"/>
      <c r="I728" s="189"/>
      <c r="J728" s="189"/>
      <c r="K728" s="189"/>
      <c r="N728" s="189"/>
      <c r="U728" s="190"/>
    </row>
    <row r="729" spans="2:21" s="188" customFormat="1" x14ac:dyDescent="0.25">
      <c r="B729" s="191"/>
      <c r="I729" s="189"/>
      <c r="J729" s="189"/>
      <c r="K729" s="189"/>
      <c r="N729" s="189"/>
      <c r="U729" s="190"/>
    </row>
    <row r="730" spans="2:21" s="188" customFormat="1" x14ac:dyDescent="0.25">
      <c r="B730" s="191"/>
      <c r="I730" s="189"/>
      <c r="J730" s="189"/>
      <c r="K730" s="189"/>
      <c r="N730" s="189"/>
      <c r="U730" s="190"/>
    </row>
    <row r="731" spans="2:21" s="188" customFormat="1" x14ac:dyDescent="0.25">
      <c r="B731" s="191"/>
      <c r="I731" s="189"/>
      <c r="J731" s="189"/>
      <c r="K731" s="189"/>
      <c r="N731" s="189"/>
      <c r="U731" s="190"/>
    </row>
    <row r="732" spans="2:21" s="188" customFormat="1" x14ac:dyDescent="0.25">
      <c r="B732" s="191"/>
      <c r="I732" s="189"/>
      <c r="J732" s="189"/>
      <c r="K732" s="189"/>
      <c r="N732" s="189"/>
      <c r="U732" s="190"/>
    </row>
    <row r="733" spans="2:21" s="188" customFormat="1" x14ac:dyDescent="0.25">
      <c r="B733" s="191"/>
      <c r="I733" s="189"/>
      <c r="J733" s="189"/>
      <c r="K733" s="189"/>
      <c r="N733" s="189"/>
      <c r="U733" s="190"/>
    </row>
    <row r="734" spans="2:21" s="188" customFormat="1" x14ac:dyDescent="0.25">
      <c r="B734" s="191"/>
      <c r="I734" s="189"/>
      <c r="J734" s="189"/>
      <c r="K734" s="189"/>
      <c r="N734" s="189"/>
      <c r="U734" s="190"/>
    </row>
    <row r="735" spans="2:21" s="188" customFormat="1" x14ac:dyDescent="0.25">
      <c r="B735" s="191"/>
      <c r="I735" s="189"/>
      <c r="J735" s="189"/>
      <c r="K735" s="189"/>
      <c r="N735" s="189"/>
      <c r="U735" s="190"/>
    </row>
    <row r="736" spans="2:21" s="188" customFormat="1" x14ac:dyDescent="0.25">
      <c r="B736" s="191"/>
      <c r="I736" s="189"/>
      <c r="J736" s="189"/>
      <c r="K736" s="189"/>
      <c r="N736" s="189"/>
      <c r="U736" s="190"/>
    </row>
    <row r="737" spans="2:22" s="188" customFormat="1" x14ac:dyDescent="0.25">
      <c r="B737" s="191"/>
      <c r="I737" s="189"/>
      <c r="J737" s="189"/>
      <c r="K737" s="189"/>
      <c r="N737" s="189"/>
      <c r="U737" s="190"/>
    </row>
    <row r="738" spans="2:22" s="188" customFormat="1" x14ac:dyDescent="0.25">
      <c r="B738" s="191"/>
      <c r="I738" s="189"/>
      <c r="J738" s="189"/>
      <c r="K738" s="189"/>
      <c r="N738" s="189"/>
      <c r="U738" s="190"/>
      <c r="V738" s="190"/>
    </row>
    <row r="739" spans="2:22" s="188" customFormat="1" x14ac:dyDescent="0.25">
      <c r="B739" s="191"/>
      <c r="I739" s="189"/>
      <c r="J739" s="189"/>
      <c r="K739" s="189"/>
      <c r="N739" s="189"/>
      <c r="U739" s="190"/>
    </row>
    <row r="740" spans="2:22" s="188" customFormat="1" x14ac:dyDescent="0.25">
      <c r="B740" s="191"/>
      <c r="I740" s="189"/>
      <c r="J740" s="189"/>
      <c r="K740" s="189"/>
      <c r="N740" s="189"/>
      <c r="U740" s="190"/>
    </row>
    <row r="741" spans="2:22" s="188" customFormat="1" x14ac:dyDescent="0.25">
      <c r="B741" s="191"/>
      <c r="I741" s="189"/>
      <c r="J741" s="189"/>
      <c r="K741" s="189"/>
      <c r="N741" s="189"/>
      <c r="U741" s="190"/>
    </row>
    <row r="742" spans="2:22" s="188" customFormat="1" x14ac:dyDescent="0.25">
      <c r="B742" s="191"/>
      <c r="I742" s="189"/>
      <c r="J742" s="189"/>
      <c r="K742" s="189"/>
      <c r="N742" s="189"/>
      <c r="U742" s="190"/>
    </row>
    <row r="743" spans="2:22" s="188" customFormat="1" x14ac:dyDescent="0.25">
      <c r="B743" s="191"/>
      <c r="I743" s="189"/>
      <c r="J743" s="189"/>
      <c r="K743" s="189"/>
      <c r="N743" s="189"/>
    </row>
    <row r="744" spans="2:22" s="188" customFormat="1" x14ac:dyDescent="0.25">
      <c r="B744" s="191"/>
      <c r="I744" s="189"/>
      <c r="J744" s="189"/>
      <c r="K744" s="189"/>
      <c r="N744" s="189"/>
      <c r="U744" s="190"/>
    </row>
    <row r="745" spans="2:22" s="188" customFormat="1" x14ac:dyDescent="0.25">
      <c r="B745" s="191"/>
      <c r="I745" s="189"/>
      <c r="J745" s="189"/>
      <c r="K745" s="189"/>
      <c r="N745" s="189"/>
      <c r="U745" s="190"/>
    </row>
    <row r="746" spans="2:22" s="188" customFormat="1" x14ac:dyDescent="0.25">
      <c r="B746" s="191"/>
      <c r="I746" s="189"/>
      <c r="J746" s="189"/>
      <c r="K746" s="189"/>
      <c r="N746" s="189"/>
      <c r="U746" s="190"/>
    </row>
    <row r="747" spans="2:22" s="188" customFormat="1" x14ac:dyDescent="0.25">
      <c r="B747" s="191"/>
      <c r="I747" s="189"/>
      <c r="J747" s="189"/>
      <c r="K747" s="189"/>
      <c r="N747" s="189"/>
      <c r="U747" s="190"/>
    </row>
    <row r="748" spans="2:22" s="188" customFormat="1" x14ac:dyDescent="0.25">
      <c r="B748" s="191"/>
      <c r="I748" s="189"/>
      <c r="J748" s="189"/>
      <c r="K748" s="189"/>
      <c r="N748" s="189"/>
      <c r="U748" s="190"/>
    </row>
    <row r="749" spans="2:22" s="188" customFormat="1" x14ac:dyDescent="0.25">
      <c r="B749" s="191"/>
      <c r="I749" s="189"/>
      <c r="J749" s="189"/>
      <c r="K749" s="189"/>
      <c r="N749" s="189"/>
      <c r="U749" s="190"/>
    </row>
    <row r="750" spans="2:22" s="188" customFormat="1" x14ac:dyDescent="0.25">
      <c r="B750" s="191"/>
      <c r="I750" s="189"/>
      <c r="J750" s="189"/>
      <c r="K750" s="189"/>
      <c r="N750" s="189"/>
    </row>
    <row r="751" spans="2:22" s="188" customFormat="1" x14ac:dyDescent="0.25">
      <c r="B751" s="191"/>
      <c r="I751" s="189"/>
      <c r="J751" s="189"/>
      <c r="K751" s="189"/>
      <c r="N751" s="189"/>
      <c r="U751" s="190"/>
    </row>
    <row r="752" spans="2:22" s="188" customFormat="1" x14ac:dyDescent="0.25">
      <c r="B752" s="191"/>
      <c r="I752" s="189"/>
      <c r="J752" s="189"/>
      <c r="K752" s="189"/>
      <c r="N752" s="189"/>
      <c r="U752" s="190"/>
    </row>
    <row r="753" spans="2:21" s="188" customFormat="1" x14ac:dyDescent="0.25">
      <c r="B753" s="191"/>
      <c r="I753" s="189"/>
      <c r="J753" s="189"/>
      <c r="K753" s="189"/>
      <c r="N753" s="189"/>
      <c r="U753" s="190"/>
    </row>
    <row r="754" spans="2:21" s="188" customFormat="1" x14ac:dyDescent="0.25">
      <c r="B754" s="191"/>
      <c r="I754" s="189"/>
      <c r="J754" s="189"/>
      <c r="K754" s="189"/>
      <c r="N754" s="189"/>
    </row>
    <row r="755" spans="2:21" s="188" customFormat="1" x14ac:dyDescent="0.25">
      <c r="B755" s="191"/>
      <c r="I755" s="189"/>
      <c r="J755" s="189"/>
      <c r="K755" s="189"/>
      <c r="N755" s="189"/>
      <c r="U755" s="190"/>
    </row>
    <row r="756" spans="2:21" s="188" customFormat="1" x14ac:dyDescent="0.25">
      <c r="B756" s="191"/>
      <c r="I756" s="189"/>
      <c r="J756" s="189"/>
      <c r="K756" s="189"/>
      <c r="N756" s="189"/>
    </row>
    <row r="757" spans="2:21" s="188" customFormat="1" x14ac:dyDescent="0.25">
      <c r="B757" s="191"/>
      <c r="I757" s="189"/>
      <c r="J757" s="189"/>
      <c r="K757" s="189"/>
      <c r="N757" s="189"/>
      <c r="U757" s="190"/>
    </row>
    <row r="758" spans="2:21" s="188" customFormat="1" x14ac:dyDescent="0.25">
      <c r="B758" s="191"/>
      <c r="I758" s="189"/>
      <c r="J758" s="189"/>
      <c r="K758" s="189"/>
      <c r="N758" s="189"/>
      <c r="U758" s="190"/>
    </row>
    <row r="759" spans="2:21" s="188" customFormat="1" x14ac:dyDescent="0.25">
      <c r="B759" s="191"/>
      <c r="I759" s="189"/>
      <c r="J759" s="189"/>
      <c r="K759" s="189"/>
      <c r="N759" s="189"/>
      <c r="U759" s="190"/>
    </row>
    <row r="760" spans="2:21" s="188" customFormat="1" x14ac:dyDescent="0.25">
      <c r="B760" s="191"/>
      <c r="I760" s="189"/>
      <c r="J760" s="189"/>
      <c r="K760" s="189"/>
      <c r="N760" s="189"/>
      <c r="U760" s="190"/>
    </row>
    <row r="761" spans="2:21" s="188" customFormat="1" x14ac:dyDescent="0.25">
      <c r="B761" s="191"/>
      <c r="I761" s="189"/>
      <c r="J761" s="189"/>
      <c r="K761" s="189"/>
      <c r="N761" s="189"/>
      <c r="U761" s="190"/>
    </row>
    <row r="762" spans="2:21" s="188" customFormat="1" x14ac:dyDescent="0.25">
      <c r="B762" s="191"/>
      <c r="I762" s="189"/>
      <c r="J762" s="189"/>
      <c r="K762" s="189"/>
      <c r="N762" s="189"/>
      <c r="U762" s="190"/>
    </row>
    <row r="763" spans="2:21" s="188" customFormat="1" x14ac:dyDescent="0.25">
      <c r="B763" s="191"/>
      <c r="I763" s="189"/>
      <c r="J763" s="189"/>
      <c r="K763" s="189"/>
      <c r="N763" s="189"/>
      <c r="U763" s="190"/>
    </row>
    <row r="764" spans="2:21" s="188" customFormat="1" x14ac:dyDescent="0.25">
      <c r="B764" s="191"/>
      <c r="I764" s="189"/>
      <c r="J764" s="189"/>
      <c r="K764" s="189"/>
      <c r="N764" s="189"/>
      <c r="U764" s="190"/>
    </row>
    <row r="765" spans="2:21" s="188" customFormat="1" x14ac:dyDescent="0.25">
      <c r="B765" s="191"/>
      <c r="I765" s="189"/>
      <c r="J765" s="189"/>
      <c r="K765" s="189"/>
      <c r="N765" s="189"/>
      <c r="U765" s="190"/>
    </row>
    <row r="766" spans="2:21" s="188" customFormat="1" x14ac:dyDescent="0.25">
      <c r="B766" s="191"/>
      <c r="I766" s="189"/>
      <c r="J766" s="189"/>
      <c r="K766" s="189"/>
      <c r="N766" s="189"/>
      <c r="U766" s="190"/>
    </row>
    <row r="767" spans="2:21" s="188" customFormat="1" x14ac:dyDescent="0.25">
      <c r="B767" s="191"/>
      <c r="I767" s="189"/>
      <c r="J767" s="189"/>
      <c r="K767" s="189"/>
      <c r="N767" s="189"/>
      <c r="U767" s="190"/>
    </row>
    <row r="768" spans="2:21" s="188" customFormat="1" x14ac:dyDescent="0.25">
      <c r="B768" s="191"/>
      <c r="I768" s="189"/>
      <c r="J768" s="189"/>
      <c r="K768" s="189"/>
      <c r="N768" s="189"/>
      <c r="U768" s="190"/>
    </row>
    <row r="769" spans="2:22" s="188" customFormat="1" x14ac:dyDescent="0.25">
      <c r="B769" s="191"/>
      <c r="I769" s="189"/>
      <c r="J769" s="189"/>
      <c r="K769" s="189"/>
      <c r="N769" s="189"/>
      <c r="U769" s="190"/>
    </row>
    <row r="770" spans="2:22" s="188" customFormat="1" x14ac:dyDescent="0.25">
      <c r="B770" s="191"/>
      <c r="I770" s="189"/>
      <c r="J770" s="189"/>
      <c r="K770" s="189"/>
      <c r="N770" s="189"/>
      <c r="U770" s="190"/>
    </row>
    <row r="771" spans="2:22" s="188" customFormat="1" x14ac:dyDescent="0.25">
      <c r="B771" s="191"/>
      <c r="I771" s="189"/>
      <c r="J771" s="189"/>
      <c r="K771" s="189"/>
      <c r="N771" s="189"/>
    </row>
    <row r="772" spans="2:22" s="188" customFormat="1" x14ac:dyDescent="0.25">
      <c r="B772" s="191"/>
      <c r="I772" s="189"/>
      <c r="J772" s="189"/>
      <c r="K772" s="189"/>
      <c r="N772" s="189"/>
      <c r="U772" s="190"/>
    </row>
    <row r="773" spans="2:22" s="188" customFormat="1" x14ac:dyDescent="0.25">
      <c r="B773" s="191"/>
      <c r="I773" s="189"/>
      <c r="J773" s="189"/>
      <c r="K773" s="189"/>
      <c r="N773" s="189"/>
      <c r="U773" s="190"/>
    </row>
    <row r="774" spans="2:22" s="188" customFormat="1" x14ac:dyDescent="0.25">
      <c r="B774" s="191"/>
      <c r="I774" s="189"/>
      <c r="J774" s="189"/>
      <c r="K774" s="189"/>
      <c r="N774" s="189"/>
      <c r="U774" s="190"/>
    </row>
    <row r="775" spans="2:22" s="188" customFormat="1" x14ac:dyDescent="0.25">
      <c r="B775" s="191"/>
      <c r="I775" s="189"/>
      <c r="J775" s="189"/>
      <c r="K775" s="189"/>
      <c r="N775" s="189"/>
      <c r="U775" s="190"/>
    </row>
    <row r="776" spans="2:22" s="188" customFormat="1" x14ac:dyDescent="0.25">
      <c r="B776" s="191"/>
      <c r="I776" s="189"/>
      <c r="J776" s="189"/>
      <c r="K776" s="189"/>
      <c r="N776" s="189"/>
      <c r="U776" s="190"/>
    </row>
    <row r="777" spans="2:22" s="188" customFormat="1" x14ac:dyDescent="0.25">
      <c r="B777" s="191"/>
      <c r="I777" s="189"/>
      <c r="J777" s="189"/>
      <c r="K777" s="189"/>
      <c r="N777" s="189"/>
      <c r="U777" s="190"/>
    </row>
    <row r="778" spans="2:22" s="188" customFormat="1" x14ac:dyDescent="0.25">
      <c r="B778" s="191"/>
      <c r="I778" s="189"/>
      <c r="J778" s="189"/>
      <c r="K778" s="189"/>
      <c r="N778" s="189"/>
      <c r="U778" s="190"/>
    </row>
    <row r="779" spans="2:22" s="188" customFormat="1" x14ac:dyDescent="0.25">
      <c r="B779" s="191"/>
      <c r="I779" s="189"/>
      <c r="J779" s="189"/>
      <c r="K779" s="189"/>
      <c r="N779" s="189"/>
      <c r="U779" s="190"/>
    </row>
    <row r="780" spans="2:22" s="188" customFormat="1" x14ac:dyDescent="0.25">
      <c r="B780" s="191"/>
      <c r="I780" s="189"/>
      <c r="J780" s="189"/>
      <c r="K780" s="189"/>
      <c r="N780" s="189"/>
      <c r="U780" s="190"/>
    </row>
    <row r="781" spans="2:22" s="188" customFormat="1" x14ac:dyDescent="0.25">
      <c r="B781" s="191"/>
      <c r="I781" s="189"/>
      <c r="J781" s="189"/>
      <c r="K781" s="189"/>
      <c r="N781" s="189"/>
      <c r="U781" s="190"/>
    </row>
    <row r="782" spans="2:22" s="188" customFormat="1" x14ac:dyDescent="0.25">
      <c r="B782" s="191"/>
      <c r="I782" s="189"/>
      <c r="J782" s="189"/>
      <c r="K782" s="189"/>
      <c r="N782" s="189"/>
      <c r="U782" s="190"/>
    </row>
    <row r="783" spans="2:22" s="188" customFormat="1" x14ac:dyDescent="0.25">
      <c r="B783" s="191"/>
      <c r="I783" s="189"/>
      <c r="J783" s="189"/>
      <c r="K783" s="189"/>
      <c r="N783" s="189"/>
      <c r="U783" s="190"/>
    </row>
    <row r="784" spans="2:22" s="188" customFormat="1" x14ac:dyDescent="0.25">
      <c r="B784" s="191"/>
      <c r="I784" s="189"/>
      <c r="J784" s="189"/>
      <c r="K784" s="189"/>
      <c r="N784" s="189"/>
      <c r="U784" s="190"/>
      <c r="V784" s="190"/>
    </row>
    <row r="785" spans="2:22" s="188" customFormat="1" x14ac:dyDescent="0.25">
      <c r="B785" s="191"/>
      <c r="I785" s="189"/>
      <c r="J785" s="189"/>
      <c r="K785" s="189"/>
      <c r="N785" s="189"/>
    </row>
    <row r="786" spans="2:22" s="188" customFormat="1" x14ac:dyDescent="0.25">
      <c r="B786" s="191"/>
      <c r="I786" s="189"/>
      <c r="J786" s="189"/>
      <c r="K786" s="189"/>
      <c r="N786" s="189"/>
      <c r="U786" s="190"/>
    </row>
    <row r="787" spans="2:22" s="188" customFormat="1" x14ac:dyDescent="0.25">
      <c r="B787" s="191"/>
      <c r="I787" s="189"/>
      <c r="J787" s="189"/>
      <c r="K787" s="189"/>
      <c r="N787" s="189"/>
      <c r="U787" s="190"/>
    </row>
    <row r="788" spans="2:22" s="188" customFormat="1" x14ac:dyDescent="0.25">
      <c r="B788" s="191"/>
      <c r="I788" s="189"/>
      <c r="J788" s="189"/>
      <c r="K788" s="189"/>
      <c r="N788" s="189"/>
      <c r="U788" s="190"/>
    </row>
    <row r="789" spans="2:22" s="188" customFormat="1" x14ac:dyDescent="0.25">
      <c r="B789" s="191"/>
      <c r="I789" s="189"/>
      <c r="J789" s="189"/>
      <c r="K789" s="189"/>
      <c r="N789" s="189"/>
    </row>
    <row r="790" spans="2:22" s="188" customFormat="1" x14ac:dyDescent="0.25">
      <c r="B790" s="191"/>
      <c r="I790" s="189"/>
      <c r="J790" s="189"/>
      <c r="K790" s="189"/>
      <c r="N790" s="189"/>
    </row>
    <row r="791" spans="2:22" s="188" customFormat="1" x14ac:dyDescent="0.25">
      <c r="B791" s="191"/>
      <c r="I791" s="189"/>
      <c r="J791" s="189"/>
      <c r="K791" s="189"/>
      <c r="N791" s="189"/>
      <c r="U791" s="190"/>
    </row>
    <row r="792" spans="2:22" s="188" customFormat="1" x14ac:dyDescent="0.25">
      <c r="B792" s="191"/>
      <c r="I792" s="189"/>
      <c r="J792" s="189"/>
      <c r="K792" s="189"/>
      <c r="N792" s="189"/>
    </row>
    <row r="793" spans="2:22" s="188" customFormat="1" x14ac:dyDescent="0.25">
      <c r="B793" s="191"/>
      <c r="I793" s="189"/>
      <c r="J793" s="189"/>
      <c r="N793" s="189"/>
    </row>
    <row r="794" spans="2:22" s="188" customFormat="1" x14ac:dyDescent="0.25">
      <c r="B794" s="191"/>
      <c r="I794" s="189"/>
      <c r="J794" s="189"/>
      <c r="K794" s="189"/>
      <c r="N794" s="189"/>
      <c r="U794" s="190"/>
      <c r="V794" s="190"/>
    </row>
    <row r="795" spans="2:22" s="188" customFormat="1" x14ac:dyDescent="0.25">
      <c r="B795" s="191"/>
      <c r="I795" s="189"/>
      <c r="J795" s="189"/>
      <c r="K795" s="189"/>
      <c r="N795" s="189"/>
      <c r="U795" s="190"/>
    </row>
    <row r="796" spans="2:22" s="188" customFormat="1" x14ac:dyDescent="0.25">
      <c r="B796" s="191"/>
      <c r="I796" s="189"/>
      <c r="J796" s="189"/>
      <c r="K796" s="189"/>
      <c r="N796" s="189"/>
      <c r="U796" s="190"/>
    </row>
    <row r="797" spans="2:22" s="188" customFormat="1" x14ac:dyDescent="0.25">
      <c r="B797" s="191"/>
      <c r="I797" s="189"/>
      <c r="J797" s="189"/>
      <c r="K797" s="189"/>
      <c r="N797" s="189"/>
      <c r="U797" s="190"/>
    </row>
    <row r="798" spans="2:22" s="188" customFormat="1" x14ac:dyDescent="0.25">
      <c r="B798" s="191"/>
      <c r="I798" s="189"/>
      <c r="J798" s="189"/>
      <c r="K798" s="189"/>
      <c r="N798" s="189"/>
      <c r="U798" s="190"/>
    </row>
    <row r="799" spans="2:22" s="188" customFormat="1" x14ac:dyDescent="0.25">
      <c r="B799" s="191"/>
      <c r="I799" s="189"/>
      <c r="J799" s="189"/>
      <c r="K799" s="189"/>
      <c r="N799" s="189"/>
      <c r="U799" s="190"/>
    </row>
    <row r="800" spans="2:22" s="188" customFormat="1" x14ac:dyDescent="0.25">
      <c r="B800" s="191"/>
      <c r="I800" s="189"/>
      <c r="J800" s="189"/>
      <c r="K800" s="189"/>
      <c r="N800" s="189"/>
      <c r="U800" s="190"/>
    </row>
    <row r="801" spans="2:22" s="188" customFormat="1" x14ac:dyDescent="0.25">
      <c r="B801" s="191"/>
      <c r="I801" s="189"/>
      <c r="J801" s="189"/>
      <c r="K801" s="189"/>
      <c r="N801" s="189"/>
      <c r="U801" s="190"/>
    </row>
    <row r="802" spans="2:22" s="188" customFormat="1" x14ac:dyDescent="0.25">
      <c r="B802" s="191"/>
      <c r="I802" s="189"/>
      <c r="J802" s="189"/>
      <c r="K802" s="189"/>
      <c r="N802" s="189"/>
      <c r="U802" s="190"/>
    </row>
    <row r="803" spans="2:22" s="188" customFormat="1" x14ac:dyDescent="0.25">
      <c r="B803" s="191"/>
      <c r="I803" s="189"/>
      <c r="J803" s="189"/>
      <c r="K803" s="189"/>
      <c r="N803" s="189"/>
      <c r="U803" s="190"/>
    </row>
    <row r="804" spans="2:22" s="188" customFormat="1" x14ac:dyDescent="0.25">
      <c r="B804" s="191"/>
      <c r="I804" s="189"/>
      <c r="J804" s="189"/>
      <c r="K804" s="189"/>
      <c r="N804" s="189"/>
      <c r="U804" s="190"/>
    </row>
    <row r="805" spans="2:22" s="188" customFormat="1" x14ac:dyDescent="0.25">
      <c r="B805" s="191"/>
      <c r="I805" s="189"/>
      <c r="J805" s="189"/>
      <c r="K805" s="189"/>
      <c r="N805" s="189"/>
      <c r="U805" s="190"/>
    </row>
    <row r="806" spans="2:22" s="188" customFormat="1" x14ac:dyDescent="0.25">
      <c r="B806" s="191"/>
      <c r="I806" s="189"/>
      <c r="J806" s="189"/>
      <c r="K806" s="189"/>
      <c r="N806" s="189"/>
      <c r="U806" s="190"/>
      <c r="V806" s="190"/>
    </row>
    <row r="807" spans="2:22" s="188" customFormat="1" x14ac:dyDescent="0.25">
      <c r="B807" s="191"/>
      <c r="I807" s="189"/>
      <c r="J807" s="189"/>
      <c r="K807" s="189"/>
      <c r="N807" s="189"/>
      <c r="U807" s="190"/>
    </row>
    <row r="808" spans="2:22" s="188" customFormat="1" x14ac:dyDescent="0.25">
      <c r="B808" s="191"/>
      <c r="I808" s="189"/>
      <c r="J808" s="189"/>
      <c r="K808" s="189"/>
      <c r="N808" s="189"/>
      <c r="U808" s="190"/>
    </row>
    <row r="809" spans="2:22" s="188" customFormat="1" x14ac:dyDescent="0.25">
      <c r="B809" s="191"/>
      <c r="I809" s="189"/>
      <c r="J809" s="189"/>
      <c r="K809" s="189"/>
      <c r="N809" s="189"/>
      <c r="U809" s="190"/>
    </row>
    <row r="810" spans="2:22" s="188" customFormat="1" x14ac:dyDescent="0.25">
      <c r="B810" s="191"/>
      <c r="I810" s="189"/>
      <c r="J810" s="189"/>
      <c r="K810" s="189"/>
      <c r="N810" s="189"/>
      <c r="U810" s="190"/>
    </row>
    <row r="811" spans="2:22" s="188" customFormat="1" x14ac:dyDescent="0.25">
      <c r="B811" s="191"/>
      <c r="I811" s="189"/>
      <c r="J811" s="189"/>
      <c r="K811" s="189"/>
      <c r="N811" s="189"/>
      <c r="U811" s="190"/>
    </row>
    <row r="812" spans="2:22" s="188" customFormat="1" x14ac:dyDescent="0.25">
      <c r="B812" s="191"/>
      <c r="I812" s="189"/>
      <c r="J812" s="189"/>
      <c r="K812" s="189"/>
      <c r="N812" s="189"/>
      <c r="U812" s="190"/>
    </row>
    <row r="813" spans="2:22" s="188" customFormat="1" x14ac:dyDescent="0.25">
      <c r="B813" s="191"/>
      <c r="I813" s="189"/>
      <c r="J813" s="189"/>
      <c r="K813" s="189"/>
      <c r="N813" s="189"/>
      <c r="U813" s="190"/>
    </row>
    <row r="814" spans="2:22" s="188" customFormat="1" x14ac:dyDescent="0.25">
      <c r="B814" s="191"/>
      <c r="I814" s="189"/>
      <c r="J814" s="189"/>
      <c r="K814" s="189"/>
      <c r="N814" s="189"/>
    </row>
    <row r="815" spans="2:22" s="188" customFormat="1" x14ac:dyDescent="0.25">
      <c r="B815" s="191"/>
      <c r="I815" s="189"/>
      <c r="J815" s="189"/>
      <c r="K815" s="189"/>
      <c r="N815" s="189"/>
      <c r="U815" s="190"/>
    </row>
    <row r="816" spans="2:22" s="188" customFormat="1" x14ac:dyDescent="0.25">
      <c r="B816" s="191"/>
      <c r="I816" s="189"/>
      <c r="J816" s="189"/>
      <c r="K816" s="189"/>
      <c r="N816" s="189"/>
      <c r="U816" s="190"/>
    </row>
    <row r="817" spans="2:21" s="188" customFormat="1" x14ac:dyDescent="0.25">
      <c r="B817" s="191"/>
      <c r="I817" s="189"/>
      <c r="J817" s="189"/>
      <c r="K817" s="189"/>
      <c r="N817" s="189"/>
      <c r="U817" s="190"/>
    </row>
    <row r="818" spans="2:21" s="188" customFormat="1" x14ac:dyDescent="0.25">
      <c r="B818" s="191"/>
      <c r="I818" s="189"/>
      <c r="J818" s="189"/>
      <c r="K818" s="189"/>
      <c r="N818" s="189"/>
      <c r="U818" s="190"/>
    </row>
    <row r="819" spans="2:21" s="188" customFormat="1" x14ac:dyDescent="0.25">
      <c r="B819" s="191"/>
      <c r="I819" s="189"/>
      <c r="J819" s="189"/>
      <c r="K819" s="189"/>
      <c r="N819" s="189"/>
      <c r="U819" s="190"/>
    </row>
    <row r="820" spans="2:21" s="188" customFormat="1" x14ac:dyDescent="0.25">
      <c r="B820" s="191"/>
      <c r="I820" s="189"/>
      <c r="J820" s="189"/>
      <c r="K820" s="189"/>
      <c r="N820" s="189"/>
      <c r="U820" s="190"/>
    </row>
    <row r="821" spans="2:21" s="188" customFormat="1" x14ac:dyDescent="0.25">
      <c r="B821" s="191"/>
      <c r="I821" s="189"/>
      <c r="J821" s="189"/>
      <c r="N821" s="189"/>
      <c r="U821" s="190"/>
    </row>
    <row r="822" spans="2:21" s="188" customFormat="1" x14ac:dyDescent="0.25">
      <c r="B822" s="191"/>
      <c r="I822" s="189"/>
      <c r="J822" s="189"/>
      <c r="K822" s="189"/>
      <c r="N822" s="189"/>
      <c r="U822" s="190"/>
    </row>
    <row r="823" spans="2:21" s="188" customFormat="1" x14ac:dyDescent="0.25">
      <c r="B823" s="191"/>
      <c r="I823" s="189"/>
      <c r="J823" s="189"/>
      <c r="K823" s="189"/>
      <c r="N823" s="189"/>
      <c r="U823" s="190"/>
    </row>
    <row r="824" spans="2:21" s="188" customFormat="1" x14ac:dyDescent="0.25">
      <c r="B824" s="191"/>
      <c r="I824" s="189"/>
      <c r="J824" s="189"/>
      <c r="K824" s="189"/>
      <c r="N824" s="189"/>
      <c r="U824" s="190"/>
    </row>
    <row r="825" spans="2:21" s="188" customFormat="1" x14ac:dyDescent="0.25">
      <c r="B825" s="191"/>
      <c r="I825" s="189"/>
      <c r="J825" s="189"/>
      <c r="K825" s="189"/>
      <c r="N825" s="189"/>
      <c r="U825" s="190"/>
    </row>
    <row r="826" spans="2:21" s="188" customFormat="1" x14ac:dyDescent="0.25">
      <c r="B826" s="191"/>
      <c r="I826" s="189"/>
      <c r="J826" s="189"/>
      <c r="K826" s="189"/>
      <c r="N826" s="189"/>
      <c r="U826" s="190"/>
    </row>
    <row r="827" spans="2:21" s="188" customFormat="1" x14ac:dyDescent="0.25">
      <c r="B827" s="191"/>
      <c r="I827" s="189"/>
      <c r="J827" s="189"/>
      <c r="K827" s="189"/>
      <c r="N827" s="189"/>
      <c r="U827" s="190"/>
    </row>
    <row r="828" spans="2:21" s="188" customFormat="1" x14ac:dyDescent="0.25">
      <c r="B828" s="191"/>
      <c r="I828" s="189"/>
      <c r="J828" s="189"/>
      <c r="K828" s="189"/>
      <c r="N828" s="189"/>
      <c r="U828" s="190"/>
    </row>
    <row r="829" spans="2:21" s="188" customFormat="1" x14ac:dyDescent="0.25">
      <c r="B829" s="191"/>
      <c r="I829" s="189"/>
      <c r="J829" s="189"/>
      <c r="K829" s="189"/>
      <c r="N829" s="189"/>
      <c r="U829" s="190"/>
    </row>
    <row r="830" spans="2:21" s="188" customFormat="1" x14ac:dyDescent="0.25">
      <c r="B830" s="191"/>
      <c r="I830" s="189"/>
      <c r="J830" s="189"/>
      <c r="K830" s="189"/>
      <c r="N830" s="189"/>
      <c r="U830" s="190"/>
    </row>
    <row r="831" spans="2:21" s="188" customFormat="1" x14ac:dyDescent="0.25">
      <c r="B831" s="191"/>
      <c r="I831" s="189"/>
      <c r="J831" s="189"/>
      <c r="K831" s="189"/>
      <c r="N831" s="189"/>
      <c r="U831" s="190"/>
    </row>
    <row r="832" spans="2:21" s="188" customFormat="1" x14ac:dyDescent="0.25">
      <c r="B832" s="191"/>
      <c r="I832" s="189"/>
      <c r="J832" s="189"/>
      <c r="K832" s="189"/>
      <c r="N832" s="189"/>
      <c r="U832" s="190"/>
    </row>
    <row r="833" spans="2:21" s="188" customFormat="1" x14ac:dyDescent="0.25">
      <c r="B833" s="191"/>
      <c r="I833" s="189"/>
      <c r="J833" s="189"/>
      <c r="K833" s="189"/>
      <c r="N833" s="189"/>
      <c r="U833" s="190"/>
    </row>
    <row r="834" spans="2:21" s="188" customFormat="1" x14ac:dyDescent="0.25">
      <c r="B834" s="191"/>
      <c r="I834" s="189"/>
      <c r="J834" s="189"/>
      <c r="K834" s="189"/>
      <c r="N834" s="189"/>
    </row>
    <row r="835" spans="2:21" s="188" customFormat="1" x14ac:dyDescent="0.25">
      <c r="B835" s="191"/>
      <c r="I835" s="189"/>
      <c r="J835" s="189"/>
      <c r="K835" s="189"/>
      <c r="N835" s="189"/>
      <c r="U835" s="190"/>
    </row>
    <row r="836" spans="2:21" s="188" customFormat="1" x14ac:dyDescent="0.25">
      <c r="B836" s="191"/>
      <c r="I836" s="189"/>
      <c r="J836" s="189"/>
      <c r="K836" s="189"/>
      <c r="N836" s="189"/>
      <c r="U836" s="190"/>
    </row>
    <row r="837" spans="2:21" s="188" customFormat="1" x14ac:dyDescent="0.25">
      <c r="B837" s="191"/>
      <c r="I837" s="189"/>
      <c r="J837" s="189"/>
      <c r="K837" s="189"/>
      <c r="N837" s="189"/>
      <c r="U837" s="190"/>
    </row>
    <row r="838" spans="2:21" s="188" customFormat="1" x14ac:dyDescent="0.25">
      <c r="B838" s="191"/>
      <c r="I838" s="189"/>
      <c r="J838" s="189"/>
      <c r="K838" s="189"/>
      <c r="N838" s="189"/>
      <c r="U838" s="190"/>
    </row>
    <row r="839" spans="2:21" s="188" customFormat="1" x14ac:dyDescent="0.25">
      <c r="B839" s="191"/>
      <c r="I839" s="189"/>
      <c r="J839" s="189"/>
      <c r="K839" s="189"/>
      <c r="N839" s="189"/>
      <c r="U839" s="190"/>
    </row>
    <row r="840" spans="2:21" s="188" customFormat="1" x14ac:dyDescent="0.25">
      <c r="B840" s="191"/>
      <c r="I840" s="189"/>
      <c r="J840" s="189"/>
      <c r="K840" s="189"/>
      <c r="N840" s="189"/>
      <c r="U840" s="190"/>
    </row>
    <row r="841" spans="2:21" s="188" customFormat="1" x14ac:dyDescent="0.25">
      <c r="B841" s="191"/>
      <c r="I841" s="189"/>
      <c r="J841" s="189"/>
      <c r="K841" s="189"/>
      <c r="N841" s="189"/>
      <c r="U841" s="190"/>
    </row>
    <row r="842" spans="2:21" s="188" customFormat="1" x14ac:dyDescent="0.25">
      <c r="B842" s="191"/>
      <c r="I842" s="189"/>
      <c r="J842" s="189"/>
      <c r="K842" s="189"/>
      <c r="N842" s="189"/>
      <c r="U842" s="190"/>
    </row>
    <row r="843" spans="2:21" s="188" customFormat="1" x14ac:dyDescent="0.25">
      <c r="B843" s="191"/>
      <c r="I843" s="189"/>
      <c r="J843" s="189"/>
      <c r="K843" s="189"/>
      <c r="N843" s="189"/>
      <c r="U843" s="190"/>
    </row>
    <row r="844" spans="2:21" s="188" customFormat="1" x14ac:dyDescent="0.25">
      <c r="B844" s="191"/>
      <c r="I844" s="189"/>
      <c r="J844" s="189"/>
      <c r="K844" s="189"/>
      <c r="N844" s="189"/>
      <c r="U844" s="190"/>
    </row>
    <row r="845" spans="2:21" s="188" customFormat="1" x14ac:dyDescent="0.25">
      <c r="B845" s="191"/>
      <c r="I845" s="189"/>
      <c r="J845" s="189"/>
      <c r="K845" s="189"/>
      <c r="N845" s="189"/>
      <c r="U845" s="190"/>
    </row>
    <row r="846" spans="2:21" s="188" customFormat="1" x14ac:dyDescent="0.25">
      <c r="B846" s="191"/>
      <c r="I846" s="189"/>
      <c r="J846" s="189"/>
      <c r="K846" s="189"/>
      <c r="N846" s="189"/>
      <c r="U846" s="190"/>
    </row>
    <row r="847" spans="2:21" s="188" customFormat="1" x14ac:dyDescent="0.25">
      <c r="B847" s="191"/>
      <c r="I847" s="189"/>
      <c r="J847" s="189"/>
      <c r="K847" s="189"/>
      <c r="N847" s="189"/>
    </row>
    <row r="848" spans="2:21" s="188" customFormat="1" x14ac:dyDescent="0.25">
      <c r="B848" s="191"/>
      <c r="I848" s="189"/>
      <c r="J848" s="189"/>
      <c r="K848" s="189"/>
      <c r="N848" s="189"/>
    </row>
    <row r="849" spans="2:22" s="188" customFormat="1" x14ac:dyDescent="0.25">
      <c r="B849" s="191"/>
      <c r="I849" s="189"/>
      <c r="J849" s="189"/>
      <c r="K849" s="189"/>
      <c r="N849" s="189"/>
      <c r="U849" s="190"/>
      <c r="V849" s="190"/>
    </row>
    <row r="850" spans="2:22" s="188" customFormat="1" x14ac:dyDescent="0.25">
      <c r="B850" s="191"/>
      <c r="I850" s="189"/>
      <c r="J850" s="189"/>
      <c r="K850" s="189"/>
      <c r="N850" s="189"/>
      <c r="U850" s="190"/>
    </row>
    <row r="851" spans="2:22" s="188" customFormat="1" x14ac:dyDescent="0.25">
      <c r="B851" s="191"/>
      <c r="I851" s="189"/>
      <c r="J851" s="189"/>
      <c r="K851" s="189"/>
      <c r="N851" s="189"/>
      <c r="U851" s="190"/>
    </row>
    <row r="852" spans="2:22" s="188" customFormat="1" x14ac:dyDescent="0.25">
      <c r="B852" s="191"/>
      <c r="I852" s="189"/>
      <c r="J852" s="189"/>
      <c r="K852" s="189"/>
      <c r="N852" s="189"/>
      <c r="U852" s="190"/>
    </row>
    <row r="853" spans="2:22" s="188" customFormat="1" x14ac:dyDescent="0.25">
      <c r="B853" s="191"/>
      <c r="I853" s="189"/>
      <c r="J853" s="189"/>
      <c r="K853" s="189"/>
      <c r="N853" s="189"/>
      <c r="U853" s="190"/>
    </row>
    <row r="854" spans="2:22" s="188" customFormat="1" x14ac:dyDescent="0.25">
      <c r="B854" s="191"/>
      <c r="I854" s="189"/>
      <c r="J854" s="189"/>
      <c r="K854" s="189"/>
      <c r="N854" s="189"/>
      <c r="U854" s="190"/>
    </row>
    <row r="855" spans="2:22" s="188" customFormat="1" x14ac:dyDescent="0.25">
      <c r="B855" s="191"/>
      <c r="I855" s="189"/>
      <c r="J855" s="189"/>
      <c r="K855" s="189"/>
      <c r="N855" s="189"/>
    </row>
    <row r="856" spans="2:22" s="188" customFormat="1" x14ac:dyDescent="0.25">
      <c r="B856" s="191"/>
      <c r="I856" s="189"/>
      <c r="J856" s="189"/>
      <c r="K856" s="189"/>
      <c r="N856" s="189"/>
    </row>
    <row r="857" spans="2:22" s="188" customFormat="1" x14ac:dyDescent="0.25">
      <c r="B857" s="191"/>
      <c r="I857" s="189"/>
      <c r="J857" s="189"/>
      <c r="K857" s="189"/>
      <c r="N857" s="189"/>
      <c r="U857" s="190"/>
    </row>
    <row r="858" spans="2:22" s="188" customFormat="1" x14ac:dyDescent="0.25">
      <c r="B858" s="191"/>
      <c r="I858" s="189"/>
      <c r="J858" s="189"/>
      <c r="K858" s="189"/>
      <c r="N858" s="189"/>
      <c r="U858" s="190"/>
    </row>
    <row r="859" spans="2:22" s="188" customFormat="1" x14ac:dyDescent="0.25">
      <c r="B859" s="191"/>
      <c r="I859" s="189"/>
      <c r="J859" s="189"/>
      <c r="K859" s="189"/>
      <c r="N859" s="189"/>
    </row>
    <row r="860" spans="2:22" s="188" customFormat="1" x14ac:dyDescent="0.25">
      <c r="B860" s="191"/>
      <c r="I860" s="189"/>
      <c r="J860" s="189"/>
      <c r="K860" s="189"/>
      <c r="N860" s="189"/>
      <c r="U860" s="190"/>
    </row>
    <row r="861" spans="2:22" s="188" customFormat="1" x14ac:dyDescent="0.25">
      <c r="B861" s="191"/>
      <c r="I861" s="189"/>
      <c r="J861" s="189"/>
      <c r="K861" s="189"/>
      <c r="N861" s="189"/>
      <c r="U861" s="190"/>
    </row>
    <row r="862" spans="2:22" s="188" customFormat="1" x14ac:dyDescent="0.25">
      <c r="B862" s="191"/>
      <c r="I862" s="189"/>
      <c r="J862" s="189"/>
      <c r="K862" s="189"/>
      <c r="N862" s="189"/>
      <c r="U862" s="190"/>
    </row>
    <row r="863" spans="2:22" s="188" customFormat="1" x14ac:dyDescent="0.25">
      <c r="B863" s="191"/>
      <c r="I863" s="189"/>
      <c r="J863" s="189"/>
      <c r="K863" s="189"/>
      <c r="N863" s="189"/>
      <c r="U863" s="190"/>
    </row>
    <row r="864" spans="2:22" s="188" customFormat="1" x14ac:dyDescent="0.25">
      <c r="B864" s="191"/>
      <c r="I864" s="189"/>
      <c r="J864" s="189"/>
      <c r="K864" s="189"/>
      <c r="N864" s="189"/>
      <c r="U864" s="190"/>
    </row>
    <row r="865" spans="2:22" s="188" customFormat="1" x14ac:dyDescent="0.25">
      <c r="B865" s="191"/>
      <c r="I865" s="189"/>
      <c r="J865" s="189"/>
      <c r="K865" s="189"/>
      <c r="N865" s="189"/>
      <c r="U865" s="190"/>
    </row>
    <row r="866" spans="2:22" s="188" customFormat="1" x14ac:dyDescent="0.25">
      <c r="B866" s="191"/>
      <c r="I866" s="189"/>
      <c r="J866" s="189"/>
      <c r="K866" s="189"/>
      <c r="N866" s="189"/>
      <c r="U866" s="190"/>
      <c r="V866" s="190"/>
    </row>
    <row r="867" spans="2:22" s="188" customFormat="1" x14ac:dyDescent="0.25">
      <c r="B867" s="191"/>
      <c r="I867" s="189"/>
      <c r="J867" s="189"/>
      <c r="K867" s="189"/>
      <c r="N867" s="189"/>
      <c r="U867" s="190"/>
    </row>
    <row r="868" spans="2:22" s="188" customFormat="1" x14ac:dyDescent="0.25">
      <c r="B868" s="191"/>
      <c r="I868" s="189"/>
      <c r="J868" s="189"/>
      <c r="K868" s="189"/>
      <c r="N868" s="189"/>
      <c r="U868" s="190"/>
    </row>
    <row r="869" spans="2:22" s="188" customFormat="1" x14ac:dyDescent="0.25">
      <c r="B869" s="191"/>
      <c r="I869" s="189"/>
      <c r="J869" s="189"/>
      <c r="K869" s="189"/>
      <c r="N869" s="189"/>
      <c r="U869" s="190"/>
    </row>
    <row r="870" spans="2:22" s="188" customFormat="1" x14ac:dyDescent="0.25">
      <c r="B870" s="191"/>
      <c r="I870" s="189"/>
      <c r="J870" s="189"/>
      <c r="K870" s="189"/>
      <c r="N870" s="189"/>
      <c r="U870" s="190"/>
    </row>
    <row r="871" spans="2:22" s="188" customFormat="1" x14ac:dyDescent="0.25">
      <c r="B871" s="191"/>
      <c r="I871" s="189"/>
      <c r="J871" s="189"/>
      <c r="K871" s="189"/>
      <c r="N871" s="189"/>
      <c r="U871" s="190"/>
    </row>
    <row r="872" spans="2:22" s="188" customFormat="1" x14ac:dyDescent="0.25">
      <c r="B872" s="191"/>
      <c r="I872" s="189"/>
      <c r="J872" s="189"/>
      <c r="K872" s="189"/>
      <c r="N872" s="189"/>
      <c r="U872" s="190"/>
    </row>
    <row r="873" spans="2:22" s="188" customFormat="1" x14ac:dyDescent="0.25">
      <c r="B873" s="191"/>
      <c r="I873" s="189"/>
      <c r="J873" s="189"/>
      <c r="K873" s="189"/>
      <c r="N873" s="189"/>
    </row>
    <row r="874" spans="2:22" s="188" customFormat="1" x14ac:dyDescent="0.25">
      <c r="B874" s="191"/>
      <c r="I874" s="189"/>
      <c r="J874" s="189"/>
      <c r="K874" s="189"/>
      <c r="N874" s="189"/>
      <c r="U874" s="190"/>
    </row>
    <row r="875" spans="2:22" s="188" customFormat="1" x14ac:dyDescent="0.25">
      <c r="B875" s="191"/>
      <c r="I875" s="189"/>
      <c r="J875" s="189"/>
      <c r="K875" s="189"/>
      <c r="N875" s="189"/>
      <c r="U875" s="190"/>
    </row>
    <row r="876" spans="2:22" s="188" customFormat="1" x14ac:dyDescent="0.25">
      <c r="B876" s="191"/>
      <c r="I876" s="189"/>
      <c r="J876" s="189"/>
      <c r="K876" s="189"/>
      <c r="N876" s="189"/>
      <c r="U876" s="190"/>
    </row>
    <row r="877" spans="2:22" s="188" customFormat="1" x14ac:dyDescent="0.25">
      <c r="B877" s="191"/>
      <c r="I877" s="189"/>
      <c r="J877" s="189"/>
      <c r="K877" s="189"/>
      <c r="N877" s="189"/>
      <c r="U877" s="190"/>
    </row>
    <row r="878" spans="2:22" s="188" customFormat="1" x14ac:dyDescent="0.25">
      <c r="B878" s="191"/>
      <c r="I878" s="189"/>
      <c r="J878" s="189"/>
      <c r="K878" s="189"/>
      <c r="N878" s="189"/>
      <c r="U878" s="190"/>
    </row>
    <row r="879" spans="2:22" s="188" customFormat="1" x14ac:dyDescent="0.25">
      <c r="B879" s="191"/>
      <c r="I879" s="189"/>
      <c r="J879" s="189"/>
      <c r="K879" s="189"/>
      <c r="N879" s="189"/>
      <c r="U879" s="190"/>
    </row>
    <row r="880" spans="2:22" s="188" customFormat="1" x14ac:dyDescent="0.25">
      <c r="B880" s="191"/>
      <c r="I880" s="189"/>
      <c r="J880" s="189"/>
      <c r="K880" s="189"/>
      <c r="N880" s="189"/>
      <c r="U880" s="190"/>
    </row>
    <row r="881" spans="2:21" s="188" customFormat="1" x14ac:dyDescent="0.25">
      <c r="B881" s="191"/>
      <c r="I881" s="189"/>
      <c r="J881" s="189"/>
      <c r="K881" s="189"/>
      <c r="N881" s="189"/>
      <c r="U881" s="190"/>
    </row>
    <row r="882" spans="2:21" s="188" customFormat="1" x14ac:dyDescent="0.25">
      <c r="B882" s="191"/>
      <c r="I882" s="189"/>
      <c r="J882" s="189"/>
      <c r="K882" s="189"/>
      <c r="N882" s="189"/>
      <c r="U882" s="190"/>
    </row>
    <row r="883" spans="2:21" s="188" customFormat="1" x14ac:dyDescent="0.25">
      <c r="B883" s="191"/>
      <c r="I883" s="189"/>
      <c r="J883" s="189"/>
      <c r="K883" s="189"/>
      <c r="N883" s="189"/>
      <c r="U883" s="190"/>
    </row>
    <row r="884" spans="2:21" s="188" customFormat="1" x14ac:dyDescent="0.25">
      <c r="B884" s="191"/>
      <c r="I884" s="189"/>
      <c r="J884" s="189"/>
      <c r="K884" s="189"/>
      <c r="N884" s="189"/>
      <c r="U884" s="190"/>
    </row>
    <row r="885" spans="2:21" s="188" customFormat="1" x14ac:dyDescent="0.25">
      <c r="B885" s="191"/>
      <c r="I885" s="189"/>
      <c r="J885" s="189"/>
      <c r="K885" s="189"/>
      <c r="N885" s="189"/>
      <c r="U885" s="190"/>
    </row>
    <row r="886" spans="2:21" s="188" customFormat="1" x14ac:dyDescent="0.25">
      <c r="B886" s="191"/>
      <c r="I886" s="189"/>
      <c r="J886" s="189"/>
      <c r="K886" s="189"/>
      <c r="N886" s="189"/>
      <c r="U886" s="190"/>
    </row>
    <row r="887" spans="2:21" s="188" customFormat="1" x14ac:dyDescent="0.25">
      <c r="B887" s="191"/>
      <c r="I887" s="189"/>
      <c r="J887" s="189"/>
      <c r="K887" s="189"/>
      <c r="N887" s="189"/>
      <c r="U887" s="190"/>
    </row>
    <row r="888" spans="2:21" s="188" customFormat="1" x14ac:dyDescent="0.25">
      <c r="B888" s="191"/>
      <c r="I888" s="189"/>
      <c r="J888" s="189"/>
      <c r="K888" s="189"/>
      <c r="N888" s="189"/>
      <c r="U888" s="190"/>
    </row>
    <row r="889" spans="2:21" s="188" customFormat="1" x14ac:dyDescent="0.25">
      <c r="B889" s="191"/>
      <c r="I889" s="189"/>
      <c r="J889" s="189"/>
      <c r="K889" s="189"/>
      <c r="N889" s="189"/>
      <c r="U889" s="190"/>
    </row>
    <row r="890" spans="2:21" s="188" customFormat="1" x14ac:dyDescent="0.25">
      <c r="B890" s="191"/>
      <c r="I890" s="189"/>
      <c r="J890" s="189"/>
      <c r="K890" s="189"/>
      <c r="N890" s="189"/>
      <c r="U890" s="190"/>
    </row>
    <row r="891" spans="2:21" s="188" customFormat="1" x14ac:dyDescent="0.25">
      <c r="B891" s="191"/>
      <c r="I891" s="189"/>
      <c r="J891" s="189"/>
      <c r="K891" s="189"/>
      <c r="N891" s="189"/>
    </row>
    <row r="892" spans="2:21" s="188" customFormat="1" x14ac:dyDescent="0.25">
      <c r="B892" s="191"/>
      <c r="I892" s="189"/>
      <c r="J892" s="189"/>
      <c r="K892" s="189"/>
      <c r="N892" s="189"/>
    </row>
    <row r="893" spans="2:21" s="188" customFormat="1" x14ac:dyDescent="0.25">
      <c r="B893" s="191"/>
      <c r="I893" s="189"/>
      <c r="J893" s="189"/>
      <c r="K893" s="189"/>
      <c r="N893" s="189"/>
      <c r="U893" s="190"/>
    </row>
    <row r="894" spans="2:21" s="188" customFormat="1" x14ac:dyDescent="0.25">
      <c r="B894" s="191"/>
      <c r="I894" s="189"/>
      <c r="J894" s="189"/>
      <c r="K894" s="189"/>
      <c r="N894" s="189"/>
      <c r="U894" s="190"/>
    </row>
    <row r="895" spans="2:21" s="188" customFormat="1" x14ac:dyDescent="0.25">
      <c r="B895" s="191"/>
      <c r="I895" s="189"/>
      <c r="J895" s="189"/>
      <c r="K895" s="189"/>
      <c r="N895" s="189"/>
      <c r="U895" s="190"/>
    </row>
    <row r="896" spans="2:21" s="188" customFormat="1" x14ac:dyDescent="0.25">
      <c r="B896" s="191"/>
      <c r="I896" s="189"/>
      <c r="J896" s="189"/>
      <c r="K896" s="189"/>
      <c r="N896" s="189"/>
      <c r="U896" s="190"/>
    </row>
    <row r="897" spans="2:21" s="188" customFormat="1" x14ac:dyDescent="0.25">
      <c r="B897" s="191"/>
      <c r="I897" s="189"/>
      <c r="J897" s="189"/>
      <c r="K897" s="189"/>
      <c r="N897" s="189"/>
      <c r="U897" s="190"/>
    </row>
    <row r="898" spans="2:21" s="188" customFormat="1" x14ac:dyDescent="0.25">
      <c r="B898" s="191"/>
      <c r="I898" s="189"/>
      <c r="J898" s="189"/>
      <c r="K898" s="189"/>
      <c r="N898" s="189"/>
    </row>
    <row r="899" spans="2:21" s="188" customFormat="1" x14ac:dyDescent="0.25">
      <c r="B899" s="191"/>
      <c r="I899" s="189"/>
      <c r="J899" s="189"/>
      <c r="K899" s="189"/>
      <c r="N899" s="189"/>
    </row>
    <row r="900" spans="2:21" s="188" customFormat="1" x14ac:dyDescent="0.25">
      <c r="B900" s="191"/>
      <c r="I900" s="189"/>
      <c r="J900" s="189"/>
      <c r="K900" s="189"/>
      <c r="N900" s="189"/>
      <c r="U900" s="190"/>
    </row>
    <row r="901" spans="2:21" s="188" customFormat="1" x14ac:dyDescent="0.25">
      <c r="B901" s="191"/>
      <c r="I901" s="189"/>
      <c r="J901" s="189"/>
      <c r="K901" s="189"/>
      <c r="N901" s="189"/>
      <c r="U901" s="190"/>
    </row>
    <row r="902" spans="2:21" s="188" customFormat="1" x14ac:dyDescent="0.25">
      <c r="B902" s="191"/>
      <c r="I902" s="189"/>
      <c r="J902" s="189"/>
      <c r="K902" s="189"/>
      <c r="N902" s="189"/>
      <c r="U902" s="190"/>
    </row>
    <row r="903" spans="2:21" s="188" customFormat="1" x14ac:dyDescent="0.25">
      <c r="B903" s="191"/>
      <c r="I903" s="189"/>
      <c r="J903" s="189"/>
      <c r="K903" s="189"/>
      <c r="N903" s="189"/>
    </row>
    <row r="904" spans="2:21" s="188" customFormat="1" x14ac:dyDescent="0.25">
      <c r="B904" s="191"/>
      <c r="I904" s="189"/>
      <c r="J904" s="189"/>
      <c r="K904" s="189"/>
      <c r="N904" s="189"/>
      <c r="U904" s="190"/>
    </row>
    <row r="905" spans="2:21" s="188" customFormat="1" x14ac:dyDescent="0.25">
      <c r="B905" s="191"/>
      <c r="I905" s="189"/>
      <c r="J905" s="189"/>
      <c r="K905" s="189"/>
      <c r="N905" s="189"/>
      <c r="U905" s="190"/>
    </row>
    <row r="906" spans="2:21" s="188" customFormat="1" x14ac:dyDescent="0.25">
      <c r="B906" s="191"/>
      <c r="I906" s="189"/>
      <c r="J906" s="189"/>
      <c r="K906" s="189"/>
      <c r="N906" s="189"/>
      <c r="U906" s="190"/>
    </row>
    <row r="907" spans="2:21" s="188" customFormat="1" x14ac:dyDescent="0.25">
      <c r="B907" s="191"/>
      <c r="I907" s="189"/>
      <c r="J907" s="189"/>
      <c r="K907" s="189"/>
      <c r="N907" s="189"/>
      <c r="U907" s="190"/>
    </row>
    <row r="908" spans="2:21" s="188" customFormat="1" x14ac:dyDescent="0.25">
      <c r="B908" s="191"/>
      <c r="I908" s="189"/>
      <c r="J908" s="189"/>
      <c r="K908" s="189"/>
      <c r="N908" s="189"/>
      <c r="U908" s="190"/>
    </row>
    <row r="909" spans="2:21" s="188" customFormat="1" x14ac:dyDescent="0.25">
      <c r="B909" s="191"/>
      <c r="I909" s="189"/>
      <c r="J909" s="189"/>
      <c r="K909" s="189"/>
      <c r="N909" s="189"/>
      <c r="U909" s="190"/>
    </row>
    <row r="910" spans="2:21" s="188" customFormat="1" x14ac:dyDescent="0.25">
      <c r="B910" s="191"/>
      <c r="I910" s="189"/>
      <c r="J910" s="189"/>
      <c r="K910" s="189"/>
      <c r="N910" s="189"/>
      <c r="U910" s="190"/>
    </row>
    <row r="911" spans="2:21" s="188" customFormat="1" x14ac:dyDescent="0.25">
      <c r="B911" s="191"/>
      <c r="I911" s="189"/>
      <c r="J911" s="189"/>
      <c r="K911" s="189"/>
      <c r="N911" s="189"/>
      <c r="U911" s="190"/>
    </row>
    <row r="912" spans="2:21" s="188" customFormat="1" x14ac:dyDescent="0.25">
      <c r="B912" s="191"/>
      <c r="I912" s="189"/>
      <c r="J912" s="189"/>
      <c r="K912" s="189"/>
      <c r="N912" s="189"/>
      <c r="U912" s="190"/>
    </row>
    <row r="913" spans="2:21" s="188" customFormat="1" x14ac:dyDescent="0.25">
      <c r="B913" s="191"/>
      <c r="I913" s="189"/>
      <c r="J913" s="189"/>
      <c r="K913" s="189"/>
      <c r="N913" s="189"/>
      <c r="U913" s="190"/>
    </row>
    <row r="914" spans="2:21" s="188" customFormat="1" x14ac:dyDescent="0.25">
      <c r="B914" s="191"/>
      <c r="I914" s="189"/>
      <c r="J914" s="189"/>
      <c r="K914" s="189"/>
      <c r="N914" s="189"/>
      <c r="U914" s="190"/>
    </row>
    <row r="915" spans="2:21" s="188" customFormat="1" x14ac:dyDescent="0.25">
      <c r="B915" s="191"/>
      <c r="I915" s="189"/>
      <c r="J915" s="189"/>
      <c r="K915" s="189"/>
      <c r="N915" s="189"/>
      <c r="U915" s="190"/>
    </row>
    <row r="916" spans="2:21" s="188" customFormat="1" x14ac:dyDescent="0.25">
      <c r="B916" s="191"/>
      <c r="I916" s="189"/>
      <c r="J916" s="189"/>
      <c r="K916" s="189"/>
      <c r="N916" s="189"/>
      <c r="U916" s="190"/>
    </row>
    <row r="917" spans="2:21" s="188" customFormat="1" x14ac:dyDescent="0.25">
      <c r="B917" s="191"/>
      <c r="I917" s="189"/>
      <c r="J917" s="189"/>
      <c r="K917" s="189"/>
      <c r="N917" s="189"/>
    </row>
    <row r="918" spans="2:21" s="188" customFormat="1" x14ac:dyDescent="0.25">
      <c r="B918" s="191"/>
      <c r="I918" s="189"/>
      <c r="J918" s="189"/>
      <c r="K918" s="189"/>
      <c r="N918" s="189"/>
      <c r="U918" s="190"/>
    </row>
    <row r="919" spans="2:21" s="188" customFormat="1" x14ac:dyDescent="0.25">
      <c r="B919" s="191"/>
      <c r="I919" s="189"/>
      <c r="J919" s="189"/>
      <c r="K919" s="189"/>
      <c r="N919" s="189"/>
      <c r="U919" s="190"/>
    </row>
    <row r="920" spans="2:21" s="188" customFormat="1" x14ac:dyDescent="0.25">
      <c r="B920" s="191"/>
      <c r="I920" s="189"/>
      <c r="J920" s="189"/>
      <c r="K920" s="189"/>
      <c r="N920" s="189"/>
      <c r="U920" s="190"/>
    </row>
    <row r="921" spans="2:21" s="188" customFormat="1" x14ac:dyDescent="0.25">
      <c r="B921" s="191"/>
      <c r="I921" s="189"/>
      <c r="J921" s="189"/>
      <c r="K921" s="189"/>
      <c r="N921" s="189"/>
      <c r="U921" s="190"/>
    </row>
    <row r="922" spans="2:21" s="188" customFormat="1" x14ac:dyDescent="0.25">
      <c r="B922" s="191"/>
      <c r="I922" s="189"/>
      <c r="J922" s="189"/>
      <c r="K922" s="189"/>
      <c r="N922" s="189"/>
      <c r="U922" s="190"/>
    </row>
    <row r="923" spans="2:21" s="188" customFormat="1" x14ac:dyDescent="0.25">
      <c r="B923" s="191"/>
      <c r="I923" s="189"/>
      <c r="J923" s="189"/>
      <c r="K923" s="189"/>
      <c r="N923" s="189"/>
      <c r="U923" s="190"/>
    </row>
    <row r="924" spans="2:21" s="188" customFormat="1" x14ac:dyDescent="0.25">
      <c r="B924" s="191"/>
      <c r="I924" s="189"/>
      <c r="J924" s="189"/>
      <c r="K924" s="189"/>
      <c r="N924" s="189"/>
    </row>
    <row r="925" spans="2:21" s="188" customFormat="1" x14ac:dyDescent="0.25">
      <c r="B925" s="191"/>
      <c r="I925" s="189"/>
      <c r="J925" s="189"/>
      <c r="K925" s="189"/>
      <c r="N925" s="189"/>
      <c r="U925" s="190"/>
    </row>
    <row r="926" spans="2:21" s="188" customFormat="1" x14ac:dyDescent="0.25">
      <c r="B926" s="191"/>
      <c r="I926" s="189"/>
      <c r="J926" s="189"/>
      <c r="K926" s="189"/>
      <c r="N926" s="189"/>
      <c r="U926" s="190"/>
    </row>
    <row r="927" spans="2:21" s="188" customFormat="1" x14ac:dyDescent="0.25">
      <c r="B927" s="191"/>
      <c r="I927" s="189"/>
      <c r="J927" s="189"/>
      <c r="K927" s="189"/>
      <c r="N927" s="189"/>
      <c r="U927" s="190"/>
    </row>
    <row r="928" spans="2:21" s="188" customFormat="1" x14ac:dyDescent="0.25">
      <c r="B928" s="191"/>
      <c r="I928" s="189"/>
      <c r="J928" s="189"/>
      <c r="K928" s="189"/>
      <c r="N928" s="189"/>
      <c r="U928" s="190"/>
    </row>
    <row r="929" spans="2:21" s="188" customFormat="1" x14ac:dyDescent="0.25">
      <c r="B929" s="191"/>
      <c r="I929" s="189"/>
      <c r="J929" s="189"/>
      <c r="K929" s="189"/>
      <c r="N929" s="189"/>
    </row>
    <row r="930" spans="2:21" s="188" customFormat="1" x14ac:dyDescent="0.25">
      <c r="B930" s="191"/>
      <c r="I930" s="189"/>
      <c r="J930" s="189"/>
      <c r="K930" s="189"/>
      <c r="N930" s="189"/>
      <c r="U930" s="190"/>
    </row>
    <row r="931" spans="2:21" s="188" customFormat="1" x14ac:dyDescent="0.25">
      <c r="B931" s="191"/>
      <c r="I931" s="189"/>
      <c r="J931" s="189"/>
      <c r="K931" s="189"/>
      <c r="N931" s="189"/>
      <c r="U931" s="190"/>
    </row>
    <row r="932" spans="2:21" s="188" customFormat="1" x14ac:dyDescent="0.25">
      <c r="B932" s="191"/>
      <c r="I932" s="189"/>
      <c r="J932" s="189"/>
      <c r="K932" s="189"/>
      <c r="N932" s="189"/>
      <c r="U932" s="190"/>
    </row>
    <row r="933" spans="2:21" s="188" customFormat="1" x14ac:dyDescent="0.25">
      <c r="B933" s="191"/>
      <c r="I933" s="189"/>
      <c r="J933" s="189"/>
      <c r="K933" s="189"/>
      <c r="N933" s="189"/>
      <c r="U933" s="190"/>
    </row>
    <row r="934" spans="2:21" s="188" customFormat="1" x14ac:dyDescent="0.25">
      <c r="B934" s="191"/>
      <c r="I934" s="189"/>
      <c r="J934" s="189"/>
      <c r="K934" s="189"/>
      <c r="N934" s="189"/>
      <c r="U934" s="190"/>
    </row>
    <row r="935" spans="2:21" s="188" customFormat="1" x14ac:dyDescent="0.25">
      <c r="B935" s="191"/>
      <c r="I935" s="189"/>
      <c r="J935" s="189"/>
      <c r="K935" s="189"/>
      <c r="N935" s="189"/>
      <c r="U935" s="190"/>
    </row>
    <row r="936" spans="2:21" s="188" customFormat="1" x14ac:dyDescent="0.25">
      <c r="B936" s="191"/>
      <c r="I936" s="189"/>
      <c r="J936" s="189"/>
      <c r="K936" s="189"/>
      <c r="N936" s="189"/>
      <c r="U936" s="190"/>
    </row>
    <row r="937" spans="2:21" s="188" customFormat="1" x14ac:dyDescent="0.25">
      <c r="B937" s="191"/>
      <c r="I937" s="189"/>
      <c r="J937" s="189"/>
      <c r="K937" s="189"/>
      <c r="N937" s="189"/>
      <c r="U937" s="190"/>
    </row>
    <row r="938" spans="2:21" s="188" customFormat="1" x14ac:dyDescent="0.25">
      <c r="B938" s="191"/>
      <c r="I938" s="189"/>
      <c r="J938" s="189"/>
      <c r="K938" s="189"/>
      <c r="N938" s="189"/>
      <c r="U938" s="190"/>
    </row>
    <row r="939" spans="2:21" s="188" customFormat="1" x14ac:dyDescent="0.25">
      <c r="B939" s="191"/>
      <c r="I939" s="189"/>
      <c r="J939" s="189"/>
      <c r="K939" s="189"/>
      <c r="N939" s="189"/>
    </row>
    <row r="940" spans="2:21" s="188" customFormat="1" x14ac:dyDescent="0.25">
      <c r="B940" s="191"/>
      <c r="I940" s="189"/>
      <c r="J940" s="189"/>
      <c r="K940" s="189"/>
      <c r="N940" s="189"/>
      <c r="U940" s="190"/>
    </row>
    <row r="941" spans="2:21" s="188" customFormat="1" x14ac:dyDescent="0.25">
      <c r="B941" s="191"/>
      <c r="I941" s="189"/>
      <c r="J941" s="189"/>
      <c r="K941" s="189"/>
      <c r="N941" s="189"/>
      <c r="U941" s="190"/>
    </row>
    <row r="942" spans="2:21" s="188" customFormat="1" x14ac:dyDescent="0.25">
      <c r="B942" s="191"/>
      <c r="I942" s="189"/>
      <c r="J942" s="189"/>
      <c r="K942" s="189"/>
      <c r="N942" s="189"/>
      <c r="U942" s="190"/>
    </row>
    <row r="943" spans="2:21" s="188" customFormat="1" x14ac:dyDescent="0.25">
      <c r="B943" s="191"/>
      <c r="I943" s="189"/>
      <c r="J943" s="189"/>
      <c r="K943" s="189"/>
      <c r="N943" s="189"/>
      <c r="U943" s="190"/>
    </row>
    <row r="944" spans="2:21" s="188" customFormat="1" x14ac:dyDescent="0.25">
      <c r="B944" s="191"/>
      <c r="I944" s="189"/>
      <c r="J944" s="189"/>
      <c r="K944" s="189"/>
      <c r="N944" s="189"/>
      <c r="U944" s="190"/>
    </row>
    <row r="945" spans="2:21" s="188" customFormat="1" x14ac:dyDescent="0.25">
      <c r="B945" s="191"/>
      <c r="I945" s="189"/>
      <c r="J945" s="189"/>
      <c r="K945" s="189"/>
      <c r="N945" s="189"/>
      <c r="U945" s="190"/>
    </row>
    <row r="946" spans="2:21" s="188" customFormat="1" x14ac:dyDescent="0.25">
      <c r="B946" s="191"/>
      <c r="I946" s="189"/>
      <c r="J946" s="189"/>
      <c r="K946" s="189"/>
      <c r="N946" s="189"/>
      <c r="U946" s="190"/>
    </row>
    <row r="947" spans="2:21" s="188" customFormat="1" x14ac:dyDescent="0.25">
      <c r="B947" s="191"/>
      <c r="I947" s="189"/>
      <c r="J947" s="189"/>
      <c r="K947" s="189"/>
      <c r="N947" s="189"/>
      <c r="U947" s="190"/>
    </row>
    <row r="948" spans="2:21" s="188" customFormat="1" x14ac:dyDescent="0.25">
      <c r="B948" s="191"/>
      <c r="I948" s="189"/>
      <c r="J948" s="189"/>
      <c r="K948" s="189"/>
      <c r="N948" s="189"/>
      <c r="U948" s="190"/>
    </row>
    <row r="949" spans="2:21" s="188" customFormat="1" x14ac:dyDescent="0.25">
      <c r="B949" s="191"/>
      <c r="I949" s="189"/>
      <c r="J949" s="189"/>
      <c r="K949" s="189"/>
      <c r="N949" s="189"/>
      <c r="U949" s="190"/>
    </row>
    <row r="950" spans="2:21" s="188" customFormat="1" x14ac:dyDescent="0.25">
      <c r="B950" s="191"/>
      <c r="I950" s="189"/>
      <c r="J950" s="189"/>
      <c r="K950" s="189"/>
      <c r="N950" s="189"/>
      <c r="U950" s="190"/>
    </row>
    <row r="951" spans="2:21" s="188" customFormat="1" x14ac:dyDescent="0.25">
      <c r="B951" s="191"/>
      <c r="I951" s="189"/>
      <c r="J951" s="189"/>
      <c r="K951" s="189"/>
      <c r="N951" s="189"/>
      <c r="U951" s="190"/>
    </row>
    <row r="952" spans="2:21" s="188" customFormat="1" x14ac:dyDescent="0.25">
      <c r="B952" s="191"/>
      <c r="I952" s="189"/>
      <c r="J952" s="189"/>
      <c r="K952" s="189"/>
      <c r="N952" s="189"/>
      <c r="U952" s="190"/>
    </row>
    <row r="953" spans="2:21" s="188" customFormat="1" x14ac:dyDescent="0.25">
      <c r="B953" s="191"/>
      <c r="I953" s="189"/>
      <c r="J953" s="189"/>
      <c r="K953" s="189"/>
      <c r="N953" s="189"/>
      <c r="U953" s="190"/>
    </row>
    <row r="954" spans="2:21" s="188" customFormat="1" x14ac:dyDescent="0.25">
      <c r="B954" s="191"/>
      <c r="I954" s="189"/>
      <c r="J954" s="189"/>
      <c r="K954" s="189"/>
      <c r="N954" s="189"/>
      <c r="U954" s="190"/>
    </row>
    <row r="955" spans="2:21" s="188" customFormat="1" x14ac:dyDescent="0.25">
      <c r="B955" s="191"/>
      <c r="I955" s="189"/>
      <c r="J955" s="189"/>
      <c r="K955" s="189"/>
      <c r="N955" s="189"/>
      <c r="U955" s="190"/>
    </row>
    <row r="956" spans="2:21" s="188" customFormat="1" x14ac:dyDescent="0.25">
      <c r="B956" s="191"/>
      <c r="I956" s="189"/>
      <c r="J956" s="189"/>
      <c r="K956" s="189"/>
      <c r="N956" s="189"/>
      <c r="U956" s="190"/>
    </row>
    <row r="957" spans="2:21" s="188" customFormat="1" x14ac:dyDescent="0.25">
      <c r="B957" s="191"/>
      <c r="I957" s="189"/>
      <c r="J957" s="189"/>
      <c r="K957" s="189"/>
      <c r="N957" s="189"/>
      <c r="U957" s="190"/>
    </row>
    <row r="958" spans="2:21" s="188" customFormat="1" x14ac:dyDescent="0.25">
      <c r="B958" s="191"/>
      <c r="I958" s="189"/>
      <c r="J958" s="189"/>
      <c r="K958" s="189"/>
      <c r="N958" s="189"/>
      <c r="U958" s="190"/>
    </row>
    <row r="959" spans="2:21" s="188" customFormat="1" x14ac:dyDescent="0.25">
      <c r="B959" s="191"/>
      <c r="I959" s="189"/>
      <c r="J959" s="189"/>
      <c r="K959" s="189"/>
      <c r="N959" s="189"/>
      <c r="U959" s="190"/>
    </row>
    <row r="960" spans="2:21" s="188" customFormat="1" x14ac:dyDescent="0.25">
      <c r="B960" s="191"/>
      <c r="I960" s="189"/>
      <c r="J960" s="189"/>
      <c r="K960" s="189"/>
      <c r="N960" s="189"/>
    </row>
    <row r="961" spans="2:21" s="188" customFormat="1" x14ac:dyDescent="0.25">
      <c r="B961" s="191"/>
      <c r="I961" s="189"/>
      <c r="J961" s="189"/>
      <c r="K961" s="189"/>
      <c r="N961" s="189"/>
      <c r="U961" s="190"/>
    </row>
    <row r="962" spans="2:21" s="188" customFormat="1" x14ac:dyDescent="0.25">
      <c r="B962" s="191"/>
      <c r="I962" s="189"/>
      <c r="J962" s="189"/>
      <c r="K962" s="189"/>
      <c r="N962" s="189"/>
      <c r="U962" s="190"/>
    </row>
    <row r="963" spans="2:21" s="188" customFormat="1" x14ac:dyDescent="0.25">
      <c r="B963" s="191"/>
      <c r="I963" s="189"/>
      <c r="J963" s="189"/>
      <c r="K963" s="189"/>
      <c r="N963" s="189"/>
      <c r="U963" s="190"/>
    </row>
    <row r="964" spans="2:21" s="188" customFormat="1" x14ac:dyDescent="0.25">
      <c r="B964" s="191"/>
      <c r="I964" s="189"/>
      <c r="J964" s="189"/>
      <c r="K964" s="189"/>
      <c r="N964" s="189"/>
      <c r="U964" s="190"/>
    </row>
    <row r="965" spans="2:21" s="188" customFormat="1" x14ac:dyDescent="0.25">
      <c r="B965" s="191"/>
      <c r="I965" s="189"/>
      <c r="J965" s="189"/>
      <c r="K965" s="189"/>
      <c r="N965" s="189"/>
      <c r="U965" s="190"/>
    </row>
    <row r="966" spans="2:21" s="188" customFormat="1" x14ac:dyDescent="0.25">
      <c r="B966" s="191"/>
      <c r="I966" s="189"/>
      <c r="J966" s="189"/>
      <c r="K966" s="189"/>
      <c r="N966" s="189"/>
      <c r="U966" s="190"/>
    </row>
    <row r="967" spans="2:21" s="188" customFormat="1" x14ac:dyDescent="0.25">
      <c r="B967" s="191"/>
      <c r="I967" s="189"/>
      <c r="J967" s="189"/>
      <c r="K967" s="189"/>
      <c r="N967" s="189"/>
    </row>
    <row r="968" spans="2:21" s="188" customFormat="1" x14ac:dyDescent="0.25">
      <c r="B968" s="191"/>
      <c r="I968" s="189"/>
      <c r="J968" s="189"/>
      <c r="K968" s="189"/>
      <c r="N968" s="189"/>
      <c r="U968" s="190"/>
    </row>
    <row r="969" spans="2:21" s="188" customFormat="1" x14ac:dyDescent="0.25">
      <c r="B969" s="191"/>
      <c r="I969" s="189"/>
      <c r="J969" s="189"/>
      <c r="K969" s="189"/>
      <c r="N969" s="189"/>
      <c r="U969" s="190"/>
    </row>
    <row r="970" spans="2:21" s="188" customFormat="1" x14ac:dyDescent="0.25">
      <c r="B970" s="191"/>
      <c r="I970" s="189"/>
      <c r="J970" s="189"/>
      <c r="K970" s="189"/>
      <c r="N970" s="189"/>
      <c r="U970" s="190"/>
    </row>
    <row r="971" spans="2:21" s="188" customFormat="1" x14ac:dyDescent="0.25">
      <c r="B971" s="191"/>
      <c r="I971" s="189"/>
      <c r="J971" s="189"/>
      <c r="K971" s="189"/>
      <c r="N971" s="189"/>
      <c r="U971" s="190"/>
    </row>
    <row r="972" spans="2:21" s="188" customFormat="1" x14ac:dyDescent="0.25">
      <c r="B972" s="191"/>
      <c r="I972" s="189"/>
      <c r="J972" s="189"/>
      <c r="K972" s="189"/>
      <c r="N972" s="189"/>
      <c r="U972" s="190"/>
    </row>
    <row r="973" spans="2:21" s="188" customFormat="1" x14ac:dyDescent="0.25">
      <c r="B973" s="191"/>
      <c r="I973" s="189"/>
      <c r="J973" s="189"/>
      <c r="K973" s="189"/>
      <c r="N973" s="189"/>
      <c r="U973" s="190"/>
    </row>
    <row r="974" spans="2:21" s="188" customFormat="1" x14ac:dyDescent="0.25">
      <c r="B974" s="191"/>
      <c r="I974" s="189"/>
      <c r="J974" s="189"/>
      <c r="K974" s="189"/>
      <c r="N974" s="189"/>
      <c r="U974" s="190"/>
    </row>
    <row r="975" spans="2:21" s="188" customFormat="1" x14ac:dyDescent="0.25">
      <c r="B975" s="191"/>
      <c r="I975" s="189"/>
      <c r="J975" s="189"/>
      <c r="K975" s="189"/>
      <c r="N975" s="189"/>
    </row>
    <row r="976" spans="2:21" s="188" customFormat="1" x14ac:dyDescent="0.25">
      <c r="B976" s="191"/>
      <c r="I976" s="189"/>
      <c r="J976" s="189"/>
      <c r="K976" s="189"/>
      <c r="N976" s="189"/>
      <c r="U976" s="190"/>
    </row>
    <row r="977" spans="2:21" s="188" customFormat="1" x14ac:dyDescent="0.25">
      <c r="B977" s="191"/>
      <c r="I977" s="189"/>
      <c r="J977" s="189"/>
      <c r="K977" s="189"/>
      <c r="N977" s="189"/>
      <c r="U977" s="190"/>
    </row>
    <row r="978" spans="2:21" s="188" customFormat="1" x14ac:dyDescent="0.25">
      <c r="B978" s="191"/>
      <c r="I978" s="189"/>
      <c r="J978" s="189"/>
      <c r="K978" s="189"/>
      <c r="N978" s="189"/>
      <c r="U978" s="190"/>
    </row>
    <row r="979" spans="2:21" s="188" customFormat="1" x14ac:dyDescent="0.25">
      <c r="B979" s="191"/>
      <c r="I979" s="189"/>
      <c r="J979" s="189"/>
      <c r="K979" s="189"/>
      <c r="N979" s="189"/>
      <c r="U979" s="190"/>
    </row>
    <row r="980" spans="2:21" s="188" customFormat="1" x14ac:dyDescent="0.25">
      <c r="B980" s="191"/>
      <c r="I980" s="189"/>
      <c r="J980" s="189"/>
      <c r="K980" s="189"/>
      <c r="N980" s="189"/>
    </row>
    <row r="981" spans="2:21" s="188" customFormat="1" x14ac:dyDescent="0.25">
      <c r="B981" s="191"/>
      <c r="I981" s="189"/>
      <c r="J981" s="189"/>
      <c r="K981" s="189"/>
      <c r="N981" s="189"/>
      <c r="U981" s="190"/>
    </row>
    <row r="982" spans="2:21" s="188" customFormat="1" x14ac:dyDescent="0.25">
      <c r="B982" s="191"/>
      <c r="I982" s="189"/>
      <c r="J982" s="189"/>
      <c r="K982" s="189"/>
      <c r="N982" s="189"/>
      <c r="U982" s="190"/>
    </row>
    <row r="983" spans="2:21" s="188" customFormat="1" x14ac:dyDescent="0.25">
      <c r="B983" s="191"/>
      <c r="I983" s="189"/>
      <c r="J983" s="189"/>
      <c r="K983" s="189"/>
      <c r="N983" s="189"/>
      <c r="U983" s="190"/>
    </row>
    <row r="984" spans="2:21" s="188" customFormat="1" x14ac:dyDescent="0.25">
      <c r="B984" s="191"/>
      <c r="I984" s="189"/>
      <c r="J984" s="189"/>
      <c r="K984" s="189"/>
      <c r="N984" s="189"/>
      <c r="U984" s="190"/>
    </row>
    <row r="985" spans="2:21" s="188" customFormat="1" x14ac:dyDescent="0.25">
      <c r="B985" s="191"/>
      <c r="I985" s="189"/>
      <c r="J985" s="189"/>
      <c r="K985" s="189"/>
      <c r="N985" s="189"/>
    </row>
    <row r="986" spans="2:21" s="188" customFormat="1" x14ac:dyDescent="0.25">
      <c r="B986" s="191"/>
      <c r="I986" s="189"/>
      <c r="J986" s="189"/>
      <c r="K986" s="189"/>
      <c r="N986" s="189"/>
      <c r="U986" s="190"/>
    </row>
    <row r="987" spans="2:21" s="188" customFormat="1" x14ac:dyDescent="0.25">
      <c r="B987" s="191"/>
      <c r="I987" s="189"/>
      <c r="J987" s="189"/>
      <c r="K987" s="189"/>
      <c r="N987" s="189"/>
      <c r="U987" s="190"/>
    </row>
    <row r="988" spans="2:21" s="188" customFormat="1" x14ac:dyDescent="0.25">
      <c r="B988" s="191"/>
      <c r="I988" s="189"/>
      <c r="J988" s="189"/>
      <c r="K988" s="189"/>
      <c r="N988" s="189"/>
    </row>
    <row r="989" spans="2:21" s="188" customFormat="1" x14ac:dyDescent="0.25">
      <c r="B989" s="191"/>
      <c r="I989" s="189"/>
      <c r="J989" s="189"/>
      <c r="K989" s="189"/>
      <c r="N989" s="189"/>
      <c r="U989" s="190"/>
    </row>
    <row r="990" spans="2:21" s="188" customFormat="1" x14ac:dyDescent="0.25">
      <c r="B990" s="191"/>
      <c r="I990" s="189"/>
      <c r="J990" s="189"/>
      <c r="K990" s="189"/>
      <c r="N990" s="189"/>
      <c r="U990" s="190"/>
    </row>
    <row r="991" spans="2:21" s="188" customFormat="1" x14ac:dyDescent="0.25">
      <c r="B991" s="191"/>
      <c r="I991" s="189"/>
      <c r="J991" s="189"/>
      <c r="K991" s="189"/>
      <c r="N991" s="189"/>
      <c r="U991" s="190"/>
    </row>
    <row r="992" spans="2:21" s="188" customFormat="1" x14ac:dyDescent="0.25">
      <c r="B992" s="191"/>
      <c r="I992" s="189"/>
      <c r="J992" s="189"/>
      <c r="K992" s="189"/>
      <c r="N992" s="189"/>
    </row>
    <row r="993" spans="2:21" s="188" customFormat="1" x14ac:dyDescent="0.25">
      <c r="B993" s="191"/>
      <c r="I993" s="189"/>
      <c r="J993" s="189"/>
      <c r="K993" s="189"/>
      <c r="N993" s="189"/>
      <c r="U993" s="190"/>
    </row>
    <row r="994" spans="2:21" s="188" customFormat="1" x14ac:dyDescent="0.25">
      <c r="B994" s="191"/>
      <c r="I994" s="189"/>
      <c r="J994" s="189"/>
      <c r="K994" s="189"/>
      <c r="N994" s="189"/>
    </row>
    <row r="995" spans="2:21" s="188" customFormat="1" x14ac:dyDescent="0.25">
      <c r="B995" s="191"/>
      <c r="I995" s="189"/>
      <c r="J995" s="189"/>
      <c r="K995" s="189"/>
      <c r="N995" s="189"/>
      <c r="U995" s="190"/>
    </row>
    <row r="996" spans="2:21" s="188" customFormat="1" x14ac:dyDescent="0.25">
      <c r="B996" s="191"/>
      <c r="I996" s="189"/>
      <c r="J996" s="189"/>
      <c r="K996" s="189"/>
      <c r="N996" s="189"/>
      <c r="U996" s="190"/>
    </row>
    <row r="997" spans="2:21" s="188" customFormat="1" x14ac:dyDescent="0.25">
      <c r="B997" s="191"/>
      <c r="I997" s="189"/>
      <c r="J997" s="189"/>
      <c r="K997" s="189"/>
      <c r="N997" s="189"/>
    </row>
    <row r="998" spans="2:21" s="188" customFormat="1" x14ac:dyDescent="0.25">
      <c r="B998" s="191"/>
      <c r="I998" s="189"/>
      <c r="J998" s="189"/>
      <c r="K998" s="189"/>
      <c r="N998" s="189"/>
      <c r="U998" s="190"/>
    </row>
    <row r="999" spans="2:21" s="188" customFormat="1" x14ac:dyDescent="0.25">
      <c r="B999" s="191"/>
      <c r="I999" s="189"/>
      <c r="J999" s="189"/>
      <c r="K999" s="189"/>
      <c r="N999" s="189"/>
      <c r="U999" s="190"/>
    </row>
    <row r="1000" spans="2:21" s="188" customFormat="1" x14ac:dyDescent="0.25">
      <c r="B1000" s="191"/>
      <c r="I1000" s="189"/>
      <c r="J1000" s="189"/>
      <c r="K1000" s="189"/>
      <c r="N1000" s="189"/>
      <c r="U1000" s="190"/>
    </row>
    <row r="1001" spans="2:21" s="188" customFormat="1" x14ac:dyDescent="0.25">
      <c r="B1001" s="191"/>
      <c r="I1001" s="189"/>
      <c r="J1001" s="189"/>
      <c r="K1001" s="189"/>
      <c r="N1001" s="189"/>
      <c r="U1001" s="190"/>
    </row>
    <row r="1002" spans="2:21" s="188" customFormat="1" x14ac:dyDescent="0.25">
      <c r="B1002" s="191"/>
      <c r="I1002" s="189"/>
      <c r="J1002" s="189"/>
      <c r="K1002" s="189"/>
      <c r="N1002" s="189"/>
      <c r="U1002" s="190"/>
    </row>
    <row r="1003" spans="2:21" s="188" customFormat="1" x14ac:dyDescent="0.25">
      <c r="B1003" s="191"/>
      <c r="I1003" s="189"/>
      <c r="J1003" s="189"/>
      <c r="K1003" s="189"/>
      <c r="N1003" s="189"/>
      <c r="U1003" s="190"/>
    </row>
    <row r="1004" spans="2:21" s="188" customFormat="1" x14ac:dyDescent="0.25">
      <c r="B1004" s="191"/>
      <c r="I1004" s="189"/>
      <c r="J1004" s="189"/>
      <c r="K1004" s="189"/>
      <c r="N1004" s="189"/>
      <c r="U1004" s="190"/>
    </row>
    <row r="1005" spans="2:21" s="188" customFormat="1" x14ac:dyDescent="0.25">
      <c r="B1005" s="191"/>
      <c r="I1005" s="189"/>
      <c r="J1005" s="189"/>
      <c r="K1005" s="189"/>
      <c r="N1005" s="189"/>
      <c r="U1005" s="190"/>
    </row>
    <row r="1006" spans="2:21" s="188" customFormat="1" x14ac:dyDescent="0.25">
      <c r="B1006" s="191"/>
      <c r="I1006" s="189"/>
      <c r="J1006" s="189"/>
      <c r="K1006" s="189"/>
      <c r="N1006" s="189"/>
    </row>
    <row r="1007" spans="2:21" s="188" customFormat="1" x14ac:dyDescent="0.25">
      <c r="B1007" s="191"/>
      <c r="I1007" s="189"/>
      <c r="J1007" s="189"/>
      <c r="K1007" s="189"/>
      <c r="N1007" s="189"/>
      <c r="U1007" s="190"/>
    </row>
    <row r="1008" spans="2:21" s="188" customFormat="1" x14ac:dyDescent="0.25">
      <c r="B1008" s="191"/>
      <c r="I1008" s="189"/>
      <c r="J1008" s="189"/>
      <c r="K1008" s="189"/>
      <c r="N1008" s="189"/>
    </row>
    <row r="1009" spans="2:21" s="188" customFormat="1" x14ac:dyDescent="0.25">
      <c r="B1009" s="191"/>
      <c r="I1009" s="189"/>
      <c r="J1009" s="189"/>
      <c r="K1009" s="189"/>
      <c r="N1009" s="189"/>
      <c r="U1009" s="190"/>
    </row>
    <row r="1010" spans="2:21" s="188" customFormat="1" x14ac:dyDescent="0.25">
      <c r="B1010" s="191"/>
      <c r="I1010" s="189"/>
      <c r="J1010" s="189"/>
      <c r="K1010" s="189"/>
      <c r="N1010" s="189"/>
    </row>
    <row r="1011" spans="2:21" s="188" customFormat="1" x14ac:dyDescent="0.25">
      <c r="B1011" s="191"/>
      <c r="I1011" s="189"/>
      <c r="J1011" s="189"/>
      <c r="K1011" s="189"/>
      <c r="N1011" s="189"/>
      <c r="U1011" s="190"/>
    </row>
    <row r="1012" spans="2:21" s="188" customFormat="1" x14ac:dyDescent="0.25">
      <c r="B1012" s="191"/>
      <c r="I1012" s="189"/>
      <c r="J1012" s="189"/>
      <c r="K1012" s="189"/>
      <c r="N1012" s="189"/>
      <c r="U1012" s="190"/>
    </row>
    <row r="1013" spans="2:21" s="188" customFormat="1" x14ac:dyDescent="0.25">
      <c r="B1013" s="191"/>
      <c r="I1013" s="189"/>
      <c r="J1013" s="189"/>
      <c r="K1013" s="189"/>
      <c r="N1013" s="189"/>
      <c r="U1013" s="190"/>
    </row>
    <row r="1014" spans="2:21" s="188" customFormat="1" x14ac:dyDescent="0.25">
      <c r="B1014" s="191"/>
      <c r="I1014" s="189"/>
      <c r="J1014" s="189"/>
      <c r="K1014" s="189"/>
      <c r="N1014" s="189"/>
      <c r="U1014" s="190"/>
    </row>
    <row r="1015" spans="2:21" s="188" customFormat="1" x14ac:dyDescent="0.25">
      <c r="B1015" s="191"/>
      <c r="I1015" s="189"/>
      <c r="J1015" s="189"/>
      <c r="K1015" s="189"/>
      <c r="N1015" s="189"/>
    </row>
    <row r="1016" spans="2:21" s="188" customFormat="1" x14ac:dyDescent="0.25">
      <c r="B1016" s="191"/>
      <c r="I1016" s="189"/>
      <c r="J1016" s="189"/>
      <c r="K1016" s="189"/>
      <c r="N1016" s="189"/>
      <c r="U1016" s="190"/>
    </row>
    <row r="1017" spans="2:21" s="188" customFormat="1" x14ac:dyDescent="0.25">
      <c r="B1017" s="191"/>
      <c r="I1017" s="189"/>
      <c r="J1017" s="189"/>
      <c r="K1017" s="189"/>
      <c r="N1017" s="189"/>
      <c r="U1017" s="190"/>
    </row>
    <row r="1018" spans="2:21" s="188" customFormat="1" x14ac:dyDescent="0.25">
      <c r="B1018" s="191"/>
      <c r="I1018" s="189"/>
      <c r="J1018" s="189"/>
      <c r="K1018" s="189"/>
      <c r="N1018" s="189"/>
      <c r="U1018" s="190"/>
    </row>
    <row r="1019" spans="2:21" s="188" customFormat="1" x14ac:dyDescent="0.25">
      <c r="B1019" s="191"/>
      <c r="I1019" s="189"/>
      <c r="J1019" s="189"/>
      <c r="K1019" s="189"/>
      <c r="N1019" s="189"/>
      <c r="U1019" s="190"/>
    </row>
    <row r="1020" spans="2:21" s="188" customFormat="1" x14ac:dyDescent="0.25">
      <c r="B1020" s="191"/>
      <c r="I1020" s="189"/>
      <c r="J1020" s="189"/>
      <c r="K1020" s="189"/>
      <c r="N1020" s="189"/>
      <c r="U1020" s="190"/>
    </row>
    <row r="1021" spans="2:21" s="188" customFormat="1" x14ac:dyDescent="0.25">
      <c r="B1021" s="191"/>
      <c r="I1021" s="189"/>
      <c r="J1021" s="189"/>
      <c r="K1021" s="189"/>
      <c r="N1021" s="189"/>
      <c r="U1021" s="190"/>
    </row>
    <row r="1022" spans="2:21" s="188" customFormat="1" x14ac:dyDescent="0.25">
      <c r="B1022" s="191"/>
      <c r="I1022" s="189"/>
      <c r="J1022" s="189"/>
      <c r="K1022" s="189"/>
      <c r="N1022" s="189"/>
      <c r="U1022" s="190"/>
    </row>
    <row r="1023" spans="2:21" s="188" customFormat="1" x14ac:dyDescent="0.25">
      <c r="B1023" s="191"/>
      <c r="I1023" s="189"/>
      <c r="J1023" s="189"/>
      <c r="K1023" s="189"/>
      <c r="N1023" s="189"/>
      <c r="U1023" s="190"/>
    </row>
    <row r="1024" spans="2:21" s="188" customFormat="1" x14ac:dyDescent="0.25">
      <c r="B1024" s="191"/>
      <c r="I1024" s="189"/>
      <c r="J1024" s="189"/>
      <c r="N1024" s="189"/>
    </row>
    <row r="1025" spans="2:21" s="188" customFormat="1" x14ac:dyDescent="0.25">
      <c r="B1025" s="191"/>
      <c r="I1025" s="189"/>
      <c r="J1025" s="189"/>
      <c r="K1025" s="189"/>
      <c r="N1025" s="189"/>
    </row>
    <row r="1026" spans="2:21" s="188" customFormat="1" x14ac:dyDescent="0.25">
      <c r="B1026" s="191"/>
      <c r="I1026" s="189"/>
      <c r="J1026" s="189"/>
      <c r="K1026" s="189"/>
      <c r="N1026" s="189"/>
    </row>
    <row r="1027" spans="2:21" s="188" customFormat="1" x14ac:dyDescent="0.25">
      <c r="B1027" s="191"/>
      <c r="I1027" s="189"/>
      <c r="J1027" s="189"/>
      <c r="K1027" s="189"/>
      <c r="N1027" s="189"/>
      <c r="U1027" s="190"/>
    </row>
    <row r="1028" spans="2:21" s="188" customFormat="1" x14ac:dyDescent="0.25">
      <c r="B1028" s="191"/>
      <c r="I1028" s="189"/>
      <c r="J1028" s="189"/>
      <c r="K1028" s="189"/>
      <c r="N1028" s="189"/>
      <c r="U1028" s="190"/>
    </row>
    <row r="1029" spans="2:21" s="188" customFormat="1" x14ac:dyDescent="0.25">
      <c r="B1029" s="191"/>
      <c r="I1029" s="189"/>
      <c r="J1029" s="189"/>
      <c r="K1029" s="189"/>
      <c r="N1029" s="189"/>
      <c r="U1029" s="190"/>
    </row>
    <row r="1030" spans="2:21" s="188" customFormat="1" x14ac:dyDescent="0.25">
      <c r="B1030" s="191"/>
      <c r="I1030" s="189"/>
      <c r="J1030" s="189"/>
      <c r="K1030" s="189"/>
      <c r="N1030" s="189"/>
      <c r="U1030" s="190"/>
    </row>
    <row r="1031" spans="2:21" s="188" customFormat="1" x14ac:dyDescent="0.25">
      <c r="B1031" s="191"/>
      <c r="I1031" s="189"/>
      <c r="J1031" s="189"/>
      <c r="K1031" s="189"/>
      <c r="N1031" s="189"/>
      <c r="U1031" s="190"/>
    </row>
    <row r="1032" spans="2:21" s="188" customFormat="1" x14ac:dyDescent="0.25">
      <c r="B1032" s="191"/>
      <c r="I1032" s="189"/>
      <c r="J1032" s="189"/>
      <c r="K1032" s="189"/>
      <c r="N1032" s="189"/>
    </row>
    <row r="1033" spans="2:21" s="188" customFormat="1" x14ac:dyDescent="0.25">
      <c r="B1033" s="191"/>
      <c r="I1033" s="189"/>
      <c r="J1033" s="189"/>
      <c r="K1033" s="189"/>
      <c r="N1033" s="189"/>
      <c r="U1033" s="190"/>
    </row>
    <row r="1034" spans="2:21" s="188" customFormat="1" x14ac:dyDescent="0.25">
      <c r="B1034" s="191"/>
      <c r="I1034" s="189"/>
      <c r="J1034" s="189"/>
      <c r="N1034" s="189"/>
      <c r="U1034" s="190"/>
    </row>
    <row r="1035" spans="2:21" s="188" customFormat="1" x14ac:dyDescent="0.25">
      <c r="B1035" s="191"/>
      <c r="I1035" s="189"/>
      <c r="J1035" s="189"/>
      <c r="K1035" s="189"/>
      <c r="N1035" s="189"/>
      <c r="U1035" s="190"/>
    </row>
    <row r="1036" spans="2:21" s="188" customFormat="1" x14ac:dyDescent="0.25">
      <c r="B1036" s="191"/>
      <c r="I1036" s="189"/>
      <c r="J1036" s="189"/>
      <c r="K1036" s="189"/>
      <c r="N1036" s="189"/>
    </row>
    <row r="1037" spans="2:21" s="188" customFormat="1" x14ac:dyDescent="0.25">
      <c r="B1037" s="191"/>
      <c r="I1037" s="189"/>
      <c r="J1037" s="189"/>
      <c r="K1037" s="189"/>
      <c r="N1037" s="189"/>
      <c r="U1037" s="190"/>
    </row>
    <row r="1038" spans="2:21" s="188" customFormat="1" x14ac:dyDescent="0.25">
      <c r="B1038" s="191"/>
      <c r="I1038" s="189"/>
      <c r="J1038" s="189"/>
      <c r="K1038" s="189"/>
      <c r="N1038" s="189"/>
    </row>
    <row r="1039" spans="2:21" s="188" customFormat="1" x14ac:dyDescent="0.25">
      <c r="B1039" s="191"/>
      <c r="I1039" s="189"/>
      <c r="J1039" s="189"/>
      <c r="K1039" s="189"/>
      <c r="N1039" s="189"/>
      <c r="U1039" s="190"/>
    </row>
    <row r="1040" spans="2:21" s="188" customFormat="1" x14ac:dyDescent="0.25">
      <c r="B1040" s="191"/>
      <c r="I1040" s="189"/>
      <c r="J1040" s="189"/>
      <c r="K1040" s="189"/>
      <c r="N1040" s="189"/>
      <c r="U1040" s="190"/>
    </row>
    <row r="1041" spans="2:21" s="188" customFormat="1" x14ac:dyDescent="0.25">
      <c r="B1041" s="191"/>
      <c r="I1041" s="189"/>
      <c r="J1041" s="189"/>
      <c r="K1041" s="189"/>
      <c r="N1041" s="189"/>
      <c r="U1041" s="190"/>
    </row>
    <row r="1042" spans="2:21" s="188" customFormat="1" x14ac:dyDescent="0.25">
      <c r="B1042" s="191"/>
      <c r="I1042" s="189"/>
      <c r="J1042" s="189"/>
      <c r="K1042" s="189"/>
      <c r="N1042" s="189"/>
      <c r="U1042" s="190"/>
    </row>
    <row r="1043" spans="2:21" s="188" customFormat="1" x14ac:dyDescent="0.25">
      <c r="B1043" s="191"/>
      <c r="I1043" s="189"/>
      <c r="J1043" s="189"/>
      <c r="K1043" s="189"/>
      <c r="N1043" s="189"/>
    </row>
    <row r="1044" spans="2:21" s="188" customFormat="1" x14ac:dyDescent="0.25">
      <c r="B1044" s="191"/>
      <c r="I1044" s="189"/>
      <c r="J1044" s="189"/>
      <c r="K1044" s="189"/>
      <c r="N1044" s="189"/>
    </row>
    <row r="1045" spans="2:21" s="188" customFormat="1" x14ac:dyDescent="0.25">
      <c r="B1045" s="191"/>
      <c r="I1045" s="189"/>
      <c r="J1045" s="189"/>
      <c r="K1045" s="189"/>
      <c r="N1045" s="189"/>
      <c r="U1045" s="190"/>
    </row>
    <row r="1046" spans="2:21" s="188" customFormat="1" x14ac:dyDescent="0.25">
      <c r="B1046" s="191"/>
      <c r="I1046" s="189"/>
      <c r="J1046" s="189"/>
      <c r="K1046" s="189"/>
      <c r="N1046" s="189"/>
      <c r="U1046" s="190"/>
    </row>
    <row r="1047" spans="2:21" s="188" customFormat="1" x14ac:dyDescent="0.25">
      <c r="B1047" s="191"/>
      <c r="I1047" s="189"/>
      <c r="J1047" s="189"/>
      <c r="K1047" s="189"/>
      <c r="N1047" s="189"/>
      <c r="U1047" s="190"/>
    </row>
    <row r="1048" spans="2:21" s="188" customFormat="1" x14ac:dyDescent="0.25">
      <c r="B1048" s="191"/>
      <c r="I1048" s="189"/>
      <c r="J1048" s="189"/>
      <c r="K1048" s="189"/>
      <c r="N1048" s="189"/>
    </row>
    <row r="1049" spans="2:21" s="188" customFormat="1" x14ac:dyDescent="0.25">
      <c r="B1049" s="191"/>
      <c r="I1049" s="189"/>
      <c r="J1049" s="189"/>
      <c r="K1049" s="189"/>
      <c r="N1049" s="189"/>
      <c r="U1049" s="190"/>
    </row>
    <row r="1050" spans="2:21" s="188" customFormat="1" x14ac:dyDescent="0.25">
      <c r="B1050" s="191"/>
      <c r="I1050" s="189"/>
      <c r="J1050" s="189"/>
      <c r="K1050" s="189"/>
      <c r="N1050" s="189"/>
      <c r="U1050" s="190"/>
    </row>
    <row r="1051" spans="2:21" s="188" customFormat="1" x14ac:dyDescent="0.25">
      <c r="B1051" s="191"/>
      <c r="I1051" s="189"/>
      <c r="J1051" s="189"/>
      <c r="K1051" s="189"/>
      <c r="N1051" s="189"/>
      <c r="U1051" s="190"/>
    </row>
    <row r="1052" spans="2:21" s="188" customFormat="1" x14ac:dyDescent="0.25">
      <c r="B1052" s="191"/>
      <c r="I1052" s="189"/>
      <c r="J1052" s="189"/>
      <c r="K1052" s="189"/>
      <c r="N1052" s="189"/>
      <c r="U1052" s="190"/>
    </row>
    <row r="1053" spans="2:21" s="188" customFormat="1" x14ac:dyDescent="0.25">
      <c r="B1053" s="191"/>
      <c r="I1053" s="189"/>
      <c r="J1053" s="189"/>
      <c r="K1053" s="189"/>
      <c r="N1053" s="189"/>
      <c r="U1053" s="190"/>
    </row>
    <row r="1054" spans="2:21" s="188" customFormat="1" x14ac:dyDescent="0.25">
      <c r="B1054" s="191"/>
      <c r="I1054" s="189"/>
      <c r="J1054" s="189"/>
      <c r="K1054" s="189"/>
      <c r="N1054" s="189"/>
      <c r="U1054" s="190"/>
    </row>
    <row r="1055" spans="2:21" s="188" customFormat="1" x14ac:dyDescent="0.25">
      <c r="B1055" s="191"/>
      <c r="I1055" s="189"/>
      <c r="J1055" s="189"/>
      <c r="K1055" s="189"/>
      <c r="N1055" s="189"/>
      <c r="U1055" s="190"/>
    </row>
    <row r="1056" spans="2:21" s="188" customFormat="1" x14ac:dyDescent="0.25">
      <c r="B1056" s="191"/>
      <c r="I1056" s="189"/>
      <c r="J1056" s="189"/>
      <c r="K1056" s="189"/>
      <c r="N1056" s="189"/>
      <c r="U1056" s="190"/>
    </row>
    <row r="1057" spans="2:22" s="188" customFormat="1" x14ac:dyDescent="0.25">
      <c r="B1057" s="191"/>
      <c r="I1057" s="189"/>
      <c r="J1057" s="189"/>
      <c r="K1057" s="189"/>
      <c r="N1057" s="189"/>
      <c r="U1057" s="190"/>
    </row>
    <row r="1058" spans="2:22" s="188" customFormat="1" x14ac:dyDescent="0.25">
      <c r="B1058" s="191"/>
      <c r="I1058" s="189"/>
      <c r="J1058" s="189"/>
      <c r="N1058" s="189"/>
    </row>
    <row r="1059" spans="2:22" s="188" customFormat="1" x14ac:dyDescent="0.25">
      <c r="B1059" s="191"/>
      <c r="I1059" s="189"/>
      <c r="J1059" s="189"/>
      <c r="K1059" s="189"/>
      <c r="N1059" s="189"/>
      <c r="U1059" s="190"/>
    </row>
    <row r="1060" spans="2:22" s="188" customFormat="1" x14ac:dyDescent="0.25">
      <c r="B1060" s="191"/>
      <c r="I1060" s="189"/>
      <c r="J1060" s="189"/>
      <c r="K1060" s="189"/>
      <c r="N1060" s="189"/>
      <c r="U1060" s="190"/>
    </row>
    <row r="1061" spans="2:22" s="188" customFormat="1" x14ac:dyDescent="0.25">
      <c r="B1061" s="191"/>
      <c r="I1061" s="189"/>
      <c r="J1061" s="189"/>
      <c r="K1061" s="189"/>
      <c r="N1061" s="189"/>
    </row>
    <row r="1062" spans="2:22" s="188" customFormat="1" x14ac:dyDescent="0.25">
      <c r="B1062" s="191"/>
      <c r="I1062" s="189"/>
      <c r="J1062" s="189"/>
      <c r="K1062" s="189"/>
      <c r="N1062" s="189"/>
      <c r="U1062" s="190"/>
    </row>
    <row r="1063" spans="2:22" s="188" customFormat="1" x14ac:dyDescent="0.25">
      <c r="B1063" s="191"/>
      <c r="I1063" s="189"/>
      <c r="J1063" s="189"/>
      <c r="K1063" s="189"/>
      <c r="N1063" s="189"/>
      <c r="U1063" s="190"/>
      <c r="V1063" s="190"/>
    </row>
    <row r="1064" spans="2:22" s="188" customFormat="1" x14ac:dyDescent="0.25">
      <c r="B1064" s="191"/>
      <c r="I1064" s="189"/>
      <c r="J1064" s="189"/>
      <c r="N1064" s="189"/>
    </row>
    <row r="1065" spans="2:22" s="188" customFormat="1" x14ac:dyDescent="0.25">
      <c r="B1065" s="191"/>
      <c r="I1065" s="189"/>
      <c r="J1065" s="189"/>
      <c r="K1065" s="189"/>
      <c r="N1065" s="189"/>
      <c r="U1065" s="190"/>
    </row>
    <row r="1066" spans="2:22" s="188" customFormat="1" x14ac:dyDescent="0.25">
      <c r="B1066" s="191"/>
      <c r="I1066" s="189"/>
      <c r="J1066" s="189"/>
      <c r="K1066" s="189"/>
      <c r="N1066" s="189"/>
      <c r="U1066" s="190"/>
    </row>
    <row r="1067" spans="2:22" s="188" customFormat="1" x14ac:dyDescent="0.25">
      <c r="B1067" s="191"/>
      <c r="I1067" s="189"/>
      <c r="J1067" s="189"/>
      <c r="K1067" s="189"/>
      <c r="N1067" s="189"/>
      <c r="U1067" s="190"/>
    </row>
    <row r="1068" spans="2:22" s="188" customFormat="1" x14ac:dyDescent="0.25">
      <c r="B1068" s="191"/>
      <c r="I1068" s="189"/>
      <c r="J1068" s="189"/>
      <c r="K1068" s="189"/>
      <c r="N1068" s="189"/>
      <c r="U1068" s="190"/>
    </row>
    <row r="1069" spans="2:22" s="188" customFormat="1" x14ac:dyDescent="0.25">
      <c r="B1069" s="191"/>
      <c r="I1069" s="189"/>
      <c r="J1069" s="189"/>
      <c r="K1069" s="189"/>
      <c r="N1069" s="189"/>
    </row>
    <row r="1070" spans="2:22" s="188" customFormat="1" x14ac:dyDescent="0.25">
      <c r="B1070" s="191"/>
      <c r="I1070" s="189"/>
      <c r="J1070" s="189"/>
      <c r="K1070" s="189"/>
      <c r="N1070" s="189"/>
      <c r="U1070" s="190"/>
    </row>
    <row r="1071" spans="2:22" s="188" customFormat="1" x14ac:dyDescent="0.25">
      <c r="B1071" s="191"/>
      <c r="I1071" s="189"/>
      <c r="J1071" s="189"/>
      <c r="K1071" s="189"/>
      <c r="N1071" s="189"/>
      <c r="U1071" s="190"/>
    </row>
    <row r="1072" spans="2:22" s="188" customFormat="1" x14ac:dyDescent="0.25">
      <c r="B1072" s="191"/>
      <c r="I1072" s="189"/>
      <c r="J1072" s="189"/>
      <c r="N1072" s="189"/>
      <c r="U1072" s="190"/>
    </row>
    <row r="1073" spans="2:21" s="188" customFormat="1" x14ac:dyDescent="0.25">
      <c r="B1073" s="191"/>
      <c r="I1073" s="189"/>
      <c r="J1073" s="189"/>
      <c r="K1073" s="189"/>
      <c r="N1073" s="189"/>
    </row>
    <row r="1074" spans="2:21" s="188" customFormat="1" x14ac:dyDescent="0.25">
      <c r="B1074" s="191"/>
      <c r="I1074" s="189"/>
      <c r="J1074" s="189"/>
      <c r="K1074" s="189"/>
      <c r="N1074" s="189"/>
    </row>
    <row r="1075" spans="2:21" s="188" customFormat="1" x14ac:dyDescent="0.25">
      <c r="B1075" s="191"/>
      <c r="I1075" s="189"/>
      <c r="J1075" s="189"/>
      <c r="K1075" s="189"/>
      <c r="N1075" s="189"/>
      <c r="U1075" s="190"/>
    </row>
    <row r="1076" spans="2:21" s="188" customFormat="1" x14ac:dyDescent="0.25">
      <c r="B1076" s="191"/>
      <c r="I1076" s="189"/>
      <c r="J1076" s="189"/>
      <c r="K1076" s="189"/>
      <c r="N1076" s="189"/>
      <c r="U1076" s="190"/>
    </row>
    <row r="1077" spans="2:21" s="188" customFormat="1" x14ac:dyDescent="0.25">
      <c r="B1077" s="191"/>
      <c r="I1077" s="189"/>
      <c r="J1077" s="189"/>
      <c r="K1077" s="189"/>
      <c r="N1077" s="189"/>
      <c r="U1077" s="190"/>
    </row>
    <row r="1078" spans="2:21" s="188" customFormat="1" x14ac:dyDescent="0.25">
      <c r="B1078" s="191"/>
      <c r="I1078" s="189"/>
      <c r="J1078" s="189"/>
      <c r="K1078" s="189"/>
      <c r="N1078" s="189"/>
      <c r="U1078" s="190"/>
    </row>
    <row r="1079" spans="2:21" s="188" customFormat="1" x14ac:dyDescent="0.25">
      <c r="B1079" s="191"/>
      <c r="I1079" s="189"/>
      <c r="J1079" s="189"/>
      <c r="K1079" s="189"/>
      <c r="N1079" s="189"/>
    </row>
    <row r="1080" spans="2:21" s="188" customFormat="1" x14ac:dyDescent="0.25">
      <c r="B1080" s="191"/>
      <c r="I1080" s="189"/>
      <c r="J1080" s="189"/>
      <c r="K1080" s="189"/>
      <c r="N1080" s="189"/>
      <c r="U1080" s="190"/>
    </row>
    <row r="1081" spans="2:21" s="188" customFormat="1" x14ac:dyDescent="0.25">
      <c r="B1081" s="191"/>
      <c r="I1081" s="189"/>
      <c r="J1081" s="189"/>
      <c r="K1081" s="189"/>
      <c r="N1081" s="189"/>
    </row>
    <row r="1082" spans="2:21" s="188" customFormat="1" x14ac:dyDescent="0.25">
      <c r="B1082" s="191"/>
      <c r="I1082" s="189"/>
      <c r="J1082" s="189"/>
      <c r="K1082" s="189"/>
      <c r="N1082" s="189"/>
      <c r="U1082" s="190"/>
    </row>
    <row r="1083" spans="2:21" s="188" customFormat="1" x14ac:dyDescent="0.25">
      <c r="B1083" s="191"/>
      <c r="I1083" s="189"/>
      <c r="J1083" s="189"/>
      <c r="K1083" s="189"/>
      <c r="N1083" s="189"/>
      <c r="U1083" s="190"/>
    </row>
    <row r="1084" spans="2:21" s="188" customFormat="1" x14ac:dyDescent="0.25">
      <c r="B1084" s="191"/>
      <c r="I1084" s="189"/>
      <c r="J1084" s="189"/>
      <c r="K1084" s="189"/>
      <c r="N1084" s="189"/>
      <c r="U1084" s="190"/>
    </row>
    <row r="1085" spans="2:21" s="188" customFormat="1" x14ac:dyDescent="0.25">
      <c r="B1085" s="191"/>
      <c r="I1085" s="189"/>
      <c r="J1085" s="189"/>
      <c r="K1085" s="189"/>
      <c r="N1085" s="189"/>
      <c r="U1085" s="190"/>
    </row>
    <row r="1086" spans="2:21" s="188" customFormat="1" x14ac:dyDescent="0.25">
      <c r="B1086" s="191"/>
      <c r="I1086" s="189"/>
      <c r="J1086" s="189"/>
      <c r="K1086" s="189"/>
      <c r="N1086" s="189"/>
      <c r="U1086" s="190"/>
    </row>
    <row r="1087" spans="2:21" s="188" customFormat="1" x14ac:dyDescent="0.25">
      <c r="B1087" s="191"/>
      <c r="I1087" s="189"/>
      <c r="J1087" s="189"/>
      <c r="K1087" s="189"/>
      <c r="N1087" s="189"/>
    </row>
    <row r="1088" spans="2:21" s="188" customFormat="1" x14ac:dyDescent="0.25">
      <c r="B1088" s="191"/>
      <c r="I1088" s="189"/>
      <c r="J1088" s="189"/>
      <c r="K1088" s="189"/>
      <c r="N1088" s="189"/>
    </row>
    <row r="1089" spans="2:21" s="188" customFormat="1" x14ac:dyDescent="0.25">
      <c r="B1089" s="191"/>
      <c r="I1089" s="189"/>
      <c r="J1089" s="189"/>
      <c r="K1089" s="189"/>
      <c r="N1089" s="189"/>
    </row>
    <row r="1090" spans="2:21" s="188" customFormat="1" x14ac:dyDescent="0.25">
      <c r="B1090" s="191"/>
      <c r="I1090" s="189"/>
      <c r="J1090" s="189"/>
      <c r="K1090" s="189"/>
      <c r="N1090" s="189"/>
      <c r="U1090" s="190"/>
    </row>
    <row r="1091" spans="2:21" s="188" customFormat="1" x14ac:dyDescent="0.25">
      <c r="B1091" s="191"/>
      <c r="I1091" s="189"/>
      <c r="J1091" s="189"/>
      <c r="K1091" s="189"/>
      <c r="N1091" s="189"/>
      <c r="U1091" s="190"/>
    </row>
    <row r="1092" spans="2:21" s="188" customFormat="1" x14ac:dyDescent="0.25">
      <c r="B1092" s="191"/>
      <c r="I1092" s="189"/>
      <c r="J1092" s="189"/>
      <c r="K1092" s="189"/>
      <c r="N1092" s="189"/>
      <c r="U1092" s="190"/>
    </row>
    <row r="1093" spans="2:21" s="188" customFormat="1" x14ac:dyDescent="0.25">
      <c r="B1093" s="191"/>
      <c r="I1093" s="189"/>
      <c r="J1093" s="189"/>
      <c r="K1093" s="189"/>
      <c r="N1093" s="189"/>
      <c r="U1093" s="190"/>
    </row>
    <row r="1094" spans="2:21" s="188" customFormat="1" x14ac:dyDescent="0.25">
      <c r="B1094" s="191"/>
      <c r="I1094" s="189"/>
      <c r="J1094" s="189"/>
      <c r="K1094" s="189"/>
      <c r="N1094" s="189"/>
      <c r="U1094" s="190"/>
    </row>
    <row r="1095" spans="2:21" s="188" customFormat="1" x14ac:dyDescent="0.25">
      <c r="B1095" s="191"/>
      <c r="I1095" s="189"/>
      <c r="J1095" s="189"/>
      <c r="K1095" s="189"/>
      <c r="N1095" s="189"/>
      <c r="U1095" s="190"/>
    </row>
    <row r="1096" spans="2:21" s="188" customFormat="1" x14ac:dyDescent="0.25">
      <c r="B1096" s="191"/>
      <c r="I1096" s="189"/>
      <c r="J1096" s="189"/>
      <c r="K1096" s="189"/>
      <c r="N1096" s="189"/>
      <c r="U1096" s="190"/>
    </row>
    <row r="1097" spans="2:21" s="188" customFormat="1" x14ac:dyDescent="0.25">
      <c r="B1097" s="191"/>
      <c r="I1097" s="189"/>
      <c r="J1097" s="189"/>
      <c r="K1097" s="189"/>
      <c r="N1097" s="189"/>
      <c r="U1097" s="190"/>
    </row>
    <row r="1098" spans="2:21" s="188" customFormat="1" x14ac:dyDescent="0.25">
      <c r="B1098" s="191"/>
      <c r="I1098" s="189"/>
      <c r="J1098" s="189"/>
      <c r="K1098" s="189"/>
      <c r="N1098" s="189"/>
      <c r="U1098" s="190"/>
    </row>
    <row r="1099" spans="2:21" s="188" customFormat="1" x14ac:dyDescent="0.25">
      <c r="B1099" s="191"/>
      <c r="I1099" s="189"/>
      <c r="J1099" s="189"/>
      <c r="K1099" s="189"/>
      <c r="N1099" s="189"/>
    </row>
    <row r="1100" spans="2:21" s="188" customFormat="1" x14ac:dyDescent="0.25">
      <c r="B1100" s="191"/>
      <c r="I1100" s="189"/>
      <c r="J1100" s="189"/>
      <c r="K1100" s="189"/>
      <c r="N1100" s="189"/>
      <c r="U1100" s="190"/>
    </row>
    <row r="1101" spans="2:21" s="188" customFormat="1" x14ac:dyDescent="0.25">
      <c r="B1101" s="191"/>
      <c r="I1101" s="189"/>
      <c r="J1101" s="189"/>
      <c r="K1101" s="189"/>
      <c r="N1101" s="189"/>
      <c r="U1101" s="190"/>
    </row>
    <row r="1102" spans="2:21" s="188" customFormat="1" x14ac:dyDescent="0.25">
      <c r="B1102" s="191"/>
      <c r="I1102" s="189"/>
      <c r="J1102" s="189"/>
      <c r="K1102" s="189"/>
      <c r="N1102" s="189"/>
    </row>
    <row r="1103" spans="2:21" s="188" customFormat="1" x14ac:dyDescent="0.25">
      <c r="B1103" s="191"/>
      <c r="I1103" s="189"/>
      <c r="J1103" s="189"/>
      <c r="K1103" s="189"/>
      <c r="N1103" s="189"/>
      <c r="U1103" s="190"/>
    </row>
    <row r="1104" spans="2:21" s="188" customFormat="1" x14ac:dyDescent="0.25">
      <c r="B1104" s="191"/>
      <c r="I1104" s="189"/>
      <c r="J1104" s="189"/>
      <c r="K1104" s="189"/>
      <c r="N1104" s="189"/>
      <c r="U1104" s="190"/>
    </row>
    <row r="1105" spans="2:21" s="188" customFormat="1" x14ac:dyDescent="0.25">
      <c r="B1105" s="191"/>
      <c r="I1105" s="189"/>
      <c r="J1105" s="189"/>
      <c r="K1105" s="189"/>
      <c r="N1105" s="189"/>
      <c r="U1105" s="190"/>
    </row>
    <row r="1106" spans="2:21" s="188" customFormat="1" x14ac:dyDescent="0.25">
      <c r="B1106" s="191"/>
      <c r="I1106" s="189"/>
      <c r="J1106" s="189"/>
      <c r="K1106" s="189"/>
      <c r="N1106" s="189"/>
      <c r="U1106" s="190"/>
    </row>
    <row r="1107" spans="2:21" s="188" customFormat="1" x14ac:dyDescent="0.25">
      <c r="B1107" s="191"/>
      <c r="I1107" s="189"/>
      <c r="J1107" s="189"/>
      <c r="K1107" s="189"/>
      <c r="N1107" s="189"/>
    </row>
    <row r="1108" spans="2:21" s="188" customFormat="1" x14ac:dyDescent="0.25">
      <c r="B1108" s="191"/>
      <c r="I1108" s="189"/>
      <c r="J1108" s="189"/>
      <c r="K1108" s="189"/>
      <c r="N1108" s="189"/>
      <c r="U1108" s="190"/>
    </row>
    <row r="1109" spans="2:21" s="188" customFormat="1" x14ac:dyDescent="0.25">
      <c r="B1109" s="191"/>
      <c r="I1109" s="189"/>
      <c r="J1109" s="189"/>
      <c r="K1109" s="189"/>
      <c r="N1109" s="189"/>
      <c r="U1109" s="190"/>
    </row>
    <row r="1110" spans="2:21" s="188" customFormat="1" x14ac:dyDescent="0.25">
      <c r="B1110" s="191"/>
      <c r="I1110" s="189"/>
      <c r="J1110" s="189"/>
      <c r="K1110" s="189"/>
      <c r="N1110" s="189"/>
      <c r="U1110" s="190"/>
    </row>
    <row r="1111" spans="2:21" s="188" customFormat="1" x14ac:dyDescent="0.25">
      <c r="B1111" s="191"/>
      <c r="I1111" s="189"/>
      <c r="J1111" s="189"/>
      <c r="K1111" s="189"/>
      <c r="N1111" s="189"/>
      <c r="U1111" s="190"/>
    </row>
    <row r="1112" spans="2:21" s="188" customFormat="1" x14ac:dyDescent="0.25">
      <c r="B1112" s="191"/>
      <c r="I1112" s="189"/>
      <c r="J1112" s="189"/>
      <c r="K1112" s="189"/>
      <c r="N1112" s="189"/>
      <c r="U1112" s="190"/>
    </row>
    <row r="1113" spans="2:21" s="188" customFormat="1" x14ac:dyDescent="0.25">
      <c r="B1113" s="191"/>
      <c r="I1113" s="189"/>
      <c r="J1113" s="189"/>
      <c r="K1113" s="189"/>
      <c r="N1113" s="189"/>
      <c r="U1113" s="190"/>
    </row>
    <row r="1114" spans="2:21" s="188" customFormat="1" x14ac:dyDescent="0.25">
      <c r="B1114" s="191"/>
      <c r="I1114" s="189"/>
      <c r="J1114" s="189"/>
      <c r="K1114" s="189"/>
      <c r="N1114" s="189"/>
      <c r="U1114" s="190"/>
    </row>
    <row r="1115" spans="2:21" s="188" customFormat="1" x14ac:dyDescent="0.25">
      <c r="B1115" s="191"/>
      <c r="I1115" s="189"/>
      <c r="J1115" s="189"/>
      <c r="K1115" s="189"/>
      <c r="N1115" s="189"/>
      <c r="U1115" s="190"/>
    </row>
    <row r="1116" spans="2:21" s="188" customFormat="1" x14ac:dyDescent="0.25">
      <c r="B1116" s="191"/>
      <c r="I1116" s="189"/>
      <c r="J1116" s="189"/>
      <c r="K1116" s="189"/>
      <c r="N1116" s="189"/>
    </row>
    <row r="1117" spans="2:21" s="188" customFormat="1" x14ac:dyDescent="0.25">
      <c r="B1117" s="191"/>
      <c r="I1117" s="189"/>
      <c r="J1117" s="189"/>
      <c r="K1117" s="189"/>
      <c r="N1117" s="189"/>
      <c r="U1117" s="190"/>
    </row>
    <row r="1118" spans="2:21" s="188" customFormat="1" x14ac:dyDescent="0.25">
      <c r="B1118" s="191"/>
      <c r="I1118" s="189"/>
      <c r="J1118" s="189"/>
      <c r="K1118" s="189"/>
      <c r="N1118" s="189"/>
      <c r="U1118" s="190"/>
    </row>
    <row r="1119" spans="2:21" s="188" customFormat="1" x14ac:dyDescent="0.25">
      <c r="B1119" s="191"/>
      <c r="I1119" s="189"/>
      <c r="J1119" s="189"/>
      <c r="K1119" s="189"/>
      <c r="N1119" s="189"/>
      <c r="U1119" s="190"/>
    </row>
    <row r="1120" spans="2:21" s="188" customFormat="1" x14ac:dyDescent="0.25">
      <c r="B1120" s="191"/>
      <c r="I1120" s="189"/>
      <c r="J1120" s="189"/>
      <c r="K1120" s="189"/>
      <c r="N1120" s="189"/>
      <c r="U1120" s="190"/>
    </row>
    <row r="1121" spans="2:21" s="188" customFormat="1" x14ac:dyDescent="0.25">
      <c r="B1121" s="191"/>
      <c r="I1121" s="189"/>
      <c r="J1121" s="189"/>
      <c r="K1121" s="189"/>
      <c r="N1121" s="189"/>
      <c r="U1121" s="190"/>
    </row>
    <row r="1122" spans="2:21" s="188" customFormat="1" x14ac:dyDescent="0.25">
      <c r="B1122" s="191"/>
      <c r="I1122" s="189"/>
      <c r="J1122" s="189"/>
      <c r="K1122" s="189"/>
      <c r="N1122" s="189"/>
      <c r="U1122" s="190"/>
    </row>
    <row r="1123" spans="2:21" s="188" customFormat="1" x14ac:dyDescent="0.25">
      <c r="B1123" s="191"/>
      <c r="I1123" s="189"/>
      <c r="J1123" s="189"/>
      <c r="K1123" s="189"/>
      <c r="N1123" s="189"/>
      <c r="U1123" s="190"/>
    </row>
    <row r="1124" spans="2:21" s="188" customFormat="1" x14ac:dyDescent="0.25">
      <c r="B1124" s="191"/>
      <c r="I1124" s="189"/>
      <c r="J1124" s="189"/>
      <c r="K1124" s="189"/>
      <c r="N1124" s="189"/>
      <c r="U1124" s="190"/>
    </row>
    <row r="1125" spans="2:21" s="188" customFormat="1" x14ac:dyDescent="0.25">
      <c r="B1125" s="191"/>
      <c r="I1125" s="189"/>
      <c r="J1125" s="189"/>
      <c r="K1125" s="189"/>
      <c r="N1125" s="189"/>
      <c r="U1125" s="190"/>
    </row>
    <row r="1126" spans="2:21" s="188" customFormat="1" x14ac:dyDescent="0.25">
      <c r="B1126" s="191"/>
      <c r="I1126" s="189"/>
      <c r="J1126" s="189"/>
      <c r="K1126" s="189"/>
      <c r="N1126" s="189"/>
      <c r="U1126" s="190"/>
    </row>
    <row r="1127" spans="2:21" s="188" customFormat="1" x14ac:dyDescent="0.25">
      <c r="B1127" s="191"/>
      <c r="I1127" s="189"/>
      <c r="J1127" s="189"/>
      <c r="K1127" s="189"/>
      <c r="N1127" s="189"/>
    </row>
    <row r="1128" spans="2:21" s="188" customFormat="1" x14ac:dyDescent="0.25">
      <c r="B1128" s="191"/>
      <c r="I1128" s="189"/>
      <c r="J1128" s="189"/>
      <c r="K1128" s="189"/>
      <c r="N1128" s="189"/>
      <c r="U1128" s="190"/>
    </row>
    <row r="1129" spans="2:21" s="188" customFormat="1" x14ac:dyDescent="0.25">
      <c r="B1129" s="191"/>
      <c r="I1129" s="189"/>
      <c r="J1129" s="189"/>
      <c r="K1129" s="189"/>
      <c r="N1129" s="189"/>
      <c r="U1129" s="190"/>
    </row>
    <row r="1130" spans="2:21" s="188" customFormat="1" x14ac:dyDescent="0.25">
      <c r="B1130" s="191"/>
      <c r="I1130" s="189"/>
      <c r="J1130" s="189"/>
      <c r="K1130" s="189"/>
      <c r="N1130" s="189"/>
      <c r="U1130" s="190"/>
    </row>
    <row r="1131" spans="2:21" s="188" customFormat="1" x14ac:dyDescent="0.25">
      <c r="B1131" s="191"/>
      <c r="I1131" s="189"/>
      <c r="J1131" s="189"/>
      <c r="K1131" s="189"/>
      <c r="N1131" s="189"/>
      <c r="U1131" s="190"/>
    </row>
    <row r="1132" spans="2:21" s="188" customFormat="1" x14ac:dyDescent="0.25">
      <c r="B1132" s="191"/>
      <c r="I1132" s="189"/>
      <c r="J1132" s="189"/>
      <c r="K1132" s="189"/>
      <c r="N1132" s="189"/>
      <c r="U1132" s="190"/>
    </row>
    <row r="1133" spans="2:21" s="188" customFormat="1" x14ac:dyDescent="0.25">
      <c r="B1133" s="191"/>
      <c r="I1133" s="189"/>
      <c r="J1133" s="189"/>
      <c r="K1133" s="189"/>
      <c r="N1133" s="189"/>
      <c r="U1133" s="190"/>
    </row>
    <row r="1134" spans="2:21" s="188" customFormat="1" x14ac:dyDescent="0.25">
      <c r="B1134" s="191"/>
      <c r="I1134" s="189"/>
      <c r="J1134" s="189"/>
      <c r="K1134" s="189"/>
      <c r="N1134" s="189"/>
    </row>
    <row r="1135" spans="2:21" s="188" customFormat="1" x14ac:dyDescent="0.25">
      <c r="B1135" s="191"/>
      <c r="I1135" s="189"/>
      <c r="J1135" s="189"/>
      <c r="K1135" s="189"/>
      <c r="N1135" s="189"/>
      <c r="U1135" s="190"/>
    </row>
    <row r="1136" spans="2:21" s="188" customFormat="1" x14ac:dyDescent="0.25">
      <c r="B1136" s="191"/>
      <c r="I1136" s="189"/>
      <c r="J1136" s="189"/>
      <c r="K1136" s="189"/>
      <c r="N1136" s="189"/>
      <c r="U1136" s="190"/>
    </row>
    <row r="1137" spans="2:21" s="188" customFormat="1" x14ac:dyDescent="0.25">
      <c r="B1137" s="191"/>
      <c r="I1137" s="189"/>
      <c r="J1137" s="189"/>
      <c r="K1137" s="189"/>
      <c r="N1137" s="189"/>
    </row>
    <row r="1138" spans="2:21" s="188" customFormat="1" x14ac:dyDescent="0.25">
      <c r="B1138" s="191"/>
      <c r="I1138" s="189"/>
      <c r="J1138" s="189"/>
      <c r="K1138" s="189"/>
      <c r="N1138" s="189"/>
      <c r="U1138" s="190"/>
    </row>
    <row r="1139" spans="2:21" s="188" customFormat="1" x14ac:dyDescent="0.25">
      <c r="B1139" s="191"/>
      <c r="I1139" s="189"/>
      <c r="J1139" s="189"/>
      <c r="K1139" s="189"/>
      <c r="N1139" s="189"/>
      <c r="U1139" s="190"/>
    </row>
    <row r="1140" spans="2:21" s="188" customFormat="1" x14ac:dyDescent="0.25">
      <c r="B1140" s="191"/>
      <c r="I1140" s="189"/>
      <c r="J1140" s="189"/>
      <c r="K1140" s="189"/>
      <c r="N1140" s="189"/>
      <c r="U1140" s="190"/>
    </row>
    <row r="1141" spans="2:21" s="188" customFormat="1" x14ac:dyDescent="0.25">
      <c r="B1141" s="191"/>
      <c r="I1141" s="189"/>
      <c r="J1141" s="189"/>
      <c r="K1141" s="189"/>
      <c r="N1141" s="189"/>
      <c r="U1141" s="190"/>
    </row>
    <row r="1142" spans="2:21" s="188" customFormat="1" x14ac:dyDescent="0.25">
      <c r="B1142" s="191"/>
      <c r="I1142" s="189"/>
      <c r="J1142" s="189"/>
      <c r="K1142" s="189"/>
      <c r="N1142" s="189"/>
      <c r="U1142" s="190"/>
    </row>
    <row r="1143" spans="2:21" s="188" customFormat="1" x14ac:dyDescent="0.25">
      <c r="B1143" s="191"/>
      <c r="I1143" s="189"/>
      <c r="J1143" s="189"/>
      <c r="K1143" s="189"/>
      <c r="N1143" s="189"/>
      <c r="U1143" s="190"/>
    </row>
    <row r="1144" spans="2:21" s="188" customFormat="1" x14ac:dyDescent="0.25">
      <c r="B1144" s="191"/>
      <c r="I1144" s="189"/>
      <c r="J1144" s="189"/>
      <c r="K1144" s="189"/>
      <c r="N1144" s="189"/>
      <c r="U1144" s="190"/>
    </row>
    <row r="1145" spans="2:21" s="188" customFormat="1" x14ac:dyDescent="0.25">
      <c r="B1145" s="191"/>
      <c r="I1145" s="189"/>
      <c r="J1145" s="189"/>
      <c r="K1145" s="189"/>
      <c r="N1145" s="189"/>
      <c r="U1145" s="190"/>
    </row>
    <row r="1146" spans="2:21" s="188" customFormat="1" x14ac:dyDescent="0.25">
      <c r="B1146" s="191"/>
      <c r="I1146" s="189"/>
      <c r="J1146" s="189"/>
      <c r="K1146" s="189"/>
      <c r="N1146" s="189"/>
      <c r="U1146" s="190"/>
    </row>
    <row r="1147" spans="2:21" s="188" customFormat="1" x14ac:dyDescent="0.25">
      <c r="B1147" s="191"/>
      <c r="I1147" s="189"/>
      <c r="J1147" s="189"/>
      <c r="K1147" s="189"/>
      <c r="N1147" s="189"/>
      <c r="U1147" s="190"/>
    </row>
    <row r="1148" spans="2:21" s="188" customFormat="1" x14ac:dyDescent="0.25">
      <c r="B1148" s="191"/>
      <c r="I1148" s="189"/>
      <c r="J1148" s="189"/>
      <c r="K1148" s="189"/>
      <c r="N1148" s="189"/>
      <c r="U1148" s="190"/>
    </row>
    <row r="1149" spans="2:21" s="188" customFormat="1" x14ac:dyDescent="0.25">
      <c r="B1149" s="191"/>
      <c r="I1149" s="189"/>
      <c r="J1149" s="189"/>
      <c r="K1149" s="189"/>
      <c r="N1149" s="189"/>
      <c r="U1149" s="190"/>
    </row>
    <row r="1150" spans="2:21" s="188" customFormat="1" x14ac:dyDescent="0.25">
      <c r="B1150" s="191"/>
      <c r="I1150" s="189"/>
      <c r="J1150" s="189"/>
      <c r="K1150" s="189"/>
      <c r="N1150" s="189"/>
      <c r="U1150" s="190"/>
    </row>
    <row r="1151" spans="2:21" s="188" customFormat="1" x14ac:dyDescent="0.25">
      <c r="B1151" s="191"/>
      <c r="I1151" s="189"/>
      <c r="J1151" s="189"/>
      <c r="K1151" s="189"/>
      <c r="N1151" s="189"/>
      <c r="U1151" s="190"/>
    </row>
    <row r="1152" spans="2:21" s="188" customFormat="1" x14ac:dyDescent="0.25">
      <c r="B1152" s="191"/>
      <c r="I1152" s="189"/>
      <c r="J1152" s="189"/>
      <c r="K1152" s="189"/>
      <c r="N1152" s="189"/>
      <c r="U1152" s="190"/>
    </row>
    <row r="1153" spans="2:21" s="188" customFormat="1" x14ac:dyDescent="0.25">
      <c r="B1153" s="191"/>
      <c r="I1153" s="189"/>
      <c r="J1153" s="189"/>
      <c r="K1153" s="189"/>
      <c r="N1153" s="189"/>
    </row>
    <row r="1154" spans="2:21" s="188" customFormat="1" x14ac:dyDescent="0.25">
      <c r="B1154" s="191"/>
      <c r="I1154" s="189"/>
      <c r="J1154" s="189"/>
      <c r="K1154" s="189"/>
      <c r="N1154" s="189"/>
      <c r="U1154" s="190"/>
    </row>
    <row r="1155" spans="2:21" s="188" customFormat="1" x14ac:dyDescent="0.25">
      <c r="B1155" s="191"/>
      <c r="I1155" s="189"/>
      <c r="J1155" s="189"/>
      <c r="K1155" s="189"/>
      <c r="N1155" s="189"/>
      <c r="U1155" s="190"/>
    </row>
    <row r="1156" spans="2:21" s="188" customFormat="1" x14ac:dyDescent="0.25">
      <c r="B1156" s="191"/>
      <c r="I1156" s="189"/>
      <c r="J1156" s="189"/>
      <c r="K1156" s="189"/>
      <c r="N1156" s="189"/>
      <c r="U1156" s="190"/>
    </row>
    <row r="1157" spans="2:21" s="188" customFormat="1" x14ac:dyDescent="0.25">
      <c r="B1157" s="191"/>
      <c r="I1157" s="189"/>
      <c r="J1157" s="189"/>
      <c r="K1157" s="189"/>
      <c r="N1157" s="189"/>
      <c r="U1157" s="190"/>
    </row>
    <row r="1158" spans="2:21" s="188" customFormat="1" x14ac:dyDescent="0.25">
      <c r="B1158" s="191"/>
      <c r="I1158" s="189"/>
      <c r="J1158" s="189"/>
      <c r="K1158" s="189"/>
      <c r="N1158" s="189"/>
      <c r="U1158" s="190"/>
    </row>
    <row r="1159" spans="2:21" s="188" customFormat="1" x14ac:dyDescent="0.25">
      <c r="B1159" s="191"/>
      <c r="I1159" s="189"/>
      <c r="J1159" s="189"/>
      <c r="K1159" s="189"/>
      <c r="N1159" s="189"/>
      <c r="U1159" s="190"/>
    </row>
    <row r="1160" spans="2:21" s="188" customFormat="1" x14ac:dyDescent="0.25">
      <c r="B1160" s="191"/>
      <c r="I1160" s="189"/>
      <c r="J1160" s="189"/>
      <c r="K1160" s="189"/>
      <c r="N1160" s="189"/>
      <c r="U1160" s="190"/>
    </row>
    <row r="1161" spans="2:21" s="188" customFormat="1" x14ac:dyDescent="0.25">
      <c r="B1161" s="191"/>
      <c r="I1161" s="189"/>
      <c r="J1161" s="189"/>
      <c r="K1161" s="189"/>
      <c r="N1161" s="189"/>
      <c r="U1161" s="190"/>
    </row>
    <row r="1162" spans="2:21" s="188" customFormat="1" x14ac:dyDescent="0.25">
      <c r="B1162" s="191"/>
      <c r="I1162" s="189"/>
      <c r="J1162" s="189"/>
      <c r="K1162" s="189"/>
      <c r="N1162" s="189"/>
      <c r="U1162" s="190"/>
    </row>
    <row r="1163" spans="2:21" s="188" customFormat="1" x14ac:dyDescent="0.25">
      <c r="B1163" s="191"/>
      <c r="I1163" s="189"/>
      <c r="J1163" s="189"/>
      <c r="K1163" s="189"/>
      <c r="N1163" s="189"/>
      <c r="U1163" s="190"/>
    </row>
    <row r="1164" spans="2:21" s="188" customFormat="1" x14ac:dyDescent="0.25">
      <c r="B1164" s="191"/>
      <c r="I1164" s="189"/>
      <c r="J1164" s="189"/>
      <c r="K1164" s="189"/>
      <c r="N1164" s="189"/>
    </row>
    <row r="1165" spans="2:21" s="188" customFormat="1" x14ac:dyDescent="0.25">
      <c r="B1165" s="191"/>
      <c r="I1165" s="189"/>
      <c r="J1165" s="189"/>
      <c r="K1165" s="189"/>
      <c r="N1165" s="189"/>
    </row>
    <row r="1166" spans="2:21" s="188" customFormat="1" x14ac:dyDescent="0.25">
      <c r="B1166" s="191"/>
      <c r="I1166" s="189"/>
      <c r="J1166" s="189"/>
      <c r="K1166" s="189"/>
      <c r="N1166" s="189"/>
      <c r="U1166" s="190"/>
    </row>
    <row r="1167" spans="2:21" s="188" customFormat="1" x14ac:dyDescent="0.25">
      <c r="B1167" s="191"/>
      <c r="I1167" s="189"/>
      <c r="J1167" s="189"/>
      <c r="K1167" s="189"/>
      <c r="N1167" s="189"/>
      <c r="U1167" s="190"/>
    </row>
    <row r="1168" spans="2:21" s="188" customFormat="1" x14ac:dyDescent="0.25">
      <c r="B1168" s="191"/>
      <c r="I1168" s="189"/>
      <c r="J1168" s="189"/>
      <c r="K1168" s="189"/>
      <c r="N1168" s="189"/>
    </row>
    <row r="1169" spans="2:24" s="188" customFormat="1" x14ac:dyDescent="0.25">
      <c r="B1169" s="191"/>
      <c r="I1169" s="189"/>
      <c r="J1169" s="189"/>
      <c r="K1169" s="189"/>
      <c r="N1169" s="189"/>
      <c r="U1169" s="190"/>
    </row>
    <row r="1170" spans="2:24" s="188" customFormat="1" x14ac:dyDescent="0.25">
      <c r="B1170" s="191"/>
    </row>
    <row r="1171" spans="2:24" s="188" customFormat="1" x14ac:dyDescent="0.25">
      <c r="B1171" s="191"/>
      <c r="X1171" s="266">
        <f>SUBTOTAL(9,X155:X1170)</f>
        <v>0</v>
      </c>
    </row>
    <row r="1172" spans="2:24" s="188" customFormat="1" x14ac:dyDescent="0.25">
      <c r="B1172" s="191"/>
    </row>
    <row r="1173" spans="2:24" s="188" customFormat="1" x14ac:dyDescent="0.25">
      <c r="B1173" s="191"/>
    </row>
    <row r="1174" spans="2:24" s="188" customFormat="1" x14ac:dyDescent="0.25">
      <c r="B1174" s="191"/>
      <c r="I1174" s="189"/>
      <c r="J1174" s="189"/>
      <c r="K1174" s="189"/>
      <c r="N1174" s="189"/>
      <c r="U1174" s="192"/>
      <c r="V1174" s="192"/>
    </row>
    <row r="1175" spans="2:24" s="188" customFormat="1" x14ac:dyDescent="0.25">
      <c r="B1175" s="191"/>
      <c r="I1175" s="189"/>
      <c r="J1175" s="189"/>
      <c r="K1175" s="189"/>
      <c r="N1175" s="189"/>
      <c r="U1175" s="192"/>
      <c r="V1175" s="192"/>
    </row>
    <row r="1176" spans="2:24" s="188" customFormat="1" x14ac:dyDescent="0.25">
      <c r="B1176" s="191"/>
      <c r="I1176" s="189"/>
      <c r="J1176" s="189"/>
      <c r="K1176" s="189"/>
      <c r="N1176" s="189"/>
      <c r="U1176" s="192"/>
      <c r="V1176" s="192"/>
    </row>
    <row r="1177" spans="2:24" s="188" customFormat="1" x14ac:dyDescent="0.25">
      <c r="B1177" s="191"/>
      <c r="I1177" s="189"/>
      <c r="J1177" s="189"/>
      <c r="K1177" s="189"/>
      <c r="N1177" s="189"/>
      <c r="U1177" s="192"/>
      <c r="V1177" s="192"/>
    </row>
    <row r="1178" spans="2:24" s="188" customFormat="1" x14ac:dyDescent="0.25">
      <c r="B1178" s="191"/>
      <c r="I1178" s="189"/>
      <c r="J1178" s="189"/>
      <c r="K1178" s="189"/>
      <c r="N1178" s="189"/>
      <c r="U1178" s="192"/>
      <c r="V1178" s="192"/>
    </row>
    <row r="1179" spans="2:24" s="188" customFormat="1" x14ac:dyDescent="0.25">
      <c r="B1179" s="191"/>
      <c r="I1179" s="189"/>
      <c r="J1179" s="189"/>
      <c r="K1179" s="189"/>
      <c r="N1179" s="189"/>
      <c r="U1179" s="192"/>
      <c r="V1179" s="192"/>
    </row>
    <row r="1180" spans="2:24" s="188" customFormat="1" x14ac:dyDescent="0.25">
      <c r="B1180" s="191"/>
      <c r="I1180" s="189"/>
      <c r="J1180" s="189"/>
      <c r="K1180" s="189"/>
      <c r="N1180" s="189"/>
      <c r="U1180" s="192"/>
      <c r="V1180" s="192"/>
    </row>
    <row r="1181" spans="2:24" s="188" customFormat="1" x14ac:dyDescent="0.25">
      <c r="B1181" s="191"/>
      <c r="I1181" s="189"/>
      <c r="J1181" s="189"/>
      <c r="K1181" s="189"/>
      <c r="N1181" s="189"/>
      <c r="U1181" s="192"/>
      <c r="V1181" s="192"/>
    </row>
    <row r="1182" spans="2:24" s="188" customFormat="1" x14ac:dyDescent="0.25">
      <c r="B1182" s="191"/>
      <c r="I1182" s="189"/>
      <c r="J1182" s="189"/>
      <c r="K1182" s="189"/>
      <c r="N1182" s="189"/>
      <c r="U1182" s="192"/>
      <c r="V1182" s="192"/>
    </row>
    <row r="1183" spans="2:24" s="188" customFormat="1" x14ac:dyDescent="0.25">
      <c r="B1183" s="191"/>
      <c r="I1183" s="189"/>
      <c r="J1183" s="189"/>
      <c r="K1183" s="189"/>
      <c r="N1183" s="189"/>
      <c r="U1183" s="192"/>
      <c r="V1183" s="192"/>
    </row>
    <row r="1184" spans="2:24" s="188" customFormat="1" x14ac:dyDescent="0.25">
      <c r="B1184" s="191"/>
      <c r="I1184" s="189"/>
      <c r="J1184" s="189"/>
      <c r="K1184" s="189"/>
      <c r="N1184" s="189"/>
      <c r="U1184" s="192"/>
      <c r="V1184" s="192"/>
    </row>
    <row r="1185" spans="1:25" s="188" customFormat="1" x14ac:dyDescent="0.25">
      <c r="B1185" s="191"/>
      <c r="I1185" s="189"/>
      <c r="J1185" s="189"/>
      <c r="K1185" s="189"/>
      <c r="N1185" s="189"/>
      <c r="U1185" s="192"/>
      <c r="V1185" s="192"/>
    </row>
    <row r="1186" spans="1:25" s="188" customFormat="1" x14ac:dyDescent="0.25">
      <c r="B1186" s="191"/>
      <c r="I1186" s="189"/>
      <c r="J1186" s="189"/>
      <c r="K1186" s="189"/>
      <c r="N1186" s="189"/>
      <c r="U1186" s="192"/>
      <c r="V1186" s="192"/>
    </row>
    <row r="1187" spans="1:25" s="188" customFormat="1" x14ac:dyDescent="0.25">
      <c r="B1187" s="191"/>
      <c r="I1187" s="189"/>
      <c r="J1187" s="189"/>
      <c r="K1187" s="189"/>
      <c r="N1187" s="189"/>
      <c r="U1187" s="192"/>
      <c r="V1187" s="192"/>
    </row>
    <row r="1188" spans="1:25" s="188" customFormat="1" x14ac:dyDescent="0.25">
      <c r="B1188" s="191"/>
      <c r="I1188" s="189"/>
      <c r="J1188" s="189"/>
      <c r="K1188" s="189"/>
      <c r="N1188" s="189"/>
      <c r="U1188" s="192"/>
      <c r="V1188" s="192"/>
    </row>
    <row r="1189" spans="1:25" s="188" customFormat="1" x14ac:dyDescent="0.25">
      <c r="B1189" s="191"/>
      <c r="I1189" s="189"/>
      <c r="J1189" s="189"/>
      <c r="K1189" s="189"/>
      <c r="N1189" s="189"/>
      <c r="U1189" s="192"/>
      <c r="V1189" s="192"/>
    </row>
    <row r="1190" spans="1:25" s="188" customFormat="1" x14ac:dyDescent="0.25">
      <c r="B1190" s="191"/>
      <c r="I1190" s="189"/>
      <c r="J1190" s="189"/>
      <c r="K1190" s="189"/>
      <c r="N1190" s="189"/>
      <c r="U1190" s="192"/>
      <c r="V1190" s="192"/>
    </row>
    <row r="1191" spans="1:25" x14ac:dyDescent="0.25">
      <c r="A1191" s="137"/>
      <c r="C1191" s="137"/>
      <c r="D1191" s="137"/>
      <c r="E1191" s="137"/>
      <c r="F1191" s="137"/>
      <c r="G1191" s="137"/>
      <c r="H1191" s="137"/>
      <c r="I1191" s="138"/>
      <c r="J1191" s="138"/>
      <c r="K1191" s="138"/>
      <c r="L1191" s="137"/>
      <c r="M1191" s="137"/>
      <c r="N1191" s="138"/>
      <c r="O1191" s="137"/>
      <c r="P1191" s="137"/>
      <c r="Q1191" s="137"/>
      <c r="R1191" s="137"/>
      <c r="S1191" s="137"/>
      <c r="T1191" s="137"/>
      <c r="U1191" s="180"/>
      <c r="V1191" s="180"/>
      <c r="W1191" s="137"/>
      <c r="X1191" s="137"/>
      <c r="Y1191" s="137"/>
    </row>
    <row r="1192" spans="1:25" x14ac:dyDescent="0.25">
      <c r="A1192" s="137"/>
      <c r="C1192" s="137"/>
      <c r="D1192" s="137"/>
      <c r="E1192" s="137"/>
      <c r="F1192" s="137"/>
      <c r="G1192" s="137"/>
      <c r="H1192" s="137"/>
      <c r="I1192" s="138"/>
      <c r="J1192" s="138"/>
      <c r="K1192" s="138"/>
      <c r="L1192" s="137"/>
      <c r="M1192" s="137"/>
      <c r="N1192" s="138"/>
      <c r="O1192" s="137"/>
      <c r="P1192" s="137"/>
      <c r="Q1192" s="137"/>
      <c r="R1192" s="137"/>
      <c r="S1192" s="137"/>
      <c r="T1192" s="137"/>
      <c r="U1192" s="180"/>
      <c r="V1192" s="180"/>
      <c r="W1192" s="137"/>
      <c r="X1192" s="137"/>
      <c r="Y1192" s="137"/>
    </row>
    <row r="1193" spans="1:25" x14ac:dyDescent="0.25">
      <c r="A1193" s="137"/>
      <c r="C1193" s="137"/>
      <c r="D1193" s="137"/>
      <c r="E1193" s="137"/>
      <c r="F1193" s="137"/>
      <c r="G1193" s="137"/>
      <c r="H1193" s="137"/>
      <c r="I1193" s="138"/>
      <c r="J1193" s="138"/>
      <c r="K1193" s="138"/>
      <c r="L1193" s="137"/>
      <c r="M1193" s="137"/>
      <c r="N1193" s="138"/>
      <c r="O1193" s="137"/>
      <c r="P1193" s="137"/>
      <c r="Q1193" s="137"/>
      <c r="R1193" s="137"/>
      <c r="S1193" s="137"/>
      <c r="T1193" s="137"/>
      <c r="U1193" s="180"/>
      <c r="V1193" s="180"/>
      <c r="W1193" s="137"/>
      <c r="X1193" s="137"/>
      <c r="Y1193" s="137"/>
    </row>
    <row r="1194" spans="1:25" x14ac:dyDescent="0.25">
      <c r="A1194" s="137"/>
      <c r="C1194" s="137"/>
      <c r="D1194" s="137"/>
      <c r="E1194" s="137"/>
      <c r="F1194" s="137"/>
      <c r="G1194" s="137"/>
      <c r="H1194" s="137"/>
      <c r="I1194" s="138"/>
      <c r="J1194" s="138"/>
      <c r="K1194" s="138"/>
      <c r="L1194" s="137"/>
      <c r="M1194" s="137"/>
      <c r="N1194" s="138"/>
      <c r="O1194" s="137"/>
      <c r="P1194" s="137"/>
      <c r="Q1194" s="137"/>
      <c r="R1194" s="137"/>
      <c r="S1194" s="137"/>
      <c r="T1194" s="137"/>
      <c r="U1194" s="180"/>
      <c r="V1194" s="180"/>
      <c r="W1194" s="137"/>
      <c r="X1194" s="137"/>
      <c r="Y1194" s="137"/>
    </row>
    <row r="1195" spans="1:25" x14ac:dyDescent="0.25">
      <c r="A1195" s="137"/>
      <c r="C1195" s="137"/>
      <c r="D1195" s="137"/>
      <c r="E1195" s="137"/>
      <c r="F1195" s="137"/>
      <c r="G1195" s="137"/>
      <c r="H1195" s="137"/>
      <c r="I1195" s="138"/>
      <c r="J1195" s="138"/>
      <c r="K1195" s="138"/>
      <c r="L1195" s="137"/>
      <c r="M1195" s="137"/>
      <c r="N1195" s="138"/>
      <c r="O1195" s="137"/>
      <c r="P1195" s="137"/>
      <c r="Q1195" s="137"/>
      <c r="R1195" s="137"/>
      <c r="S1195" s="137"/>
      <c r="T1195" s="137"/>
      <c r="U1195" s="180"/>
      <c r="V1195" s="180"/>
      <c r="W1195" s="137"/>
      <c r="X1195" s="137"/>
      <c r="Y1195" s="137"/>
    </row>
    <row r="1196" spans="1:25" x14ac:dyDescent="0.25">
      <c r="A1196" s="137"/>
      <c r="C1196" s="137"/>
      <c r="D1196" s="137"/>
      <c r="E1196" s="137"/>
      <c r="F1196" s="137"/>
      <c r="G1196" s="137"/>
      <c r="H1196" s="137"/>
      <c r="I1196" s="138"/>
      <c r="J1196" s="138"/>
      <c r="K1196" s="138"/>
      <c r="L1196" s="137"/>
      <c r="M1196" s="137"/>
      <c r="N1196" s="138"/>
      <c r="O1196" s="137"/>
      <c r="P1196" s="137"/>
      <c r="Q1196" s="137"/>
      <c r="R1196" s="137"/>
      <c r="S1196" s="137"/>
      <c r="T1196" s="137"/>
      <c r="U1196" s="180"/>
      <c r="V1196" s="180"/>
      <c r="W1196" s="137"/>
      <c r="X1196" s="137"/>
      <c r="Y1196" s="137"/>
    </row>
    <row r="1197" spans="1:25" x14ac:dyDescent="0.25">
      <c r="A1197" s="137"/>
      <c r="C1197" s="137"/>
      <c r="D1197" s="137"/>
      <c r="E1197" s="137"/>
      <c r="F1197" s="137"/>
      <c r="G1197" s="137"/>
      <c r="H1197" s="137"/>
      <c r="I1197" s="138"/>
      <c r="J1197" s="138"/>
      <c r="K1197" s="138"/>
      <c r="L1197" s="137"/>
      <c r="M1197" s="137"/>
      <c r="N1197" s="138"/>
      <c r="O1197" s="137"/>
      <c r="P1197" s="137"/>
      <c r="Q1197" s="137"/>
      <c r="R1197" s="137"/>
      <c r="S1197" s="137"/>
      <c r="T1197" s="137"/>
      <c r="U1197" s="180"/>
      <c r="V1197" s="180"/>
      <c r="W1197" s="137"/>
      <c r="X1197" s="137"/>
      <c r="Y1197" s="137"/>
    </row>
    <row r="1198" spans="1:25" x14ac:dyDescent="0.25">
      <c r="A1198" s="137"/>
      <c r="C1198" s="137"/>
      <c r="D1198" s="137"/>
      <c r="E1198" s="137"/>
      <c r="F1198" s="137"/>
      <c r="G1198" s="137"/>
      <c r="H1198" s="137"/>
      <c r="I1198" s="138"/>
      <c r="J1198" s="138"/>
      <c r="K1198" s="138"/>
      <c r="L1198" s="137"/>
      <c r="M1198" s="137"/>
      <c r="N1198" s="138"/>
      <c r="O1198" s="137"/>
      <c r="P1198" s="137"/>
      <c r="Q1198" s="137"/>
      <c r="R1198" s="137"/>
      <c r="S1198" s="137"/>
      <c r="T1198" s="137"/>
      <c r="U1198" s="180"/>
      <c r="V1198" s="180"/>
      <c r="W1198" s="137"/>
      <c r="X1198" s="137"/>
      <c r="Y1198" s="137"/>
    </row>
    <row r="1199" spans="1:25" x14ac:dyDescent="0.25">
      <c r="A1199" s="137"/>
      <c r="C1199" s="137"/>
      <c r="D1199" s="137"/>
      <c r="E1199" s="137"/>
      <c r="F1199" s="137"/>
      <c r="G1199" s="137"/>
      <c r="H1199" s="137"/>
      <c r="I1199" s="138"/>
      <c r="J1199" s="138"/>
      <c r="K1199" s="138"/>
      <c r="L1199" s="137"/>
      <c r="M1199" s="137"/>
      <c r="N1199" s="138"/>
      <c r="O1199" s="137"/>
      <c r="P1199" s="137"/>
      <c r="Q1199" s="137"/>
      <c r="R1199" s="137"/>
      <c r="S1199" s="137"/>
      <c r="T1199" s="137"/>
      <c r="U1199" s="180"/>
      <c r="V1199" s="180"/>
      <c r="W1199" s="137"/>
      <c r="X1199" s="137"/>
      <c r="Y1199" s="137"/>
    </row>
    <row r="1200" spans="1:25" x14ac:dyDescent="0.25">
      <c r="A1200" s="137"/>
      <c r="C1200" s="137"/>
      <c r="D1200" s="137"/>
      <c r="E1200" s="137"/>
      <c r="F1200" s="137"/>
      <c r="G1200" s="137"/>
      <c r="H1200" s="137"/>
      <c r="I1200" s="138"/>
      <c r="J1200" s="138"/>
      <c r="K1200" s="138"/>
      <c r="L1200" s="137"/>
      <c r="M1200" s="137"/>
      <c r="N1200" s="138"/>
      <c r="O1200" s="137"/>
      <c r="P1200" s="137"/>
      <c r="Q1200" s="137"/>
      <c r="R1200" s="137"/>
      <c r="S1200" s="137"/>
      <c r="T1200" s="137"/>
      <c r="U1200" s="180"/>
      <c r="V1200" s="180"/>
      <c r="W1200" s="137"/>
      <c r="X1200" s="137"/>
      <c r="Y1200" s="137"/>
    </row>
    <row r="1201" spans="1:25" x14ac:dyDescent="0.25">
      <c r="A1201" s="137"/>
      <c r="C1201" s="137"/>
      <c r="D1201" s="137"/>
      <c r="E1201" s="137"/>
      <c r="F1201" s="137"/>
      <c r="G1201" s="137"/>
      <c r="H1201" s="137"/>
      <c r="I1201" s="138"/>
      <c r="J1201" s="138"/>
      <c r="K1201" s="138"/>
      <c r="L1201" s="137"/>
      <c r="M1201" s="137"/>
      <c r="N1201" s="138"/>
      <c r="O1201" s="137"/>
      <c r="P1201" s="137"/>
      <c r="Q1201" s="137"/>
      <c r="R1201" s="137"/>
      <c r="S1201" s="137"/>
      <c r="T1201" s="137"/>
      <c r="U1201" s="180"/>
      <c r="V1201" s="180"/>
      <c r="W1201" s="137"/>
      <c r="X1201" s="137"/>
      <c r="Y1201" s="137"/>
    </row>
    <row r="1202" spans="1:25" x14ac:dyDescent="0.25">
      <c r="A1202" s="137"/>
      <c r="C1202" s="137"/>
      <c r="D1202" s="137"/>
      <c r="E1202" s="137"/>
      <c r="F1202" s="137"/>
      <c r="G1202" s="137"/>
      <c r="H1202" s="137"/>
      <c r="I1202" s="138"/>
      <c r="J1202" s="138"/>
      <c r="K1202" s="138"/>
      <c r="L1202" s="137"/>
      <c r="M1202" s="137"/>
      <c r="N1202" s="138"/>
      <c r="O1202" s="137"/>
      <c r="P1202" s="137"/>
      <c r="Q1202" s="137"/>
      <c r="R1202" s="137"/>
      <c r="S1202" s="137"/>
      <c r="T1202" s="137"/>
      <c r="U1202" s="180"/>
      <c r="V1202" s="180"/>
      <c r="W1202" s="137"/>
      <c r="X1202" s="137"/>
      <c r="Y1202" s="137"/>
    </row>
    <row r="1203" spans="1:25" x14ac:dyDescent="0.25">
      <c r="A1203" s="137"/>
      <c r="C1203" s="137"/>
      <c r="D1203" s="137"/>
      <c r="E1203" s="137"/>
      <c r="F1203" s="137"/>
      <c r="G1203" s="137"/>
      <c r="H1203" s="137"/>
      <c r="I1203" s="138"/>
      <c r="J1203" s="138"/>
      <c r="K1203" s="138"/>
      <c r="L1203" s="137"/>
      <c r="M1203" s="137"/>
      <c r="N1203" s="138"/>
      <c r="O1203" s="137"/>
      <c r="P1203" s="137"/>
      <c r="Q1203" s="137"/>
      <c r="R1203" s="137"/>
      <c r="S1203" s="137"/>
      <c r="T1203" s="137"/>
      <c r="U1203" s="180"/>
      <c r="V1203" s="180"/>
      <c r="W1203" s="137"/>
      <c r="X1203" s="137"/>
      <c r="Y1203" s="137"/>
    </row>
    <row r="1204" spans="1:25" x14ac:dyDescent="0.25">
      <c r="A1204" s="137"/>
      <c r="C1204" s="137"/>
      <c r="D1204" s="137"/>
      <c r="E1204" s="137"/>
      <c r="F1204" s="137"/>
      <c r="G1204" s="137"/>
      <c r="H1204" s="137"/>
      <c r="I1204" s="138"/>
      <c r="J1204" s="138"/>
      <c r="K1204" s="138"/>
      <c r="L1204" s="137"/>
      <c r="M1204" s="137"/>
      <c r="N1204" s="138"/>
      <c r="O1204" s="137"/>
      <c r="P1204" s="137"/>
      <c r="Q1204" s="137"/>
      <c r="R1204" s="137"/>
      <c r="S1204" s="137"/>
      <c r="T1204" s="137"/>
      <c r="U1204" s="180"/>
      <c r="V1204" s="180"/>
      <c r="W1204" s="137"/>
      <c r="X1204" s="137"/>
      <c r="Y1204" s="137"/>
    </row>
    <row r="1205" spans="1:25" x14ac:dyDescent="0.25">
      <c r="A1205" s="137"/>
      <c r="C1205" s="137"/>
      <c r="D1205" s="137"/>
      <c r="E1205" s="137"/>
      <c r="F1205" s="137"/>
      <c r="G1205" s="137"/>
      <c r="H1205" s="137"/>
      <c r="I1205" s="138"/>
      <c r="J1205" s="138"/>
      <c r="K1205" s="138"/>
      <c r="L1205" s="137"/>
      <c r="M1205" s="137"/>
      <c r="N1205" s="138"/>
      <c r="O1205" s="137"/>
      <c r="P1205" s="137"/>
      <c r="Q1205" s="137"/>
      <c r="R1205" s="137"/>
      <c r="S1205" s="137"/>
      <c r="T1205" s="137"/>
      <c r="U1205" s="180"/>
      <c r="V1205" s="180"/>
      <c r="W1205" s="137"/>
      <c r="X1205" s="137"/>
      <c r="Y1205" s="137"/>
    </row>
    <row r="1206" spans="1:25" x14ac:dyDescent="0.25">
      <c r="A1206" s="137"/>
      <c r="C1206" s="137"/>
      <c r="D1206" s="137"/>
      <c r="E1206" s="137"/>
      <c r="F1206" s="137"/>
      <c r="G1206" s="137"/>
      <c r="H1206" s="137"/>
      <c r="I1206" s="138"/>
      <c r="J1206" s="138"/>
      <c r="K1206" s="138"/>
      <c r="L1206" s="137"/>
      <c r="M1206" s="137"/>
      <c r="N1206" s="138"/>
      <c r="O1206" s="137"/>
      <c r="P1206" s="137"/>
      <c r="Q1206" s="137"/>
      <c r="R1206" s="137"/>
      <c r="S1206" s="137"/>
      <c r="T1206" s="137"/>
      <c r="U1206" s="180"/>
      <c r="V1206" s="180"/>
      <c r="W1206" s="137"/>
      <c r="X1206" s="137"/>
      <c r="Y1206" s="137"/>
    </row>
    <row r="1207" spans="1:25" x14ac:dyDescent="0.25">
      <c r="A1207" s="137"/>
      <c r="C1207" s="137"/>
      <c r="D1207" s="137"/>
      <c r="E1207" s="137"/>
      <c r="F1207" s="137"/>
      <c r="G1207" s="137"/>
      <c r="H1207" s="137"/>
      <c r="I1207" s="138"/>
      <c r="J1207" s="138"/>
      <c r="K1207" s="138"/>
      <c r="L1207" s="137"/>
      <c r="M1207" s="137"/>
      <c r="N1207" s="138"/>
      <c r="O1207" s="137"/>
      <c r="P1207" s="137"/>
      <c r="Q1207" s="137"/>
      <c r="R1207" s="137"/>
      <c r="S1207" s="137"/>
      <c r="T1207" s="137"/>
      <c r="U1207" s="180"/>
      <c r="V1207" s="180"/>
      <c r="W1207" s="137"/>
      <c r="X1207" s="137"/>
      <c r="Y1207" s="137"/>
    </row>
    <row r="1208" spans="1:25" x14ac:dyDescent="0.25">
      <c r="A1208" s="137"/>
      <c r="C1208" s="137"/>
      <c r="D1208" s="137"/>
      <c r="E1208" s="137"/>
      <c r="F1208" s="137"/>
      <c r="G1208" s="137"/>
      <c r="H1208" s="137"/>
      <c r="I1208" s="138"/>
      <c r="J1208" s="138"/>
      <c r="K1208" s="138"/>
      <c r="L1208" s="137"/>
      <c r="M1208" s="137"/>
      <c r="N1208" s="138"/>
      <c r="O1208" s="137"/>
      <c r="P1208" s="137"/>
      <c r="Q1208" s="137"/>
      <c r="R1208" s="137"/>
      <c r="S1208" s="137"/>
      <c r="T1208" s="137"/>
      <c r="U1208" s="180"/>
      <c r="V1208" s="180"/>
      <c r="W1208" s="137"/>
      <c r="X1208" s="137"/>
      <c r="Y1208" s="137"/>
    </row>
    <row r="1209" spans="1:25" x14ac:dyDescent="0.25">
      <c r="A1209" s="137"/>
      <c r="C1209" s="137"/>
      <c r="D1209" s="137"/>
      <c r="E1209" s="137"/>
      <c r="F1209" s="137"/>
      <c r="G1209" s="137"/>
      <c r="H1209" s="137"/>
      <c r="I1209" s="138"/>
      <c r="J1209" s="138"/>
      <c r="K1209" s="138"/>
      <c r="L1209" s="137"/>
      <c r="M1209" s="137"/>
      <c r="N1209" s="138"/>
      <c r="O1209" s="137"/>
      <c r="P1209" s="137"/>
      <c r="Q1209" s="137"/>
      <c r="R1209" s="137"/>
      <c r="S1209" s="137"/>
      <c r="T1209" s="137"/>
      <c r="U1209" s="180"/>
      <c r="V1209" s="180"/>
      <c r="W1209" s="137"/>
      <c r="X1209" s="137"/>
      <c r="Y1209" s="137"/>
    </row>
    <row r="1210" spans="1:25" x14ac:dyDescent="0.25">
      <c r="A1210" s="137"/>
      <c r="C1210" s="137"/>
      <c r="D1210" s="137"/>
      <c r="E1210" s="137"/>
      <c r="F1210" s="137"/>
      <c r="G1210" s="137"/>
      <c r="H1210" s="137"/>
      <c r="I1210" s="138"/>
      <c r="J1210" s="138"/>
      <c r="K1210" s="138"/>
      <c r="L1210" s="137"/>
      <c r="M1210" s="137"/>
      <c r="N1210" s="138"/>
      <c r="O1210" s="137"/>
      <c r="P1210" s="137"/>
      <c r="Q1210" s="137"/>
      <c r="R1210" s="137"/>
      <c r="S1210" s="137"/>
      <c r="T1210" s="137"/>
      <c r="U1210" s="180"/>
      <c r="V1210" s="180"/>
      <c r="W1210" s="137"/>
      <c r="X1210" s="137"/>
      <c r="Y1210" s="137"/>
    </row>
    <row r="1211" spans="1:25" x14ac:dyDescent="0.25">
      <c r="A1211" s="137"/>
      <c r="C1211" s="137"/>
      <c r="D1211" s="137"/>
      <c r="E1211" s="137"/>
      <c r="F1211" s="137"/>
      <c r="G1211" s="137"/>
      <c r="H1211" s="137"/>
      <c r="I1211" s="138"/>
      <c r="J1211" s="138"/>
      <c r="K1211" s="138"/>
      <c r="L1211" s="137"/>
      <c r="M1211" s="137"/>
      <c r="N1211" s="138"/>
      <c r="O1211" s="137"/>
      <c r="P1211" s="137"/>
      <c r="Q1211" s="137"/>
      <c r="R1211" s="137"/>
      <c r="S1211" s="137"/>
      <c r="T1211" s="137"/>
      <c r="U1211" s="180"/>
      <c r="V1211" s="180"/>
      <c r="W1211" s="137"/>
      <c r="X1211" s="137"/>
      <c r="Y1211" s="137"/>
    </row>
    <row r="1212" spans="1:25" x14ac:dyDescent="0.25">
      <c r="A1212" s="137"/>
      <c r="C1212" s="137"/>
      <c r="D1212" s="137"/>
      <c r="E1212" s="137"/>
      <c r="F1212" s="137"/>
      <c r="G1212" s="137"/>
      <c r="H1212" s="137"/>
      <c r="I1212" s="138"/>
      <c r="J1212" s="138"/>
      <c r="K1212" s="138"/>
      <c r="L1212" s="137"/>
      <c r="M1212" s="137"/>
      <c r="N1212" s="138"/>
      <c r="O1212" s="137"/>
      <c r="P1212" s="137"/>
      <c r="Q1212" s="137"/>
      <c r="R1212" s="137"/>
      <c r="S1212" s="137"/>
      <c r="T1212" s="137"/>
      <c r="U1212" s="180"/>
      <c r="V1212" s="180"/>
      <c r="W1212" s="137"/>
      <c r="X1212" s="137"/>
      <c r="Y1212" s="137"/>
    </row>
    <row r="1213" spans="1:25" x14ac:dyDescent="0.25">
      <c r="A1213" s="137"/>
      <c r="C1213" s="137"/>
      <c r="D1213" s="137"/>
      <c r="E1213" s="137"/>
      <c r="F1213" s="137"/>
      <c r="G1213" s="137"/>
      <c r="H1213" s="137"/>
      <c r="I1213" s="138"/>
      <c r="J1213" s="138"/>
      <c r="K1213" s="138"/>
      <c r="L1213" s="137"/>
      <c r="M1213" s="137"/>
      <c r="N1213" s="138"/>
      <c r="O1213" s="137"/>
      <c r="P1213" s="137"/>
      <c r="Q1213" s="137"/>
      <c r="R1213" s="137"/>
      <c r="S1213" s="137"/>
      <c r="T1213" s="137"/>
      <c r="U1213" s="180"/>
      <c r="V1213" s="180"/>
      <c r="W1213" s="137"/>
      <c r="X1213" s="137"/>
      <c r="Y1213" s="137"/>
    </row>
    <row r="1214" spans="1:25" x14ac:dyDescent="0.25">
      <c r="A1214" s="137"/>
      <c r="C1214" s="137"/>
      <c r="D1214" s="137"/>
      <c r="E1214" s="137"/>
      <c r="F1214" s="137"/>
      <c r="G1214" s="137"/>
      <c r="H1214" s="137"/>
      <c r="I1214" s="138"/>
      <c r="J1214" s="138"/>
      <c r="K1214" s="138"/>
      <c r="L1214" s="137"/>
      <c r="M1214" s="137"/>
      <c r="N1214" s="138"/>
      <c r="O1214" s="137"/>
      <c r="P1214" s="137"/>
      <c r="Q1214" s="137"/>
      <c r="R1214" s="137"/>
      <c r="S1214" s="137"/>
      <c r="T1214" s="137"/>
      <c r="U1214" s="180"/>
      <c r="V1214" s="180"/>
      <c r="W1214" s="137"/>
      <c r="X1214" s="137"/>
      <c r="Y1214" s="137"/>
    </row>
    <row r="1215" spans="1:25" x14ac:dyDescent="0.25">
      <c r="A1215" s="137"/>
      <c r="C1215" s="137"/>
      <c r="D1215" s="137"/>
      <c r="E1215" s="137"/>
      <c r="F1215" s="137"/>
      <c r="G1215" s="137"/>
      <c r="H1215" s="137"/>
      <c r="I1215" s="138"/>
      <c r="J1215" s="138"/>
      <c r="K1215" s="138"/>
      <c r="L1215" s="137"/>
      <c r="M1215" s="137"/>
      <c r="N1215" s="138"/>
      <c r="O1215" s="137"/>
      <c r="P1215" s="137"/>
      <c r="Q1215" s="137"/>
      <c r="R1215" s="137"/>
      <c r="S1215" s="137"/>
      <c r="T1215" s="137"/>
      <c r="U1215" s="180"/>
      <c r="V1215" s="180"/>
      <c r="W1215" s="137"/>
      <c r="X1215" s="137"/>
      <c r="Y1215" s="137"/>
    </row>
    <row r="1216" spans="1:25" x14ac:dyDescent="0.25">
      <c r="A1216" s="137"/>
      <c r="C1216" s="137"/>
      <c r="D1216" s="137"/>
      <c r="E1216" s="137"/>
      <c r="F1216" s="137"/>
      <c r="G1216" s="137"/>
      <c r="H1216" s="137"/>
      <c r="I1216" s="138"/>
      <c r="J1216" s="138"/>
      <c r="K1216" s="138"/>
      <c r="L1216" s="137"/>
      <c r="M1216" s="137"/>
      <c r="N1216" s="138"/>
      <c r="O1216" s="137"/>
      <c r="P1216" s="137"/>
      <c r="Q1216" s="137"/>
      <c r="R1216" s="137"/>
      <c r="S1216" s="137"/>
      <c r="T1216" s="137"/>
      <c r="U1216" s="180"/>
      <c r="V1216" s="180"/>
      <c r="W1216" s="137"/>
      <c r="X1216" s="137"/>
      <c r="Y1216" s="137"/>
    </row>
    <row r="1217" spans="1:25" x14ac:dyDescent="0.25">
      <c r="A1217" s="137"/>
      <c r="C1217" s="137"/>
      <c r="D1217" s="137"/>
      <c r="E1217" s="137"/>
      <c r="F1217" s="137"/>
      <c r="G1217" s="137"/>
      <c r="H1217" s="137"/>
      <c r="I1217" s="138"/>
      <c r="J1217" s="138"/>
      <c r="K1217" s="138"/>
      <c r="L1217" s="137"/>
      <c r="M1217" s="137"/>
      <c r="N1217" s="138"/>
      <c r="O1217" s="137"/>
      <c r="P1217" s="137"/>
      <c r="Q1217" s="137"/>
      <c r="R1217" s="137"/>
      <c r="S1217" s="137"/>
      <c r="T1217" s="137"/>
      <c r="U1217" s="180"/>
      <c r="V1217" s="180"/>
      <c r="W1217" s="137"/>
      <c r="X1217" s="137"/>
      <c r="Y1217" s="137"/>
    </row>
    <row r="1218" spans="1:25" x14ac:dyDescent="0.25">
      <c r="A1218" s="137"/>
      <c r="C1218" s="137"/>
      <c r="D1218" s="137"/>
      <c r="E1218" s="137"/>
      <c r="F1218" s="137"/>
      <c r="G1218" s="137"/>
      <c r="H1218" s="137"/>
      <c r="I1218" s="138"/>
      <c r="J1218" s="138"/>
      <c r="K1218" s="138"/>
      <c r="L1218" s="137"/>
      <c r="M1218" s="137"/>
      <c r="N1218" s="138"/>
      <c r="O1218" s="137"/>
      <c r="P1218" s="137"/>
      <c r="Q1218" s="137"/>
      <c r="R1218" s="137"/>
      <c r="S1218" s="137"/>
      <c r="T1218" s="137"/>
      <c r="U1218" s="180"/>
      <c r="V1218" s="180"/>
      <c r="W1218" s="137"/>
      <c r="X1218" s="137"/>
      <c r="Y1218" s="137"/>
    </row>
    <row r="1219" spans="1:25" x14ac:dyDescent="0.25">
      <c r="A1219" s="137"/>
      <c r="C1219" s="137"/>
      <c r="D1219" s="137"/>
      <c r="E1219" s="137"/>
      <c r="F1219" s="137"/>
      <c r="G1219" s="137"/>
      <c r="H1219" s="137"/>
      <c r="I1219" s="138"/>
      <c r="J1219" s="138"/>
      <c r="K1219" s="138"/>
      <c r="L1219" s="137"/>
      <c r="M1219" s="137"/>
      <c r="N1219" s="138"/>
      <c r="O1219" s="137"/>
      <c r="P1219" s="137"/>
      <c r="Q1219" s="137"/>
      <c r="R1219" s="137"/>
      <c r="S1219" s="137"/>
      <c r="T1219" s="137"/>
      <c r="U1219" s="180"/>
      <c r="V1219" s="180"/>
      <c r="W1219" s="137"/>
      <c r="X1219" s="137"/>
      <c r="Y1219" s="137"/>
    </row>
    <row r="1220" spans="1:25" x14ac:dyDescent="0.25">
      <c r="A1220" s="137"/>
      <c r="C1220" s="137"/>
      <c r="D1220" s="137"/>
      <c r="E1220" s="137"/>
      <c r="F1220" s="137"/>
      <c r="G1220" s="137"/>
      <c r="H1220" s="137"/>
      <c r="I1220" s="138"/>
      <c r="J1220" s="138"/>
      <c r="K1220" s="138"/>
      <c r="L1220" s="137"/>
      <c r="M1220" s="137"/>
      <c r="N1220" s="138"/>
      <c r="O1220" s="137"/>
      <c r="P1220" s="137"/>
      <c r="Q1220" s="137"/>
      <c r="R1220" s="137"/>
      <c r="S1220" s="137"/>
      <c r="T1220" s="137"/>
      <c r="U1220" s="180"/>
      <c r="V1220" s="180"/>
      <c r="W1220" s="137"/>
      <c r="X1220" s="137"/>
      <c r="Y1220" s="137"/>
    </row>
    <row r="1221" spans="1:25" x14ac:dyDescent="0.25">
      <c r="A1221" s="137"/>
      <c r="C1221" s="137"/>
      <c r="D1221" s="137"/>
      <c r="E1221" s="137"/>
      <c r="F1221" s="137"/>
      <c r="G1221" s="137"/>
      <c r="H1221" s="137"/>
      <c r="I1221" s="138"/>
      <c r="J1221" s="138"/>
      <c r="K1221" s="138"/>
      <c r="L1221" s="137"/>
      <c r="M1221" s="137"/>
      <c r="N1221" s="138"/>
      <c r="O1221" s="137"/>
      <c r="P1221" s="137"/>
      <c r="Q1221" s="137"/>
      <c r="R1221" s="137"/>
      <c r="S1221" s="137"/>
      <c r="T1221" s="137"/>
      <c r="U1221" s="180"/>
      <c r="V1221" s="180"/>
      <c r="W1221" s="137"/>
      <c r="X1221" s="137"/>
      <c r="Y1221" s="137"/>
    </row>
    <row r="1222" spans="1:25" x14ac:dyDescent="0.25">
      <c r="A1222" s="137"/>
      <c r="C1222" s="137"/>
      <c r="D1222" s="137"/>
      <c r="E1222" s="137"/>
      <c r="F1222" s="137"/>
      <c r="G1222" s="137"/>
      <c r="H1222" s="137"/>
      <c r="I1222" s="138"/>
      <c r="J1222" s="138"/>
      <c r="K1222" s="138"/>
      <c r="L1222" s="137"/>
      <c r="M1222" s="137"/>
      <c r="N1222" s="138"/>
      <c r="O1222" s="137"/>
      <c r="P1222" s="137"/>
      <c r="Q1222" s="137"/>
      <c r="R1222" s="137"/>
      <c r="S1222" s="137"/>
      <c r="T1222" s="137"/>
      <c r="U1222" s="180"/>
      <c r="V1222" s="180"/>
      <c r="W1222" s="137"/>
      <c r="X1222" s="137"/>
      <c r="Y1222" s="137"/>
    </row>
    <row r="1223" spans="1:25" x14ac:dyDescent="0.25">
      <c r="A1223" s="137"/>
      <c r="C1223" s="137"/>
      <c r="D1223" s="137"/>
      <c r="E1223" s="137"/>
      <c r="F1223" s="137"/>
      <c r="G1223" s="137"/>
      <c r="H1223" s="137"/>
      <c r="I1223" s="138"/>
      <c r="J1223" s="138"/>
      <c r="K1223" s="138"/>
      <c r="L1223" s="137"/>
      <c r="M1223" s="137"/>
      <c r="N1223" s="138"/>
      <c r="O1223" s="137"/>
      <c r="P1223" s="137"/>
      <c r="Q1223" s="137"/>
      <c r="R1223" s="137"/>
      <c r="S1223" s="137"/>
      <c r="T1223" s="137"/>
      <c r="U1223" s="180"/>
      <c r="V1223" s="180"/>
      <c r="W1223" s="137"/>
      <c r="X1223" s="137"/>
      <c r="Y1223" s="137"/>
    </row>
    <row r="1224" spans="1:25" x14ac:dyDescent="0.25">
      <c r="A1224" s="137"/>
      <c r="C1224" s="137"/>
      <c r="D1224" s="137"/>
      <c r="E1224" s="137"/>
      <c r="F1224" s="137"/>
      <c r="G1224" s="137"/>
      <c r="H1224" s="137"/>
      <c r="I1224" s="138"/>
      <c r="J1224" s="138"/>
      <c r="K1224" s="138"/>
      <c r="L1224" s="137"/>
      <c r="M1224" s="137"/>
      <c r="N1224" s="138"/>
      <c r="O1224" s="137"/>
      <c r="P1224" s="137"/>
      <c r="Q1224" s="137"/>
      <c r="R1224" s="137"/>
      <c r="S1224" s="137"/>
      <c r="T1224" s="137"/>
      <c r="U1224" s="180"/>
      <c r="V1224" s="180"/>
      <c r="W1224" s="137"/>
      <c r="X1224" s="137"/>
      <c r="Y1224" s="137"/>
    </row>
    <row r="1225" spans="1:25" x14ac:dyDescent="0.25">
      <c r="A1225" s="137"/>
      <c r="C1225" s="137"/>
      <c r="D1225" s="137"/>
      <c r="E1225" s="137"/>
      <c r="F1225" s="137"/>
      <c r="G1225" s="137"/>
      <c r="H1225" s="137"/>
      <c r="I1225" s="138"/>
      <c r="J1225" s="138"/>
      <c r="K1225" s="138"/>
      <c r="L1225" s="137"/>
      <c r="M1225" s="137"/>
      <c r="N1225" s="138"/>
      <c r="O1225" s="137"/>
      <c r="P1225" s="137"/>
      <c r="Q1225" s="137"/>
      <c r="R1225" s="137"/>
      <c r="S1225" s="137"/>
      <c r="T1225" s="137"/>
      <c r="U1225" s="180"/>
      <c r="V1225" s="180"/>
      <c r="W1225" s="137"/>
      <c r="X1225" s="137"/>
      <c r="Y1225" s="137"/>
    </row>
    <row r="1226" spans="1:25" x14ac:dyDescent="0.25">
      <c r="A1226" s="137"/>
      <c r="C1226" s="137"/>
      <c r="D1226" s="137"/>
      <c r="E1226" s="137"/>
      <c r="F1226" s="137"/>
      <c r="G1226" s="137"/>
      <c r="H1226" s="137"/>
      <c r="I1226" s="138"/>
      <c r="J1226" s="138"/>
      <c r="K1226" s="138"/>
      <c r="L1226" s="137"/>
      <c r="M1226" s="137"/>
      <c r="N1226" s="138"/>
      <c r="O1226" s="137"/>
      <c r="P1226" s="137"/>
      <c r="Q1226" s="137"/>
      <c r="R1226" s="137"/>
      <c r="S1226" s="137"/>
      <c r="T1226" s="137"/>
      <c r="U1226" s="180"/>
      <c r="V1226" s="180"/>
      <c r="W1226" s="137"/>
      <c r="X1226" s="137"/>
      <c r="Y1226" s="137"/>
    </row>
    <row r="1227" spans="1:25" x14ac:dyDescent="0.25">
      <c r="A1227" s="137"/>
      <c r="C1227" s="137"/>
      <c r="D1227" s="137"/>
      <c r="E1227" s="137"/>
      <c r="F1227" s="137"/>
      <c r="G1227" s="137"/>
      <c r="H1227" s="137"/>
      <c r="I1227" s="138"/>
      <c r="J1227" s="138"/>
      <c r="K1227" s="138"/>
      <c r="L1227" s="137"/>
      <c r="M1227" s="137"/>
      <c r="N1227" s="138"/>
      <c r="O1227" s="137"/>
      <c r="P1227" s="137"/>
      <c r="Q1227" s="137"/>
      <c r="R1227" s="137"/>
      <c r="S1227" s="137"/>
      <c r="T1227" s="137"/>
      <c r="U1227" s="180"/>
      <c r="V1227" s="180"/>
      <c r="W1227" s="137"/>
      <c r="X1227" s="137"/>
      <c r="Y1227" s="137"/>
    </row>
    <row r="1228" spans="1:25" x14ac:dyDescent="0.25">
      <c r="A1228" s="137"/>
      <c r="C1228" s="137"/>
      <c r="D1228" s="137"/>
      <c r="E1228" s="137"/>
      <c r="F1228" s="137"/>
      <c r="G1228" s="137"/>
      <c r="H1228" s="137"/>
      <c r="I1228" s="138"/>
      <c r="J1228" s="138"/>
      <c r="K1228" s="138"/>
      <c r="L1228" s="137"/>
      <c r="M1228" s="137"/>
      <c r="N1228" s="138"/>
      <c r="O1228" s="137"/>
      <c r="P1228" s="137"/>
      <c r="Q1228" s="137"/>
      <c r="R1228" s="137"/>
      <c r="S1228" s="137"/>
      <c r="T1228" s="137"/>
      <c r="U1228" s="180"/>
      <c r="V1228" s="180"/>
      <c r="W1228" s="137"/>
      <c r="X1228" s="137"/>
      <c r="Y1228" s="137"/>
    </row>
    <row r="1229" spans="1:25" x14ac:dyDescent="0.25">
      <c r="A1229" s="137"/>
      <c r="C1229" s="137"/>
      <c r="D1229" s="137"/>
      <c r="E1229" s="137"/>
      <c r="F1229" s="137"/>
      <c r="G1229" s="137"/>
      <c r="H1229" s="137"/>
      <c r="I1229" s="138"/>
      <c r="J1229" s="138"/>
      <c r="K1229" s="138"/>
      <c r="L1229" s="137"/>
      <c r="M1229" s="137"/>
      <c r="N1229" s="138"/>
      <c r="O1229" s="137"/>
      <c r="P1229" s="137"/>
      <c r="Q1229" s="137"/>
      <c r="R1229" s="137"/>
      <c r="S1229" s="137"/>
      <c r="T1229" s="137"/>
      <c r="U1229" s="180"/>
      <c r="V1229" s="180"/>
      <c r="W1229" s="137"/>
      <c r="X1229" s="137"/>
      <c r="Y1229" s="137"/>
    </row>
    <row r="1230" spans="1:25" x14ac:dyDescent="0.25">
      <c r="A1230" s="137"/>
      <c r="C1230" s="137"/>
      <c r="D1230" s="137"/>
      <c r="E1230" s="137"/>
      <c r="F1230" s="137"/>
      <c r="G1230" s="137"/>
      <c r="H1230" s="137"/>
      <c r="I1230" s="138"/>
      <c r="J1230" s="138"/>
      <c r="K1230" s="138"/>
      <c r="L1230" s="137"/>
      <c r="M1230" s="137"/>
      <c r="N1230" s="138"/>
      <c r="O1230" s="137"/>
      <c r="P1230" s="137"/>
      <c r="Q1230" s="137"/>
      <c r="R1230" s="137"/>
      <c r="S1230" s="137"/>
      <c r="T1230" s="137"/>
      <c r="U1230" s="180"/>
      <c r="V1230" s="180"/>
      <c r="W1230" s="137"/>
      <c r="X1230" s="137"/>
      <c r="Y1230" s="137"/>
    </row>
    <row r="1231" spans="1:25" x14ac:dyDescent="0.25">
      <c r="A1231" s="137"/>
      <c r="C1231" s="137"/>
      <c r="D1231" s="137"/>
      <c r="E1231" s="137"/>
      <c r="F1231" s="137"/>
      <c r="G1231" s="137"/>
      <c r="H1231" s="137"/>
      <c r="I1231" s="138"/>
      <c r="J1231" s="138"/>
      <c r="K1231" s="138"/>
      <c r="L1231" s="137"/>
      <c r="M1231" s="137"/>
      <c r="N1231" s="138"/>
      <c r="O1231" s="137"/>
      <c r="P1231" s="137"/>
      <c r="Q1231" s="137"/>
      <c r="R1231" s="137"/>
      <c r="S1231" s="137"/>
      <c r="T1231" s="137"/>
      <c r="U1231" s="180"/>
      <c r="V1231" s="180"/>
      <c r="W1231" s="137"/>
      <c r="X1231" s="137"/>
      <c r="Y1231" s="137"/>
    </row>
    <row r="1232" spans="1:25" x14ac:dyDescent="0.25">
      <c r="A1232" s="137"/>
      <c r="C1232" s="137"/>
      <c r="D1232" s="137"/>
      <c r="E1232" s="137"/>
      <c r="F1232" s="137"/>
      <c r="G1232" s="137"/>
      <c r="H1232" s="137"/>
      <c r="I1232" s="138"/>
      <c r="J1232" s="138"/>
      <c r="K1232" s="138"/>
      <c r="L1232" s="137"/>
      <c r="M1232" s="137"/>
      <c r="N1232" s="138"/>
      <c r="O1232" s="137"/>
      <c r="P1232" s="137"/>
      <c r="Q1232" s="137"/>
      <c r="R1232" s="137"/>
      <c r="S1232" s="137"/>
      <c r="T1232" s="137"/>
      <c r="U1232" s="180"/>
      <c r="V1232" s="180"/>
      <c r="W1232" s="137"/>
      <c r="X1232" s="137"/>
      <c r="Y1232" s="137"/>
    </row>
    <row r="1233" spans="1:25" x14ac:dyDescent="0.25">
      <c r="A1233" s="137"/>
      <c r="C1233" s="137"/>
      <c r="D1233" s="137"/>
      <c r="E1233" s="137"/>
      <c r="F1233" s="137"/>
      <c r="G1233" s="137"/>
      <c r="H1233" s="137"/>
      <c r="I1233" s="138"/>
      <c r="J1233" s="138"/>
      <c r="K1233" s="138"/>
      <c r="L1233" s="137"/>
      <c r="M1233" s="137"/>
      <c r="N1233" s="138"/>
      <c r="O1233" s="137"/>
      <c r="P1233" s="137"/>
      <c r="Q1233" s="137"/>
      <c r="R1233" s="137"/>
      <c r="S1233" s="137"/>
      <c r="T1233" s="137"/>
      <c r="U1233" s="180"/>
      <c r="V1233" s="180"/>
      <c r="W1233" s="137"/>
      <c r="X1233" s="137"/>
      <c r="Y1233" s="137"/>
    </row>
    <row r="1234" spans="1:25" x14ac:dyDescent="0.25">
      <c r="A1234" s="137"/>
      <c r="C1234" s="137"/>
      <c r="D1234" s="137"/>
      <c r="E1234" s="137"/>
      <c r="F1234" s="137"/>
      <c r="G1234" s="137"/>
      <c r="H1234" s="137"/>
      <c r="I1234" s="138"/>
      <c r="J1234" s="138"/>
      <c r="K1234" s="138"/>
      <c r="L1234" s="137"/>
      <c r="M1234" s="137"/>
      <c r="N1234" s="138"/>
      <c r="O1234" s="137"/>
      <c r="P1234" s="137"/>
      <c r="Q1234" s="137"/>
      <c r="R1234" s="137"/>
      <c r="S1234" s="137"/>
      <c r="T1234" s="137"/>
      <c r="U1234" s="180"/>
      <c r="V1234" s="180"/>
      <c r="W1234" s="137"/>
      <c r="X1234" s="137"/>
      <c r="Y1234" s="137"/>
    </row>
    <row r="1235" spans="1:25" x14ac:dyDescent="0.25">
      <c r="A1235" s="137"/>
      <c r="C1235" s="137"/>
      <c r="D1235" s="137"/>
      <c r="E1235" s="137"/>
      <c r="F1235" s="137"/>
      <c r="G1235" s="137"/>
      <c r="H1235" s="137"/>
      <c r="I1235" s="138"/>
      <c r="J1235" s="138"/>
      <c r="K1235" s="138"/>
      <c r="L1235" s="137"/>
      <c r="M1235" s="137"/>
      <c r="N1235" s="138"/>
      <c r="O1235" s="137"/>
      <c r="P1235" s="137"/>
      <c r="Q1235" s="137"/>
      <c r="R1235" s="137"/>
      <c r="S1235" s="137"/>
      <c r="T1235" s="137"/>
      <c r="U1235" s="180"/>
      <c r="V1235" s="180"/>
      <c r="W1235" s="137"/>
      <c r="X1235" s="137"/>
      <c r="Y1235" s="137"/>
    </row>
    <row r="1236" spans="1:25" x14ac:dyDescent="0.25">
      <c r="A1236" s="137"/>
      <c r="C1236" s="137"/>
      <c r="D1236" s="137"/>
      <c r="E1236" s="137"/>
      <c r="F1236" s="137"/>
      <c r="G1236" s="137"/>
      <c r="H1236" s="137"/>
      <c r="I1236" s="138"/>
      <c r="J1236" s="138"/>
      <c r="K1236" s="138"/>
      <c r="L1236" s="137"/>
      <c r="M1236" s="137"/>
      <c r="N1236" s="138"/>
      <c r="O1236" s="137"/>
      <c r="P1236" s="137"/>
      <c r="Q1236" s="137"/>
      <c r="R1236" s="137"/>
      <c r="S1236" s="137"/>
      <c r="T1236" s="137"/>
      <c r="U1236" s="180"/>
      <c r="V1236" s="180"/>
      <c r="W1236" s="137"/>
      <c r="X1236" s="137"/>
      <c r="Y1236" s="137"/>
    </row>
    <row r="1237" spans="1:25" x14ac:dyDescent="0.25">
      <c r="A1237" s="137"/>
      <c r="C1237" s="137"/>
      <c r="D1237" s="137"/>
      <c r="E1237" s="137"/>
      <c r="F1237" s="137"/>
      <c r="G1237" s="137"/>
      <c r="H1237" s="137"/>
      <c r="I1237" s="138"/>
      <c r="J1237" s="138"/>
      <c r="K1237" s="138"/>
      <c r="L1237" s="137"/>
      <c r="M1237" s="137"/>
      <c r="N1237" s="138"/>
      <c r="O1237" s="137"/>
      <c r="P1237" s="137"/>
      <c r="Q1237" s="137"/>
      <c r="R1237" s="137"/>
      <c r="S1237" s="137"/>
      <c r="T1237" s="137"/>
      <c r="U1237" s="180"/>
      <c r="V1237" s="180"/>
      <c r="W1237" s="137"/>
      <c r="X1237" s="137"/>
      <c r="Y1237" s="137"/>
    </row>
    <row r="1238" spans="1:25" x14ac:dyDescent="0.25">
      <c r="A1238" s="137"/>
      <c r="C1238" s="137"/>
      <c r="D1238" s="137"/>
      <c r="E1238" s="137"/>
      <c r="F1238" s="137"/>
      <c r="G1238" s="137"/>
      <c r="H1238" s="137"/>
      <c r="I1238" s="138"/>
      <c r="J1238" s="138"/>
      <c r="K1238" s="138"/>
      <c r="L1238" s="137"/>
      <c r="M1238" s="137"/>
      <c r="N1238" s="138"/>
      <c r="O1238" s="137"/>
      <c r="P1238" s="137"/>
      <c r="Q1238" s="137"/>
      <c r="R1238" s="137"/>
      <c r="S1238" s="137"/>
      <c r="T1238" s="137"/>
      <c r="U1238" s="180"/>
      <c r="V1238" s="180"/>
      <c r="W1238" s="137"/>
      <c r="X1238" s="137"/>
      <c r="Y1238" s="137"/>
    </row>
    <row r="1239" spans="1:25" x14ac:dyDescent="0.25">
      <c r="A1239" s="137"/>
      <c r="C1239" s="137"/>
      <c r="D1239" s="137"/>
      <c r="E1239" s="137"/>
      <c r="F1239" s="137"/>
      <c r="G1239" s="137"/>
      <c r="H1239" s="137"/>
      <c r="I1239" s="138"/>
      <c r="J1239" s="138"/>
      <c r="K1239" s="138"/>
      <c r="L1239" s="137"/>
      <c r="M1239" s="137"/>
      <c r="N1239" s="138"/>
      <c r="O1239" s="137"/>
      <c r="P1239" s="137"/>
      <c r="Q1239" s="137"/>
      <c r="R1239" s="137"/>
      <c r="S1239" s="137"/>
      <c r="T1239" s="137"/>
      <c r="U1239" s="180"/>
      <c r="V1239" s="180"/>
      <c r="W1239" s="137"/>
      <c r="X1239" s="137"/>
      <c r="Y1239" s="137"/>
    </row>
    <row r="1240" spans="1:25" x14ac:dyDescent="0.25">
      <c r="A1240" s="137"/>
      <c r="C1240" s="137"/>
      <c r="D1240" s="137"/>
      <c r="E1240" s="137"/>
      <c r="F1240" s="137"/>
      <c r="G1240" s="137"/>
      <c r="H1240" s="137"/>
      <c r="I1240" s="138"/>
      <c r="J1240" s="138"/>
      <c r="K1240" s="138"/>
      <c r="L1240" s="137"/>
      <c r="M1240" s="137"/>
      <c r="N1240" s="138"/>
      <c r="O1240" s="137"/>
      <c r="P1240" s="137"/>
      <c r="Q1240" s="137"/>
      <c r="R1240" s="137"/>
      <c r="S1240" s="137"/>
      <c r="T1240" s="137"/>
      <c r="U1240" s="180"/>
      <c r="V1240" s="180"/>
      <c r="W1240" s="137"/>
      <c r="X1240" s="137"/>
      <c r="Y1240" s="137"/>
    </row>
    <row r="1241" spans="1:25" x14ac:dyDescent="0.25">
      <c r="A1241" s="137"/>
      <c r="C1241" s="137"/>
      <c r="D1241" s="137"/>
      <c r="E1241" s="137"/>
      <c r="F1241" s="137"/>
      <c r="G1241" s="137"/>
      <c r="H1241" s="137"/>
      <c r="I1241" s="138"/>
      <c r="J1241" s="138"/>
      <c r="K1241" s="138"/>
      <c r="L1241" s="137"/>
      <c r="M1241" s="137"/>
      <c r="N1241" s="138"/>
      <c r="O1241" s="137"/>
      <c r="P1241" s="137"/>
      <c r="Q1241" s="137"/>
      <c r="R1241" s="137"/>
      <c r="S1241" s="137"/>
      <c r="T1241" s="137"/>
      <c r="U1241" s="180"/>
      <c r="V1241" s="180"/>
      <c r="W1241" s="137"/>
      <c r="X1241" s="137"/>
      <c r="Y1241" s="137"/>
    </row>
    <row r="1242" spans="1:25" x14ac:dyDescent="0.25">
      <c r="A1242" s="137"/>
      <c r="C1242" s="137"/>
      <c r="D1242" s="137"/>
      <c r="E1242" s="137"/>
      <c r="F1242" s="137"/>
      <c r="G1242" s="137"/>
      <c r="H1242" s="137"/>
      <c r="I1242" s="138"/>
      <c r="J1242" s="138"/>
      <c r="K1242" s="138"/>
      <c r="L1242" s="137"/>
      <c r="M1242" s="137"/>
      <c r="N1242" s="138"/>
      <c r="O1242" s="137"/>
      <c r="P1242" s="137"/>
      <c r="Q1242" s="137"/>
      <c r="R1242" s="137"/>
      <c r="S1242" s="137"/>
      <c r="T1242" s="137"/>
      <c r="U1242" s="180"/>
      <c r="V1242" s="180"/>
      <c r="W1242" s="137"/>
      <c r="X1242" s="137"/>
      <c r="Y1242" s="137"/>
    </row>
    <row r="1243" spans="1:25" x14ac:dyDescent="0.25">
      <c r="A1243" s="137"/>
      <c r="C1243" s="137"/>
      <c r="D1243" s="137"/>
      <c r="E1243" s="137"/>
      <c r="F1243" s="137"/>
      <c r="G1243" s="137"/>
      <c r="H1243" s="137"/>
      <c r="I1243" s="138"/>
      <c r="J1243" s="138"/>
      <c r="K1243" s="138"/>
      <c r="L1243" s="137"/>
      <c r="M1243" s="137"/>
      <c r="N1243" s="138"/>
      <c r="O1243" s="137"/>
      <c r="P1243" s="137"/>
      <c r="Q1243" s="137"/>
      <c r="R1243" s="137"/>
      <c r="S1243" s="137"/>
      <c r="T1243" s="137"/>
      <c r="U1243" s="180"/>
      <c r="V1243" s="180"/>
      <c r="W1243" s="137"/>
      <c r="X1243" s="137"/>
      <c r="Y1243" s="137"/>
    </row>
    <row r="1244" spans="1:25" x14ac:dyDescent="0.25">
      <c r="A1244" s="137"/>
      <c r="C1244" s="137"/>
      <c r="D1244" s="137"/>
      <c r="E1244" s="137"/>
      <c r="F1244" s="137"/>
      <c r="G1244" s="137"/>
      <c r="H1244" s="137"/>
      <c r="I1244" s="138"/>
      <c r="J1244" s="138"/>
      <c r="K1244" s="138"/>
      <c r="L1244" s="137"/>
      <c r="M1244" s="137"/>
      <c r="N1244" s="138"/>
      <c r="O1244" s="137"/>
      <c r="P1244" s="137"/>
      <c r="Q1244" s="137"/>
      <c r="R1244" s="137"/>
      <c r="S1244" s="137"/>
      <c r="T1244" s="137"/>
      <c r="U1244" s="180"/>
      <c r="V1244" s="180"/>
      <c r="W1244" s="137"/>
      <c r="X1244" s="137"/>
      <c r="Y1244" s="137"/>
    </row>
    <row r="1245" spans="1:25" x14ac:dyDescent="0.25">
      <c r="A1245" s="137"/>
      <c r="C1245" s="137"/>
      <c r="D1245" s="137"/>
      <c r="E1245" s="137"/>
      <c r="F1245" s="137"/>
      <c r="G1245" s="137"/>
      <c r="H1245" s="137"/>
      <c r="I1245" s="138"/>
      <c r="J1245" s="138"/>
      <c r="K1245" s="138"/>
      <c r="L1245" s="137"/>
      <c r="M1245" s="137"/>
      <c r="N1245" s="138"/>
      <c r="O1245" s="137"/>
      <c r="P1245" s="137"/>
      <c r="Q1245" s="137"/>
      <c r="R1245" s="137"/>
      <c r="S1245" s="137"/>
      <c r="T1245" s="137"/>
      <c r="U1245" s="180"/>
      <c r="V1245" s="180"/>
      <c r="W1245" s="137"/>
      <c r="X1245" s="137"/>
      <c r="Y1245" s="137"/>
    </row>
    <row r="1246" spans="1:25" x14ac:dyDescent="0.25">
      <c r="A1246" s="137"/>
      <c r="C1246" s="137"/>
      <c r="D1246" s="137"/>
      <c r="E1246" s="137"/>
      <c r="F1246" s="137"/>
      <c r="G1246" s="137"/>
      <c r="H1246" s="137"/>
      <c r="I1246" s="138"/>
      <c r="J1246" s="138"/>
      <c r="K1246" s="138"/>
      <c r="L1246" s="137"/>
      <c r="M1246" s="137"/>
      <c r="N1246" s="138"/>
      <c r="O1246" s="137"/>
      <c r="P1246" s="137"/>
      <c r="Q1246" s="137"/>
      <c r="R1246" s="137"/>
      <c r="S1246" s="137"/>
      <c r="T1246" s="137"/>
      <c r="U1246" s="180"/>
      <c r="V1246" s="180"/>
      <c r="W1246" s="137"/>
      <c r="X1246" s="137"/>
      <c r="Y1246" s="137"/>
    </row>
    <row r="1247" spans="1:25" x14ac:dyDescent="0.25">
      <c r="A1247" s="137"/>
      <c r="C1247" s="137"/>
      <c r="D1247" s="137"/>
      <c r="E1247" s="137"/>
      <c r="F1247" s="137"/>
      <c r="G1247" s="137"/>
      <c r="H1247" s="137"/>
      <c r="I1247" s="138"/>
      <c r="J1247" s="138"/>
      <c r="K1247" s="138"/>
      <c r="L1247" s="137"/>
      <c r="M1247" s="137"/>
      <c r="N1247" s="138"/>
      <c r="O1247" s="137"/>
      <c r="P1247" s="137"/>
      <c r="Q1247" s="137"/>
      <c r="R1247" s="137"/>
      <c r="S1247" s="137"/>
      <c r="T1247" s="137"/>
      <c r="U1247" s="180"/>
      <c r="V1247" s="180"/>
      <c r="W1247" s="137"/>
      <c r="X1247" s="137"/>
      <c r="Y1247" s="137"/>
    </row>
    <row r="1248" spans="1:25" x14ac:dyDescent="0.25">
      <c r="A1248" s="137"/>
      <c r="C1248" s="137"/>
      <c r="D1248" s="137"/>
      <c r="E1248" s="137"/>
      <c r="F1248" s="137"/>
      <c r="G1248" s="137"/>
      <c r="H1248" s="137"/>
      <c r="I1248" s="138"/>
      <c r="J1248" s="138"/>
      <c r="K1248" s="138"/>
      <c r="L1248" s="137"/>
      <c r="M1248" s="137"/>
      <c r="N1248" s="138"/>
      <c r="O1248" s="137"/>
      <c r="P1248" s="137"/>
      <c r="Q1248" s="137"/>
      <c r="R1248" s="137"/>
      <c r="S1248" s="137"/>
      <c r="T1248" s="137"/>
      <c r="U1248" s="180"/>
      <c r="V1248" s="180"/>
      <c r="W1248" s="137"/>
      <c r="X1248" s="137"/>
      <c r="Y1248" s="137"/>
    </row>
    <row r="1249" spans="1:25" x14ac:dyDescent="0.25">
      <c r="A1249" s="137"/>
      <c r="C1249" s="137"/>
      <c r="D1249" s="137"/>
      <c r="E1249" s="137"/>
      <c r="F1249" s="137"/>
      <c r="G1249" s="137"/>
      <c r="H1249" s="137"/>
      <c r="I1249" s="138"/>
      <c r="J1249" s="138"/>
      <c r="K1249" s="138"/>
      <c r="L1249" s="137"/>
      <c r="M1249" s="137"/>
      <c r="N1249" s="138"/>
      <c r="O1249" s="137"/>
      <c r="P1249" s="137"/>
      <c r="Q1249" s="137"/>
      <c r="R1249" s="137"/>
      <c r="S1249" s="137"/>
      <c r="T1249" s="137"/>
      <c r="U1249" s="180"/>
      <c r="V1249" s="180"/>
      <c r="W1249" s="137"/>
      <c r="X1249" s="137"/>
      <c r="Y1249" s="137"/>
    </row>
    <row r="1250" spans="1:25" x14ac:dyDescent="0.25">
      <c r="A1250" s="137"/>
      <c r="C1250" s="137"/>
      <c r="D1250" s="137"/>
      <c r="E1250" s="137"/>
      <c r="F1250" s="137"/>
      <c r="G1250" s="137"/>
      <c r="H1250" s="137"/>
      <c r="I1250" s="138"/>
      <c r="J1250" s="138"/>
      <c r="K1250" s="138"/>
      <c r="L1250" s="137"/>
      <c r="M1250" s="137"/>
      <c r="N1250" s="138"/>
      <c r="O1250" s="137"/>
      <c r="P1250" s="137"/>
      <c r="Q1250" s="137"/>
      <c r="R1250" s="137"/>
      <c r="S1250" s="137"/>
      <c r="T1250" s="137"/>
      <c r="U1250" s="180"/>
      <c r="V1250" s="180"/>
      <c r="W1250" s="137"/>
      <c r="X1250" s="137"/>
      <c r="Y1250" s="137"/>
    </row>
    <row r="1251" spans="1:25" x14ac:dyDescent="0.25">
      <c r="A1251" s="137"/>
      <c r="C1251" s="137"/>
      <c r="D1251" s="137"/>
      <c r="E1251" s="137"/>
      <c r="F1251" s="137"/>
      <c r="G1251" s="137"/>
      <c r="H1251" s="137"/>
      <c r="I1251" s="138"/>
      <c r="J1251" s="138"/>
      <c r="K1251" s="138"/>
      <c r="L1251" s="137"/>
      <c r="M1251" s="137"/>
      <c r="N1251" s="138"/>
      <c r="O1251" s="137"/>
      <c r="P1251" s="137"/>
      <c r="Q1251" s="137"/>
      <c r="R1251" s="137"/>
      <c r="S1251" s="137"/>
      <c r="T1251" s="137"/>
      <c r="U1251" s="180"/>
      <c r="V1251" s="180"/>
      <c r="W1251" s="137"/>
      <c r="X1251" s="137"/>
      <c r="Y1251" s="137"/>
    </row>
    <row r="1252" spans="1:25" x14ac:dyDescent="0.25">
      <c r="A1252" s="137"/>
      <c r="C1252" s="137"/>
      <c r="D1252" s="137"/>
      <c r="E1252" s="137"/>
      <c r="F1252" s="137"/>
      <c r="G1252" s="137"/>
      <c r="H1252" s="137"/>
      <c r="I1252" s="138"/>
      <c r="J1252" s="138"/>
      <c r="K1252" s="138"/>
      <c r="L1252" s="137"/>
      <c r="M1252" s="137"/>
      <c r="N1252" s="138"/>
      <c r="O1252" s="137"/>
      <c r="P1252" s="137"/>
      <c r="Q1252" s="137"/>
      <c r="R1252" s="137"/>
      <c r="S1252" s="137"/>
      <c r="T1252" s="137"/>
      <c r="U1252" s="180"/>
      <c r="V1252" s="180"/>
      <c r="W1252" s="137"/>
      <c r="X1252" s="137"/>
      <c r="Y1252" s="137"/>
    </row>
    <row r="1253" spans="1:25" x14ac:dyDescent="0.25">
      <c r="A1253" s="137"/>
      <c r="C1253" s="137"/>
      <c r="D1253" s="137"/>
      <c r="E1253" s="137"/>
      <c r="F1253" s="137"/>
      <c r="G1253" s="137"/>
      <c r="H1253" s="137"/>
      <c r="I1253" s="138"/>
      <c r="J1253" s="138"/>
      <c r="K1253" s="138"/>
      <c r="L1253" s="137"/>
      <c r="M1253" s="137"/>
      <c r="N1253" s="138"/>
      <c r="O1253" s="137"/>
      <c r="P1253" s="137"/>
      <c r="Q1253" s="137"/>
      <c r="R1253" s="137"/>
      <c r="S1253" s="137"/>
      <c r="T1253" s="137"/>
      <c r="U1253" s="180"/>
      <c r="V1253" s="180"/>
      <c r="W1253" s="137"/>
      <c r="X1253" s="137"/>
      <c r="Y1253" s="137"/>
    </row>
    <row r="1254" spans="1:25" x14ac:dyDescent="0.25">
      <c r="A1254" s="137"/>
      <c r="C1254" s="137"/>
      <c r="D1254" s="137"/>
      <c r="E1254" s="137"/>
      <c r="F1254" s="137"/>
      <c r="G1254" s="137"/>
      <c r="H1254" s="137"/>
      <c r="I1254" s="138"/>
      <c r="J1254" s="138"/>
      <c r="K1254" s="138"/>
      <c r="L1254" s="137"/>
      <c r="M1254" s="137"/>
      <c r="N1254" s="138"/>
      <c r="O1254" s="137"/>
      <c r="P1254" s="137"/>
      <c r="Q1254" s="137"/>
      <c r="R1254" s="137"/>
      <c r="S1254" s="137"/>
      <c r="T1254" s="137"/>
      <c r="U1254" s="180"/>
      <c r="V1254" s="180"/>
      <c r="W1254" s="137"/>
      <c r="X1254" s="137"/>
      <c r="Y1254" s="137"/>
    </row>
    <row r="1255" spans="1:25" x14ac:dyDescent="0.25">
      <c r="A1255" s="137"/>
      <c r="C1255" s="137"/>
      <c r="D1255" s="137"/>
      <c r="E1255" s="137"/>
      <c r="F1255" s="137"/>
      <c r="G1255" s="137"/>
      <c r="H1255" s="137"/>
      <c r="I1255" s="138"/>
      <c r="J1255" s="138"/>
      <c r="K1255" s="138"/>
      <c r="L1255" s="137"/>
      <c r="M1255" s="137"/>
      <c r="N1255" s="138"/>
      <c r="O1255" s="137"/>
      <c r="P1255" s="137"/>
      <c r="Q1255" s="137"/>
      <c r="R1255" s="137"/>
      <c r="S1255" s="137"/>
      <c r="T1255" s="137"/>
      <c r="U1255" s="180"/>
      <c r="V1255" s="180"/>
      <c r="W1255" s="137"/>
      <c r="X1255" s="137"/>
      <c r="Y1255" s="137"/>
    </row>
    <row r="1256" spans="1:25" x14ac:dyDescent="0.25">
      <c r="A1256" s="137"/>
      <c r="C1256" s="137"/>
      <c r="D1256" s="137"/>
      <c r="E1256" s="137"/>
      <c r="F1256" s="137"/>
      <c r="G1256" s="137"/>
      <c r="H1256" s="137"/>
      <c r="I1256" s="138"/>
      <c r="J1256" s="138"/>
      <c r="K1256" s="138"/>
      <c r="L1256" s="137"/>
      <c r="M1256" s="137"/>
      <c r="N1256" s="138"/>
      <c r="O1256" s="137"/>
      <c r="P1256" s="137"/>
      <c r="Q1256" s="137"/>
      <c r="R1256" s="137"/>
      <c r="S1256" s="137"/>
      <c r="T1256" s="137"/>
      <c r="U1256" s="180"/>
      <c r="V1256" s="180"/>
      <c r="W1256" s="137"/>
      <c r="X1256" s="137"/>
      <c r="Y1256" s="137"/>
    </row>
    <row r="1257" spans="1:25" x14ac:dyDescent="0.25">
      <c r="A1257" s="137"/>
      <c r="C1257" s="137"/>
      <c r="D1257" s="137"/>
      <c r="E1257" s="137"/>
      <c r="F1257" s="137"/>
      <c r="G1257" s="137"/>
      <c r="H1257" s="137"/>
      <c r="I1257" s="138"/>
      <c r="J1257" s="138"/>
      <c r="K1257" s="138"/>
      <c r="L1257" s="137"/>
      <c r="M1257" s="137"/>
      <c r="N1257" s="138"/>
      <c r="O1257" s="137"/>
      <c r="P1257" s="137"/>
      <c r="Q1257" s="137"/>
      <c r="R1257" s="137"/>
      <c r="S1257" s="137"/>
      <c r="T1257" s="137"/>
      <c r="U1257" s="180"/>
      <c r="V1257" s="180"/>
      <c r="W1257" s="137"/>
      <c r="X1257" s="137"/>
      <c r="Y1257" s="137"/>
    </row>
    <row r="1258" spans="1:25" x14ac:dyDescent="0.25">
      <c r="A1258" s="137"/>
      <c r="C1258" s="137"/>
      <c r="D1258" s="137"/>
      <c r="E1258" s="137"/>
      <c r="F1258" s="137"/>
      <c r="G1258" s="137"/>
      <c r="H1258" s="137"/>
      <c r="I1258" s="138"/>
      <c r="J1258" s="138"/>
      <c r="K1258" s="138"/>
      <c r="L1258" s="137"/>
      <c r="M1258" s="137"/>
      <c r="N1258" s="138"/>
      <c r="O1258" s="137"/>
      <c r="P1258" s="137"/>
      <c r="Q1258" s="137"/>
      <c r="R1258" s="137"/>
      <c r="S1258" s="137"/>
      <c r="T1258" s="137"/>
      <c r="U1258" s="180"/>
      <c r="V1258" s="180"/>
      <c r="W1258" s="137"/>
      <c r="X1258" s="137"/>
      <c r="Y1258" s="137"/>
    </row>
    <row r="1259" spans="1:25" x14ac:dyDescent="0.25">
      <c r="A1259" s="137"/>
      <c r="C1259" s="137"/>
      <c r="D1259" s="137"/>
      <c r="E1259" s="137"/>
      <c r="F1259" s="137"/>
      <c r="G1259" s="137"/>
      <c r="H1259" s="137"/>
      <c r="I1259" s="138"/>
      <c r="J1259" s="138"/>
      <c r="K1259" s="138"/>
      <c r="L1259" s="137"/>
      <c r="M1259" s="137"/>
      <c r="N1259" s="138"/>
      <c r="O1259" s="137"/>
      <c r="P1259" s="137"/>
      <c r="Q1259" s="137"/>
      <c r="R1259" s="137"/>
      <c r="S1259" s="137"/>
      <c r="T1259" s="137"/>
      <c r="U1259" s="180"/>
      <c r="V1259" s="180"/>
      <c r="W1259" s="137"/>
      <c r="X1259" s="137"/>
      <c r="Y1259" s="137"/>
    </row>
    <row r="1260" spans="1:25" x14ac:dyDescent="0.25">
      <c r="A1260" s="137"/>
      <c r="C1260" s="137"/>
      <c r="D1260" s="137"/>
      <c r="E1260" s="137"/>
      <c r="F1260" s="137"/>
      <c r="G1260" s="137"/>
      <c r="H1260" s="137"/>
      <c r="I1260" s="138"/>
      <c r="J1260" s="138"/>
      <c r="K1260" s="138"/>
      <c r="L1260" s="137"/>
      <c r="M1260" s="137"/>
      <c r="N1260" s="138"/>
      <c r="O1260" s="137"/>
      <c r="P1260" s="137"/>
      <c r="Q1260" s="137"/>
      <c r="R1260" s="137"/>
      <c r="S1260" s="137"/>
      <c r="T1260" s="137"/>
      <c r="U1260" s="180"/>
      <c r="V1260" s="180"/>
      <c r="W1260" s="137"/>
      <c r="X1260" s="137"/>
      <c r="Y1260" s="137"/>
    </row>
    <row r="1261" spans="1:25" x14ac:dyDescent="0.25">
      <c r="A1261" s="137"/>
      <c r="C1261" s="137"/>
      <c r="D1261" s="137"/>
      <c r="E1261" s="137"/>
      <c r="F1261" s="137"/>
      <c r="G1261" s="137"/>
      <c r="H1261" s="137"/>
      <c r="I1261" s="138"/>
      <c r="J1261" s="138"/>
      <c r="K1261" s="138"/>
      <c r="L1261" s="137"/>
      <c r="M1261" s="137"/>
      <c r="N1261" s="138"/>
      <c r="O1261" s="137"/>
      <c r="P1261" s="137"/>
      <c r="Q1261" s="137"/>
      <c r="R1261" s="137"/>
      <c r="S1261" s="137"/>
      <c r="T1261" s="137"/>
      <c r="U1261" s="180"/>
      <c r="V1261" s="180"/>
      <c r="W1261" s="137"/>
      <c r="X1261" s="137"/>
      <c r="Y1261" s="137"/>
    </row>
    <row r="1262" spans="1:25" x14ac:dyDescent="0.25">
      <c r="A1262" s="137"/>
      <c r="C1262" s="137"/>
      <c r="D1262" s="137"/>
      <c r="E1262" s="137"/>
      <c r="F1262" s="137"/>
      <c r="G1262" s="137"/>
      <c r="H1262" s="137"/>
      <c r="I1262" s="138"/>
      <c r="J1262" s="138"/>
      <c r="K1262" s="138"/>
      <c r="L1262" s="137"/>
      <c r="M1262" s="137"/>
      <c r="N1262" s="138"/>
      <c r="O1262" s="137"/>
      <c r="P1262" s="137"/>
      <c r="Q1262" s="137"/>
      <c r="R1262" s="137"/>
      <c r="S1262" s="137"/>
      <c r="T1262" s="137"/>
      <c r="U1262" s="180"/>
      <c r="V1262" s="180"/>
      <c r="W1262" s="137"/>
      <c r="X1262" s="137"/>
      <c r="Y1262" s="137"/>
    </row>
    <row r="1263" spans="1:25" x14ac:dyDescent="0.25">
      <c r="A1263" s="137"/>
      <c r="C1263" s="137"/>
      <c r="D1263" s="137"/>
      <c r="E1263" s="137"/>
      <c r="F1263" s="137"/>
      <c r="G1263" s="137"/>
      <c r="H1263" s="137"/>
      <c r="I1263" s="138"/>
      <c r="J1263" s="138"/>
      <c r="K1263" s="138"/>
      <c r="L1263" s="137"/>
      <c r="M1263" s="137"/>
      <c r="N1263" s="138"/>
      <c r="O1263" s="137"/>
      <c r="P1263" s="137"/>
      <c r="Q1263" s="137"/>
      <c r="R1263" s="137"/>
      <c r="S1263" s="137"/>
      <c r="T1263" s="137"/>
      <c r="U1263" s="180"/>
      <c r="V1263" s="180"/>
      <c r="W1263" s="137"/>
      <c r="X1263" s="137"/>
      <c r="Y1263" s="137"/>
    </row>
    <row r="1264" spans="1:25" x14ac:dyDescent="0.25">
      <c r="A1264" s="137"/>
      <c r="C1264" s="137"/>
      <c r="D1264" s="137"/>
      <c r="E1264" s="137"/>
      <c r="F1264" s="137"/>
      <c r="G1264" s="137"/>
      <c r="H1264" s="137"/>
      <c r="I1264" s="138"/>
      <c r="J1264" s="138"/>
      <c r="K1264" s="138"/>
      <c r="L1264" s="137"/>
      <c r="M1264" s="137"/>
      <c r="N1264" s="138"/>
      <c r="O1264" s="137"/>
      <c r="P1264" s="137"/>
      <c r="Q1264" s="137"/>
      <c r="R1264" s="137"/>
      <c r="S1264" s="137"/>
      <c r="T1264" s="137"/>
      <c r="U1264" s="180"/>
      <c r="V1264" s="180"/>
      <c r="W1264" s="137"/>
      <c r="X1264" s="137"/>
      <c r="Y1264" s="137"/>
    </row>
    <row r="1265" spans="1:25" x14ac:dyDescent="0.25">
      <c r="A1265" s="137"/>
      <c r="C1265" s="137"/>
      <c r="D1265" s="137"/>
      <c r="E1265" s="137"/>
      <c r="F1265" s="137"/>
      <c r="G1265" s="137"/>
      <c r="H1265" s="137"/>
      <c r="I1265" s="138"/>
      <c r="J1265" s="138"/>
      <c r="K1265" s="138"/>
      <c r="L1265" s="137"/>
      <c r="M1265" s="137"/>
      <c r="N1265" s="138"/>
      <c r="O1265" s="137"/>
      <c r="P1265" s="137"/>
      <c r="Q1265" s="137"/>
      <c r="R1265" s="137"/>
      <c r="S1265" s="137"/>
      <c r="T1265" s="137"/>
      <c r="U1265" s="180"/>
      <c r="V1265" s="180"/>
      <c r="W1265" s="137"/>
      <c r="X1265" s="137"/>
      <c r="Y1265" s="137"/>
    </row>
    <row r="1266" spans="1:25" x14ac:dyDescent="0.25">
      <c r="A1266" s="137"/>
      <c r="C1266" s="137"/>
      <c r="D1266" s="137"/>
      <c r="E1266" s="137"/>
      <c r="F1266" s="137"/>
      <c r="G1266" s="137"/>
      <c r="H1266" s="137"/>
      <c r="I1266" s="138"/>
      <c r="J1266" s="138"/>
      <c r="K1266" s="138"/>
      <c r="L1266" s="137"/>
      <c r="M1266" s="137"/>
      <c r="N1266" s="138"/>
      <c r="O1266" s="137"/>
      <c r="P1266" s="137"/>
      <c r="Q1266" s="137"/>
      <c r="R1266" s="137"/>
      <c r="S1266" s="137"/>
      <c r="T1266" s="137"/>
      <c r="U1266" s="180"/>
      <c r="V1266" s="180"/>
      <c r="W1266" s="137"/>
      <c r="X1266" s="137"/>
      <c r="Y1266" s="137"/>
    </row>
    <row r="1267" spans="1:25" x14ac:dyDescent="0.25">
      <c r="A1267" s="137"/>
      <c r="C1267" s="137"/>
      <c r="D1267" s="137"/>
      <c r="E1267" s="137"/>
      <c r="F1267" s="137"/>
      <c r="G1267" s="137"/>
      <c r="H1267" s="137"/>
      <c r="I1267" s="138"/>
      <c r="J1267" s="138"/>
      <c r="K1267" s="138"/>
      <c r="L1267" s="137"/>
      <c r="M1267" s="137"/>
      <c r="N1267" s="138"/>
      <c r="O1267" s="137"/>
      <c r="P1267" s="137"/>
      <c r="Q1267" s="137"/>
      <c r="R1267" s="137"/>
      <c r="S1267" s="137"/>
      <c r="T1267" s="137"/>
      <c r="U1267" s="180"/>
      <c r="V1267" s="180"/>
      <c r="W1267" s="137"/>
      <c r="X1267" s="137"/>
      <c r="Y1267" s="137"/>
    </row>
    <row r="1268" spans="1:25" x14ac:dyDescent="0.25">
      <c r="A1268" s="137"/>
      <c r="C1268" s="137"/>
      <c r="D1268" s="137"/>
      <c r="E1268" s="137"/>
      <c r="F1268" s="137"/>
      <c r="G1268" s="137"/>
      <c r="H1268" s="137"/>
      <c r="I1268" s="138"/>
      <c r="J1268" s="138"/>
      <c r="K1268" s="138"/>
      <c r="L1268" s="137"/>
      <c r="M1268" s="137"/>
      <c r="N1268" s="138"/>
      <c r="O1268" s="137"/>
      <c r="P1268" s="137"/>
      <c r="Q1268" s="137"/>
      <c r="R1268" s="137"/>
      <c r="S1268" s="137"/>
      <c r="T1268" s="137"/>
      <c r="U1268" s="180"/>
      <c r="V1268" s="180"/>
      <c r="W1268" s="137"/>
      <c r="X1268" s="137"/>
      <c r="Y1268" s="137"/>
    </row>
    <row r="1269" spans="1:25" x14ac:dyDescent="0.25">
      <c r="A1269" s="137"/>
      <c r="C1269" s="137"/>
      <c r="D1269" s="137"/>
      <c r="E1269" s="137"/>
      <c r="F1269" s="137"/>
      <c r="G1269" s="137"/>
      <c r="H1269" s="137"/>
      <c r="I1269" s="138"/>
      <c r="J1269" s="138"/>
      <c r="K1269" s="138"/>
      <c r="L1269" s="137"/>
      <c r="M1269" s="137"/>
      <c r="N1269" s="138"/>
      <c r="O1269" s="137"/>
      <c r="P1269" s="137"/>
      <c r="Q1269" s="137"/>
      <c r="R1269" s="137"/>
      <c r="S1269" s="137"/>
      <c r="T1269" s="137"/>
      <c r="U1269" s="180"/>
      <c r="V1269" s="180"/>
      <c r="W1269" s="137"/>
      <c r="X1269" s="137"/>
      <c r="Y1269" s="137"/>
    </row>
    <row r="1270" spans="1:25" x14ac:dyDescent="0.25">
      <c r="A1270" s="137"/>
      <c r="C1270" s="137"/>
      <c r="D1270" s="137"/>
      <c r="E1270" s="137"/>
      <c r="F1270" s="137"/>
      <c r="G1270" s="137"/>
      <c r="H1270" s="137"/>
      <c r="I1270" s="138"/>
      <c r="J1270" s="138"/>
      <c r="K1270" s="138"/>
      <c r="L1270" s="137"/>
      <c r="M1270" s="137"/>
      <c r="N1270" s="138"/>
      <c r="O1270" s="137"/>
      <c r="P1270" s="137"/>
      <c r="Q1270" s="137"/>
      <c r="R1270" s="137"/>
      <c r="S1270" s="137"/>
      <c r="T1270" s="137"/>
      <c r="U1270" s="180"/>
      <c r="V1270" s="180"/>
      <c r="W1270" s="137"/>
      <c r="X1270" s="137"/>
      <c r="Y1270" s="137"/>
    </row>
    <row r="1271" spans="1:25" x14ac:dyDescent="0.25">
      <c r="A1271" s="137"/>
      <c r="C1271" s="137"/>
      <c r="D1271" s="137"/>
      <c r="E1271" s="137"/>
      <c r="F1271" s="137"/>
      <c r="G1271" s="137"/>
      <c r="H1271" s="137"/>
      <c r="I1271" s="138"/>
      <c r="J1271" s="138"/>
      <c r="K1271" s="138"/>
      <c r="L1271" s="137"/>
      <c r="M1271" s="137"/>
      <c r="N1271" s="138"/>
      <c r="O1271" s="137"/>
      <c r="P1271" s="137"/>
      <c r="Q1271" s="137"/>
      <c r="R1271" s="137"/>
      <c r="S1271" s="137"/>
      <c r="T1271" s="137"/>
      <c r="U1271" s="180"/>
      <c r="V1271" s="180"/>
      <c r="W1271" s="137"/>
      <c r="X1271" s="137"/>
      <c r="Y1271" s="137"/>
    </row>
    <row r="1272" spans="1:25" x14ac:dyDescent="0.25">
      <c r="A1272" s="137"/>
      <c r="C1272" s="137"/>
      <c r="D1272" s="137"/>
      <c r="E1272" s="137"/>
      <c r="F1272" s="137"/>
      <c r="G1272" s="137"/>
      <c r="H1272" s="137"/>
      <c r="I1272" s="138"/>
      <c r="J1272" s="138"/>
      <c r="K1272" s="138"/>
      <c r="L1272" s="137"/>
      <c r="M1272" s="137"/>
      <c r="N1272" s="138"/>
      <c r="O1272" s="137"/>
      <c r="P1272" s="137"/>
      <c r="Q1272" s="137"/>
      <c r="R1272" s="137"/>
      <c r="S1272" s="137"/>
      <c r="T1272" s="137"/>
      <c r="U1272" s="180"/>
      <c r="V1272" s="180"/>
      <c r="W1272" s="137"/>
      <c r="X1272" s="137"/>
      <c r="Y1272" s="137"/>
    </row>
    <row r="1273" spans="1:25" x14ac:dyDescent="0.25">
      <c r="A1273" s="137"/>
      <c r="C1273" s="137"/>
      <c r="D1273" s="137"/>
      <c r="E1273" s="137"/>
      <c r="F1273" s="137"/>
      <c r="G1273" s="137"/>
      <c r="H1273" s="137"/>
      <c r="I1273" s="138"/>
      <c r="J1273" s="138"/>
      <c r="K1273" s="138"/>
      <c r="L1273" s="137"/>
      <c r="M1273" s="137"/>
      <c r="N1273" s="138"/>
      <c r="O1273" s="137"/>
      <c r="P1273" s="137"/>
      <c r="Q1273" s="137"/>
      <c r="R1273" s="137"/>
      <c r="S1273" s="137"/>
      <c r="T1273" s="137"/>
      <c r="U1273" s="180"/>
      <c r="V1273" s="180"/>
      <c r="W1273" s="137"/>
      <c r="X1273" s="137"/>
      <c r="Y1273" s="137"/>
    </row>
    <row r="1274" spans="1:25" x14ac:dyDescent="0.25">
      <c r="A1274" s="137"/>
      <c r="C1274" s="137"/>
      <c r="D1274" s="137"/>
      <c r="E1274" s="137"/>
      <c r="F1274" s="137"/>
      <c r="G1274" s="137"/>
      <c r="H1274" s="137"/>
      <c r="I1274" s="138"/>
      <c r="J1274" s="138"/>
      <c r="K1274" s="138"/>
      <c r="L1274" s="137"/>
      <c r="M1274" s="137"/>
      <c r="N1274" s="138"/>
      <c r="O1274" s="137"/>
      <c r="P1274" s="137"/>
      <c r="Q1274" s="137"/>
      <c r="R1274" s="137"/>
      <c r="S1274" s="137"/>
      <c r="T1274" s="137"/>
      <c r="U1274" s="180"/>
      <c r="V1274" s="180"/>
      <c r="W1274" s="137"/>
      <c r="X1274" s="137"/>
      <c r="Y1274" s="137"/>
    </row>
    <row r="1275" spans="1:25" x14ac:dyDescent="0.25">
      <c r="A1275" s="137"/>
      <c r="C1275" s="137"/>
      <c r="D1275" s="137"/>
      <c r="E1275" s="137"/>
      <c r="F1275" s="137"/>
      <c r="G1275" s="137"/>
      <c r="H1275" s="137"/>
      <c r="I1275" s="138"/>
      <c r="J1275" s="138"/>
      <c r="K1275" s="138"/>
      <c r="L1275" s="137"/>
      <c r="M1275" s="137"/>
      <c r="N1275" s="138"/>
      <c r="O1275" s="137"/>
      <c r="P1275" s="137"/>
      <c r="Q1275" s="137"/>
      <c r="R1275" s="137"/>
      <c r="S1275" s="137"/>
      <c r="T1275" s="137"/>
      <c r="U1275" s="180"/>
      <c r="V1275" s="180"/>
      <c r="W1275" s="137"/>
      <c r="X1275" s="137"/>
      <c r="Y1275" s="137"/>
    </row>
    <row r="1276" spans="1:25" x14ac:dyDescent="0.25">
      <c r="A1276" s="137"/>
      <c r="C1276" s="137"/>
      <c r="D1276" s="137"/>
      <c r="E1276" s="137"/>
      <c r="F1276" s="137"/>
      <c r="G1276" s="137"/>
      <c r="H1276" s="137"/>
      <c r="I1276" s="138"/>
      <c r="J1276" s="138"/>
      <c r="K1276" s="138"/>
      <c r="L1276" s="137"/>
      <c r="M1276" s="137"/>
      <c r="N1276" s="138"/>
      <c r="O1276" s="137"/>
      <c r="P1276" s="137"/>
      <c r="Q1276" s="137"/>
      <c r="R1276" s="137"/>
      <c r="S1276" s="137"/>
      <c r="T1276" s="137"/>
      <c r="U1276" s="180"/>
      <c r="V1276" s="180"/>
      <c r="W1276" s="137"/>
      <c r="X1276" s="137"/>
      <c r="Y1276" s="137"/>
    </row>
    <row r="1277" spans="1:25" x14ac:dyDescent="0.25">
      <c r="A1277" s="137"/>
      <c r="C1277" s="137"/>
      <c r="D1277" s="137"/>
      <c r="E1277" s="137"/>
      <c r="F1277" s="137"/>
      <c r="G1277" s="137"/>
      <c r="H1277" s="137"/>
      <c r="I1277" s="138"/>
      <c r="J1277" s="138"/>
      <c r="K1277" s="138"/>
      <c r="L1277" s="137"/>
      <c r="M1277" s="137"/>
      <c r="N1277" s="138"/>
      <c r="O1277" s="137"/>
      <c r="P1277" s="137"/>
      <c r="Q1277" s="137"/>
      <c r="R1277" s="137"/>
      <c r="S1277" s="137"/>
      <c r="T1277" s="137"/>
      <c r="U1277" s="180"/>
      <c r="V1277" s="180"/>
      <c r="W1277" s="137"/>
      <c r="X1277" s="137"/>
      <c r="Y1277" s="137"/>
    </row>
    <row r="1278" spans="1:25" x14ac:dyDescent="0.25">
      <c r="A1278" s="137"/>
      <c r="C1278" s="137"/>
      <c r="D1278" s="137"/>
      <c r="E1278" s="137"/>
      <c r="F1278" s="137"/>
      <c r="G1278" s="137"/>
      <c r="H1278" s="137"/>
      <c r="I1278" s="138"/>
      <c r="J1278" s="138"/>
      <c r="K1278" s="138"/>
      <c r="L1278" s="137"/>
      <c r="M1278" s="137"/>
      <c r="N1278" s="138"/>
      <c r="O1278" s="137"/>
      <c r="P1278" s="137"/>
      <c r="Q1278" s="137"/>
      <c r="R1278" s="137"/>
      <c r="S1278" s="137"/>
      <c r="T1278" s="137"/>
      <c r="U1278" s="180"/>
      <c r="V1278" s="180"/>
      <c r="W1278" s="137"/>
      <c r="X1278" s="137"/>
      <c r="Y1278" s="137"/>
    </row>
    <row r="1279" spans="1:25" x14ac:dyDescent="0.25">
      <c r="A1279" s="137"/>
      <c r="C1279" s="137"/>
      <c r="D1279" s="137"/>
      <c r="E1279" s="137"/>
      <c r="F1279" s="137"/>
      <c r="G1279" s="137"/>
      <c r="H1279" s="137"/>
      <c r="I1279" s="138"/>
      <c r="J1279" s="138"/>
      <c r="K1279" s="138"/>
      <c r="L1279" s="137"/>
      <c r="M1279" s="137"/>
      <c r="N1279" s="138"/>
      <c r="O1279" s="137"/>
      <c r="P1279" s="137"/>
      <c r="Q1279" s="137"/>
      <c r="R1279" s="137"/>
      <c r="S1279" s="137"/>
      <c r="T1279" s="137"/>
      <c r="U1279" s="180"/>
      <c r="V1279" s="180"/>
      <c r="W1279" s="137"/>
      <c r="X1279" s="137"/>
      <c r="Y1279" s="137"/>
    </row>
    <row r="1280" spans="1:25" x14ac:dyDescent="0.25">
      <c r="A1280" s="137"/>
      <c r="C1280" s="137"/>
      <c r="D1280" s="137"/>
      <c r="E1280" s="137"/>
      <c r="F1280" s="137"/>
      <c r="G1280" s="137"/>
      <c r="H1280" s="137"/>
      <c r="I1280" s="138"/>
      <c r="J1280" s="138"/>
      <c r="K1280" s="138"/>
      <c r="L1280" s="137"/>
      <c r="M1280" s="137"/>
      <c r="N1280" s="138"/>
      <c r="O1280" s="137"/>
      <c r="P1280" s="137"/>
      <c r="Q1280" s="137"/>
      <c r="R1280" s="137"/>
      <c r="S1280" s="137"/>
      <c r="T1280" s="137"/>
      <c r="U1280" s="180"/>
      <c r="V1280" s="180"/>
      <c r="W1280" s="137"/>
      <c r="X1280" s="137"/>
      <c r="Y1280" s="137"/>
    </row>
    <row r="1281" spans="1:25" x14ac:dyDescent="0.25">
      <c r="A1281" s="137"/>
      <c r="C1281" s="137"/>
      <c r="D1281" s="137"/>
      <c r="E1281" s="137"/>
      <c r="F1281" s="137"/>
      <c r="G1281" s="137"/>
      <c r="H1281" s="137"/>
      <c r="I1281" s="138"/>
      <c r="J1281" s="138"/>
      <c r="K1281" s="138"/>
      <c r="L1281" s="137"/>
      <c r="M1281" s="137"/>
      <c r="N1281" s="138"/>
      <c r="O1281" s="137"/>
      <c r="P1281" s="137"/>
      <c r="Q1281" s="137"/>
      <c r="R1281" s="137"/>
      <c r="S1281" s="137"/>
      <c r="T1281" s="137"/>
      <c r="U1281" s="180"/>
      <c r="V1281" s="180"/>
      <c r="W1281" s="137"/>
      <c r="X1281" s="137"/>
      <c r="Y1281" s="137"/>
    </row>
    <row r="1282" spans="1:25" x14ac:dyDescent="0.25">
      <c r="A1282" s="137"/>
      <c r="C1282" s="137"/>
      <c r="D1282" s="137"/>
      <c r="E1282" s="137"/>
      <c r="F1282" s="137"/>
      <c r="G1282" s="137"/>
      <c r="H1282" s="137"/>
      <c r="I1282" s="138"/>
      <c r="J1282" s="138"/>
      <c r="K1282" s="138"/>
      <c r="L1282" s="137"/>
      <c r="M1282" s="137"/>
      <c r="N1282" s="138"/>
      <c r="O1282" s="137"/>
      <c r="P1282" s="137"/>
      <c r="Q1282" s="137"/>
      <c r="R1282" s="137"/>
      <c r="S1282" s="137"/>
      <c r="T1282" s="137"/>
      <c r="U1282" s="180"/>
      <c r="V1282" s="180"/>
      <c r="W1282" s="137"/>
      <c r="X1282" s="137"/>
      <c r="Y1282" s="137"/>
    </row>
    <row r="1283" spans="1:25" x14ac:dyDescent="0.25">
      <c r="A1283" s="137"/>
      <c r="C1283" s="137"/>
      <c r="D1283" s="137"/>
      <c r="E1283" s="137"/>
      <c r="F1283" s="137"/>
      <c r="G1283" s="137"/>
      <c r="H1283" s="137"/>
      <c r="I1283" s="138"/>
      <c r="J1283" s="138"/>
      <c r="K1283" s="138"/>
      <c r="L1283" s="137"/>
      <c r="M1283" s="137"/>
      <c r="N1283" s="138"/>
      <c r="O1283" s="137"/>
      <c r="P1283" s="137"/>
      <c r="Q1283" s="137"/>
      <c r="R1283" s="137"/>
      <c r="S1283" s="137"/>
      <c r="T1283" s="137"/>
      <c r="U1283" s="180"/>
      <c r="V1283" s="180"/>
      <c r="W1283" s="137"/>
      <c r="X1283" s="137"/>
      <c r="Y1283" s="137"/>
    </row>
    <row r="1284" spans="1:25" x14ac:dyDescent="0.25">
      <c r="A1284" s="137"/>
      <c r="C1284" s="137"/>
      <c r="D1284" s="137"/>
      <c r="E1284" s="137"/>
      <c r="F1284" s="137"/>
      <c r="G1284" s="137"/>
      <c r="H1284" s="137"/>
      <c r="I1284" s="138"/>
      <c r="J1284" s="138"/>
      <c r="K1284" s="138"/>
      <c r="L1284" s="137"/>
      <c r="M1284" s="137"/>
      <c r="N1284" s="138"/>
      <c r="O1284" s="137"/>
      <c r="P1284" s="137"/>
      <c r="Q1284" s="137"/>
      <c r="R1284" s="137"/>
      <c r="S1284" s="137"/>
      <c r="T1284" s="137"/>
      <c r="U1284" s="180"/>
      <c r="V1284" s="180"/>
      <c r="W1284" s="137"/>
      <c r="X1284" s="137"/>
      <c r="Y1284" s="137"/>
    </row>
    <row r="1285" spans="1:25" x14ac:dyDescent="0.25">
      <c r="A1285" s="137"/>
      <c r="C1285" s="137"/>
      <c r="D1285" s="137"/>
      <c r="E1285" s="137"/>
      <c r="F1285" s="137"/>
      <c r="G1285" s="137"/>
      <c r="H1285" s="137"/>
      <c r="I1285" s="138"/>
      <c r="J1285" s="138"/>
      <c r="K1285" s="138"/>
      <c r="L1285" s="137"/>
      <c r="M1285" s="137"/>
      <c r="N1285" s="138"/>
      <c r="O1285" s="137"/>
      <c r="P1285" s="137"/>
      <c r="Q1285" s="137"/>
      <c r="R1285" s="137"/>
      <c r="S1285" s="137"/>
      <c r="T1285" s="137"/>
      <c r="U1285" s="180"/>
      <c r="V1285" s="180"/>
      <c r="W1285" s="137"/>
      <c r="X1285" s="137"/>
      <c r="Y1285" s="137"/>
    </row>
    <row r="1286" spans="1:25" x14ac:dyDescent="0.25">
      <c r="A1286" s="137"/>
      <c r="C1286" s="137"/>
      <c r="D1286" s="137"/>
      <c r="E1286" s="137"/>
      <c r="F1286" s="137"/>
      <c r="G1286" s="137"/>
      <c r="H1286" s="137"/>
      <c r="I1286" s="138"/>
      <c r="J1286" s="138"/>
      <c r="K1286" s="138"/>
      <c r="L1286" s="137"/>
      <c r="M1286" s="137"/>
      <c r="N1286" s="138"/>
      <c r="O1286" s="137"/>
      <c r="P1286" s="137"/>
      <c r="Q1286" s="137"/>
      <c r="R1286" s="137"/>
      <c r="S1286" s="137"/>
      <c r="T1286" s="137"/>
      <c r="U1286" s="180"/>
      <c r="V1286" s="180"/>
      <c r="W1286" s="137"/>
      <c r="X1286" s="137"/>
      <c r="Y1286" s="137"/>
    </row>
    <row r="1287" spans="1:25" x14ac:dyDescent="0.25">
      <c r="A1287" s="137"/>
      <c r="C1287" s="137"/>
      <c r="D1287" s="137"/>
      <c r="E1287" s="137"/>
      <c r="F1287" s="137"/>
      <c r="G1287" s="137"/>
      <c r="H1287" s="137"/>
      <c r="I1287" s="138"/>
      <c r="J1287" s="138"/>
      <c r="K1287" s="138"/>
      <c r="L1287" s="137"/>
      <c r="M1287" s="137"/>
      <c r="N1287" s="138"/>
      <c r="O1287" s="137"/>
      <c r="P1287" s="137"/>
      <c r="Q1287" s="137"/>
      <c r="R1287" s="137"/>
      <c r="S1287" s="137"/>
      <c r="T1287" s="137"/>
      <c r="U1287" s="180"/>
      <c r="V1287" s="180"/>
      <c r="W1287" s="137"/>
      <c r="X1287" s="137"/>
      <c r="Y1287" s="137"/>
    </row>
    <row r="1288" spans="1:25" x14ac:dyDescent="0.25">
      <c r="A1288" s="137"/>
      <c r="C1288" s="137"/>
      <c r="D1288" s="137"/>
      <c r="E1288" s="137"/>
      <c r="F1288" s="137"/>
      <c r="G1288" s="137"/>
      <c r="H1288" s="137"/>
      <c r="I1288" s="138"/>
      <c r="J1288" s="138"/>
      <c r="K1288" s="138"/>
      <c r="L1288" s="137"/>
      <c r="M1288" s="137"/>
      <c r="N1288" s="138"/>
      <c r="O1288" s="137"/>
      <c r="P1288" s="137"/>
      <c r="Q1288" s="137"/>
      <c r="R1288" s="137"/>
      <c r="S1288" s="137"/>
      <c r="T1288" s="137"/>
      <c r="U1288" s="180"/>
      <c r="V1288" s="180"/>
      <c r="W1288" s="137"/>
      <c r="X1288" s="137"/>
      <c r="Y1288" s="137"/>
    </row>
    <row r="1289" spans="1:25" x14ac:dyDescent="0.25">
      <c r="A1289" s="137"/>
      <c r="C1289" s="137"/>
      <c r="D1289" s="137"/>
      <c r="E1289" s="137"/>
      <c r="F1289" s="137"/>
      <c r="G1289" s="137"/>
      <c r="H1289" s="137"/>
      <c r="I1289" s="138"/>
      <c r="J1289" s="138"/>
      <c r="K1289" s="138"/>
      <c r="L1289" s="137"/>
      <c r="M1289" s="137"/>
      <c r="N1289" s="138"/>
      <c r="O1289" s="137"/>
      <c r="P1289" s="137"/>
      <c r="Q1289" s="137"/>
      <c r="R1289" s="137"/>
      <c r="S1289" s="137"/>
      <c r="T1289" s="137"/>
      <c r="U1289" s="180"/>
      <c r="V1289" s="180"/>
      <c r="W1289" s="137"/>
      <c r="X1289" s="137"/>
      <c r="Y1289" s="137"/>
    </row>
    <row r="1290" spans="1:25" x14ac:dyDescent="0.25">
      <c r="A1290" s="137"/>
      <c r="C1290" s="137"/>
      <c r="D1290" s="137"/>
      <c r="E1290" s="137"/>
      <c r="F1290" s="137"/>
      <c r="G1290" s="137"/>
      <c r="H1290" s="137"/>
      <c r="I1290" s="138"/>
      <c r="J1290" s="138"/>
      <c r="K1290" s="138"/>
      <c r="L1290" s="137"/>
      <c r="M1290" s="137"/>
      <c r="N1290" s="138"/>
      <c r="O1290" s="137"/>
      <c r="P1290" s="137"/>
      <c r="Q1290" s="137"/>
      <c r="R1290" s="137"/>
      <c r="S1290" s="137"/>
      <c r="T1290" s="137"/>
      <c r="U1290" s="180"/>
      <c r="V1290" s="180"/>
      <c r="W1290" s="137"/>
      <c r="X1290" s="137"/>
      <c r="Y1290" s="137"/>
    </row>
    <row r="1291" spans="1:25" x14ac:dyDescent="0.25">
      <c r="A1291" s="137"/>
      <c r="C1291" s="137"/>
      <c r="D1291" s="137"/>
      <c r="E1291" s="137"/>
      <c r="F1291" s="137"/>
      <c r="G1291" s="137"/>
      <c r="H1291" s="137"/>
      <c r="I1291" s="138"/>
      <c r="J1291" s="138"/>
      <c r="K1291" s="138"/>
      <c r="L1291" s="137"/>
      <c r="M1291" s="137"/>
      <c r="N1291" s="138"/>
      <c r="O1291" s="137"/>
      <c r="P1291" s="137"/>
      <c r="Q1291" s="137"/>
      <c r="R1291" s="137"/>
      <c r="S1291" s="137"/>
      <c r="T1291" s="137"/>
      <c r="U1291" s="180"/>
      <c r="V1291" s="180"/>
      <c r="W1291" s="137"/>
      <c r="X1291" s="137"/>
      <c r="Y1291" s="137"/>
    </row>
    <row r="1292" spans="1:25" x14ac:dyDescent="0.25">
      <c r="A1292" s="137"/>
      <c r="C1292" s="137"/>
      <c r="D1292" s="137"/>
      <c r="E1292" s="137"/>
      <c r="F1292" s="137"/>
      <c r="G1292" s="137"/>
      <c r="H1292" s="137"/>
      <c r="I1292" s="138"/>
      <c r="J1292" s="138"/>
      <c r="K1292" s="138"/>
      <c r="L1292" s="137"/>
      <c r="M1292" s="137"/>
      <c r="N1292" s="138"/>
      <c r="O1292" s="137"/>
      <c r="P1292" s="137"/>
      <c r="Q1292" s="137"/>
      <c r="R1292" s="137"/>
      <c r="S1292" s="137"/>
      <c r="T1292" s="137"/>
      <c r="U1292" s="180"/>
      <c r="V1292" s="180"/>
      <c r="W1292" s="137"/>
      <c r="X1292" s="137"/>
      <c r="Y1292" s="137"/>
    </row>
    <row r="1293" spans="1:25" x14ac:dyDescent="0.25">
      <c r="A1293" s="137"/>
      <c r="C1293" s="137"/>
      <c r="D1293" s="137"/>
      <c r="E1293" s="137"/>
      <c r="F1293" s="137"/>
      <c r="G1293" s="137"/>
      <c r="H1293" s="137"/>
      <c r="I1293" s="138"/>
      <c r="J1293" s="138"/>
      <c r="K1293" s="138"/>
      <c r="L1293" s="137"/>
      <c r="M1293" s="137"/>
      <c r="N1293" s="138"/>
      <c r="O1293" s="137"/>
      <c r="P1293" s="137"/>
      <c r="Q1293" s="137"/>
      <c r="R1293" s="137"/>
      <c r="S1293" s="137"/>
      <c r="T1293" s="137"/>
      <c r="U1293" s="180"/>
      <c r="V1293" s="180"/>
      <c r="W1293" s="137"/>
      <c r="X1293" s="137"/>
      <c r="Y1293" s="137"/>
    </row>
    <row r="1294" spans="1:25" x14ac:dyDescent="0.25">
      <c r="A1294" s="137"/>
      <c r="C1294" s="137"/>
      <c r="D1294" s="137"/>
      <c r="E1294" s="137"/>
      <c r="F1294" s="137"/>
      <c r="G1294" s="137"/>
      <c r="H1294" s="137"/>
      <c r="I1294" s="138"/>
      <c r="J1294" s="138"/>
      <c r="K1294" s="138"/>
      <c r="L1294" s="137"/>
      <c r="M1294" s="137"/>
      <c r="N1294" s="138"/>
      <c r="O1294" s="137"/>
      <c r="P1294" s="137"/>
      <c r="Q1294" s="137"/>
      <c r="R1294" s="137"/>
      <c r="S1294" s="137"/>
      <c r="T1294" s="137"/>
      <c r="U1294" s="180"/>
      <c r="V1294" s="180"/>
      <c r="W1294" s="137"/>
      <c r="X1294" s="137"/>
      <c r="Y1294" s="137"/>
    </row>
    <row r="1295" spans="1:25" x14ac:dyDescent="0.25">
      <c r="A1295" s="137"/>
      <c r="C1295" s="137"/>
      <c r="D1295" s="137"/>
      <c r="E1295" s="137"/>
      <c r="F1295" s="137"/>
      <c r="G1295" s="137"/>
      <c r="H1295" s="137"/>
      <c r="I1295" s="138"/>
      <c r="J1295" s="138"/>
      <c r="K1295" s="138"/>
      <c r="L1295" s="137"/>
      <c r="M1295" s="137"/>
      <c r="N1295" s="138"/>
      <c r="O1295" s="137"/>
      <c r="P1295" s="137"/>
      <c r="Q1295" s="137"/>
      <c r="R1295" s="137"/>
      <c r="S1295" s="137"/>
      <c r="T1295" s="137"/>
      <c r="U1295" s="180"/>
      <c r="V1295" s="180"/>
      <c r="W1295" s="137"/>
      <c r="X1295" s="137"/>
      <c r="Y1295" s="137"/>
    </row>
    <row r="1296" spans="1:25" x14ac:dyDescent="0.25">
      <c r="A1296" s="137"/>
      <c r="C1296" s="137"/>
      <c r="D1296" s="137"/>
      <c r="E1296" s="137"/>
      <c r="F1296" s="137"/>
      <c r="G1296" s="137"/>
      <c r="H1296" s="137"/>
      <c r="I1296" s="138"/>
      <c r="J1296" s="138"/>
      <c r="K1296" s="138"/>
      <c r="L1296" s="137"/>
      <c r="M1296" s="137"/>
      <c r="N1296" s="138"/>
      <c r="O1296" s="137"/>
      <c r="P1296" s="137"/>
      <c r="Q1296" s="137"/>
      <c r="R1296" s="137"/>
      <c r="S1296" s="137"/>
      <c r="T1296" s="137"/>
      <c r="U1296" s="180"/>
      <c r="V1296" s="180"/>
      <c r="W1296" s="137"/>
      <c r="X1296" s="137"/>
      <c r="Y1296" s="137"/>
    </row>
    <row r="1297" spans="1:25" x14ac:dyDescent="0.25">
      <c r="A1297" s="137"/>
      <c r="C1297" s="137"/>
      <c r="D1297" s="137"/>
      <c r="E1297" s="137"/>
      <c r="F1297" s="137"/>
      <c r="G1297" s="137"/>
      <c r="H1297" s="137"/>
      <c r="I1297" s="138"/>
      <c r="J1297" s="138"/>
      <c r="K1297" s="138"/>
      <c r="L1297" s="137"/>
      <c r="M1297" s="137"/>
      <c r="N1297" s="138"/>
      <c r="O1297" s="137"/>
      <c r="P1297" s="137"/>
      <c r="Q1297" s="137"/>
      <c r="R1297" s="137"/>
      <c r="S1297" s="137"/>
      <c r="T1297" s="137"/>
      <c r="U1297" s="180"/>
      <c r="V1297" s="180"/>
      <c r="W1297" s="137"/>
      <c r="X1297" s="137"/>
      <c r="Y1297" s="137"/>
    </row>
    <row r="1298" spans="1:25" x14ac:dyDescent="0.25">
      <c r="A1298" s="137"/>
      <c r="C1298" s="137"/>
      <c r="D1298" s="137"/>
      <c r="E1298" s="137"/>
      <c r="F1298" s="137"/>
      <c r="G1298" s="137"/>
      <c r="H1298" s="137"/>
      <c r="I1298" s="138"/>
      <c r="J1298" s="138"/>
      <c r="K1298" s="138"/>
      <c r="L1298" s="137"/>
      <c r="M1298" s="137"/>
      <c r="N1298" s="138"/>
      <c r="O1298" s="137"/>
      <c r="P1298" s="137"/>
      <c r="Q1298" s="137"/>
      <c r="R1298" s="137"/>
      <c r="S1298" s="137"/>
      <c r="T1298" s="137"/>
      <c r="U1298" s="180"/>
      <c r="V1298" s="180"/>
      <c r="W1298" s="137"/>
      <c r="X1298" s="137"/>
      <c r="Y1298" s="137"/>
    </row>
    <row r="1299" spans="1:25" x14ac:dyDescent="0.25">
      <c r="A1299" s="137"/>
      <c r="C1299" s="137"/>
      <c r="D1299" s="137"/>
      <c r="E1299" s="137"/>
      <c r="F1299" s="137"/>
      <c r="G1299" s="137"/>
      <c r="H1299" s="137"/>
      <c r="I1299" s="138"/>
      <c r="J1299" s="138"/>
      <c r="K1299" s="138"/>
      <c r="L1299" s="137"/>
      <c r="M1299" s="137"/>
      <c r="N1299" s="138"/>
      <c r="O1299" s="137"/>
      <c r="P1299" s="137"/>
      <c r="Q1299" s="137"/>
      <c r="R1299" s="137"/>
      <c r="S1299" s="137"/>
      <c r="T1299" s="137"/>
      <c r="U1299" s="180"/>
      <c r="V1299" s="180"/>
      <c r="W1299" s="137"/>
      <c r="X1299" s="137"/>
      <c r="Y1299" s="137"/>
    </row>
    <row r="1300" spans="1:25" x14ac:dyDescent="0.25">
      <c r="A1300" s="137"/>
      <c r="C1300" s="137"/>
      <c r="D1300" s="137"/>
      <c r="E1300" s="137"/>
      <c r="F1300" s="137"/>
      <c r="G1300" s="137"/>
      <c r="H1300" s="137"/>
      <c r="I1300" s="138"/>
      <c r="J1300" s="138"/>
      <c r="K1300" s="138"/>
      <c r="L1300" s="137"/>
      <c r="M1300" s="137"/>
      <c r="N1300" s="138"/>
      <c r="O1300" s="137"/>
      <c r="P1300" s="137"/>
      <c r="Q1300" s="137"/>
      <c r="R1300" s="137"/>
      <c r="S1300" s="137"/>
      <c r="T1300" s="137"/>
      <c r="U1300" s="180"/>
      <c r="V1300" s="180"/>
      <c r="W1300" s="137"/>
      <c r="X1300" s="137"/>
      <c r="Y1300" s="137"/>
    </row>
    <row r="1301" spans="1:25" x14ac:dyDescent="0.25">
      <c r="A1301" s="137"/>
      <c r="C1301" s="137"/>
      <c r="D1301" s="137"/>
      <c r="E1301" s="137"/>
      <c r="F1301" s="137"/>
      <c r="G1301" s="137"/>
      <c r="H1301" s="137"/>
      <c r="I1301" s="138"/>
      <c r="J1301" s="138"/>
      <c r="K1301" s="138"/>
      <c r="L1301" s="137"/>
      <c r="M1301" s="137"/>
      <c r="N1301" s="138"/>
      <c r="O1301" s="137"/>
      <c r="P1301" s="137"/>
      <c r="Q1301" s="137"/>
      <c r="R1301" s="137"/>
      <c r="S1301" s="137"/>
      <c r="T1301" s="137"/>
      <c r="U1301" s="180"/>
      <c r="V1301" s="180"/>
      <c r="W1301" s="137"/>
      <c r="X1301" s="137"/>
      <c r="Y1301" s="137"/>
    </row>
    <row r="1302" spans="1:25" x14ac:dyDescent="0.25">
      <c r="A1302" s="137"/>
      <c r="C1302" s="137"/>
      <c r="D1302" s="137"/>
      <c r="E1302" s="137"/>
      <c r="F1302" s="137"/>
      <c r="G1302" s="137"/>
      <c r="H1302" s="137"/>
      <c r="I1302" s="138"/>
      <c r="J1302" s="138"/>
      <c r="K1302" s="138"/>
      <c r="L1302" s="137"/>
      <c r="M1302" s="137"/>
      <c r="N1302" s="138"/>
      <c r="O1302" s="137"/>
      <c r="P1302" s="137"/>
      <c r="Q1302" s="137"/>
      <c r="R1302" s="137"/>
      <c r="S1302" s="137"/>
      <c r="T1302" s="137"/>
      <c r="U1302" s="180"/>
      <c r="V1302" s="180"/>
      <c r="W1302" s="137"/>
      <c r="X1302" s="137"/>
      <c r="Y1302" s="137"/>
    </row>
    <row r="1303" spans="1:25" x14ac:dyDescent="0.25">
      <c r="A1303" s="137"/>
      <c r="C1303" s="137"/>
      <c r="D1303" s="137"/>
      <c r="E1303" s="137"/>
      <c r="F1303" s="137"/>
      <c r="G1303" s="137"/>
      <c r="H1303" s="137"/>
      <c r="I1303" s="138"/>
      <c r="J1303" s="138"/>
      <c r="K1303" s="138"/>
      <c r="L1303" s="137"/>
      <c r="M1303" s="137"/>
      <c r="N1303" s="138"/>
      <c r="O1303" s="137"/>
      <c r="P1303" s="137"/>
      <c r="Q1303" s="137"/>
      <c r="R1303" s="137"/>
      <c r="S1303" s="137"/>
      <c r="T1303" s="137"/>
      <c r="U1303" s="180"/>
      <c r="V1303" s="180"/>
      <c r="W1303" s="137"/>
      <c r="X1303" s="137"/>
      <c r="Y1303" s="137"/>
    </row>
    <row r="1304" spans="1:25" x14ac:dyDescent="0.25">
      <c r="A1304" s="137"/>
      <c r="C1304" s="137"/>
      <c r="D1304" s="137"/>
      <c r="E1304" s="137"/>
      <c r="F1304" s="137"/>
      <c r="G1304" s="137"/>
      <c r="H1304" s="137"/>
      <c r="I1304" s="138"/>
      <c r="J1304" s="138"/>
      <c r="K1304" s="138"/>
      <c r="L1304" s="137"/>
      <c r="M1304" s="137"/>
      <c r="N1304" s="138"/>
      <c r="O1304" s="137"/>
      <c r="P1304" s="137"/>
      <c r="Q1304" s="137"/>
      <c r="R1304" s="137"/>
      <c r="S1304" s="137"/>
      <c r="T1304" s="137"/>
      <c r="U1304" s="180"/>
      <c r="V1304" s="180"/>
      <c r="W1304" s="137"/>
      <c r="X1304" s="137"/>
      <c r="Y1304" s="137"/>
    </row>
    <row r="1305" spans="1:25" x14ac:dyDescent="0.25">
      <c r="A1305" s="137"/>
      <c r="C1305" s="137"/>
      <c r="D1305" s="137"/>
      <c r="E1305" s="137"/>
      <c r="F1305" s="137"/>
      <c r="G1305" s="137"/>
      <c r="H1305" s="137"/>
      <c r="I1305" s="138"/>
      <c r="J1305" s="138"/>
      <c r="K1305" s="138"/>
      <c r="L1305" s="137"/>
      <c r="M1305" s="137"/>
      <c r="N1305" s="138"/>
      <c r="O1305" s="137"/>
      <c r="P1305" s="137"/>
      <c r="Q1305" s="137"/>
      <c r="R1305" s="137"/>
      <c r="S1305" s="137"/>
      <c r="T1305" s="137"/>
      <c r="U1305" s="180"/>
      <c r="V1305" s="180"/>
      <c r="W1305" s="137"/>
      <c r="X1305" s="137"/>
      <c r="Y1305" s="137"/>
    </row>
    <row r="1306" spans="1:25" x14ac:dyDescent="0.25">
      <c r="A1306" s="137"/>
      <c r="C1306" s="137"/>
      <c r="D1306" s="137"/>
      <c r="E1306" s="137"/>
      <c r="F1306" s="137"/>
      <c r="G1306" s="137"/>
      <c r="H1306" s="137"/>
      <c r="I1306" s="138"/>
      <c r="J1306" s="138"/>
      <c r="K1306" s="138"/>
      <c r="L1306" s="137"/>
      <c r="M1306" s="137"/>
      <c r="N1306" s="138"/>
      <c r="O1306" s="137"/>
      <c r="P1306" s="137"/>
      <c r="Q1306" s="137"/>
      <c r="R1306" s="137"/>
      <c r="S1306" s="137"/>
      <c r="T1306" s="137"/>
      <c r="U1306" s="180"/>
      <c r="V1306" s="180"/>
      <c r="W1306" s="137"/>
      <c r="X1306" s="137"/>
      <c r="Y1306" s="137"/>
    </row>
    <row r="1307" spans="1:25" x14ac:dyDescent="0.25">
      <c r="A1307" s="137"/>
      <c r="C1307" s="137"/>
      <c r="D1307" s="137"/>
      <c r="E1307" s="137"/>
      <c r="F1307" s="137"/>
      <c r="G1307" s="137"/>
      <c r="H1307" s="137"/>
      <c r="I1307" s="138"/>
      <c r="J1307" s="138"/>
      <c r="K1307" s="138"/>
      <c r="L1307" s="137"/>
      <c r="M1307" s="137"/>
      <c r="N1307" s="138"/>
      <c r="O1307" s="137"/>
      <c r="P1307" s="137"/>
      <c r="Q1307" s="137"/>
      <c r="R1307" s="137"/>
      <c r="S1307" s="137"/>
      <c r="T1307" s="137"/>
      <c r="U1307" s="180"/>
      <c r="V1307" s="180"/>
      <c r="W1307" s="137"/>
      <c r="X1307" s="137"/>
      <c r="Y1307" s="137"/>
    </row>
    <row r="1308" spans="1:25" x14ac:dyDescent="0.25">
      <c r="A1308" s="137"/>
      <c r="C1308" s="137"/>
      <c r="D1308" s="137"/>
      <c r="E1308" s="137"/>
      <c r="F1308" s="137"/>
      <c r="G1308" s="137"/>
      <c r="H1308" s="137"/>
      <c r="I1308" s="138"/>
      <c r="J1308" s="138"/>
      <c r="K1308" s="138"/>
      <c r="L1308" s="137"/>
      <c r="M1308" s="137"/>
      <c r="N1308" s="138"/>
      <c r="O1308" s="137"/>
      <c r="P1308" s="137"/>
      <c r="Q1308" s="137"/>
      <c r="R1308" s="137"/>
      <c r="S1308" s="137"/>
      <c r="T1308" s="137"/>
      <c r="U1308" s="180"/>
      <c r="V1308" s="180"/>
      <c r="W1308" s="137"/>
      <c r="X1308" s="137"/>
      <c r="Y1308" s="137"/>
    </row>
    <row r="1309" spans="1:25" x14ac:dyDescent="0.25">
      <c r="A1309" s="137"/>
      <c r="C1309" s="137"/>
      <c r="D1309" s="137"/>
      <c r="E1309" s="137"/>
      <c r="F1309" s="137"/>
      <c r="G1309" s="137"/>
      <c r="H1309" s="137"/>
      <c r="I1309" s="138"/>
      <c r="J1309" s="138"/>
      <c r="K1309" s="138"/>
      <c r="L1309" s="137"/>
      <c r="M1309" s="137"/>
      <c r="N1309" s="138"/>
      <c r="O1309" s="137"/>
      <c r="P1309" s="137"/>
      <c r="Q1309" s="137"/>
      <c r="R1309" s="137"/>
      <c r="S1309" s="137"/>
      <c r="T1309" s="137"/>
      <c r="U1309" s="180"/>
      <c r="V1309" s="180"/>
      <c r="W1309" s="137"/>
      <c r="X1309" s="137"/>
      <c r="Y1309" s="137"/>
    </row>
    <row r="1310" spans="1:25" x14ac:dyDescent="0.25">
      <c r="A1310" s="137"/>
      <c r="C1310" s="137"/>
      <c r="D1310" s="137"/>
      <c r="E1310" s="137"/>
      <c r="F1310" s="137"/>
      <c r="G1310" s="137"/>
      <c r="H1310" s="137"/>
      <c r="I1310" s="138"/>
      <c r="J1310" s="138"/>
      <c r="K1310" s="138"/>
      <c r="L1310" s="137"/>
      <c r="M1310" s="137"/>
      <c r="N1310" s="138"/>
      <c r="O1310" s="137"/>
      <c r="P1310" s="137"/>
      <c r="Q1310" s="137"/>
      <c r="R1310" s="137"/>
      <c r="S1310" s="137"/>
      <c r="T1310" s="137"/>
      <c r="U1310" s="180"/>
      <c r="V1310" s="180"/>
      <c r="W1310" s="137"/>
      <c r="X1310" s="137"/>
      <c r="Y1310" s="137"/>
    </row>
    <row r="1311" spans="1:25" x14ac:dyDescent="0.25">
      <c r="A1311" s="137"/>
      <c r="C1311" s="137"/>
      <c r="D1311" s="137"/>
      <c r="E1311" s="137"/>
      <c r="F1311" s="137"/>
      <c r="G1311" s="137"/>
      <c r="H1311" s="137"/>
      <c r="I1311" s="138"/>
      <c r="J1311" s="138"/>
      <c r="K1311" s="138"/>
      <c r="L1311" s="137"/>
      <c r="M1311" s="137"/>
      <c r="N1311" s="138"/>
      <c r="O1311" s="137"/>
      <c r="P1311" s="137"/>
      <c r="Q1311" s="137"/>
      <c r="R1311" s="137"/>
      <c r="S1311" s="137"/>
      <c r="T1311" s="137"/>
      <c r="U1311" s="180"/>
      <c r="V1311" s="180"/>
      <c r="W1311" s="137"/>
      <c r="X1311" s="137"/>
      <c r="Y1311" s="137"/>
    </row>
    <row r="1312" spans="1:25" x14ac:dyDescent="0.25">
      <c r="A1312" s="137"/>
      <c r="C1312" s="137"/>
      <c r="D1312" s="137"/>
      <c r="E1312" s="137"/>
      <c r="F1312" s="137"/>
      <c r="G1312" s="137"/>
      <c r="H1312" s="137"/>
      <c r="I1312" s="138"/>
      <c r="J1312" s="138"/>
      <c r="K1312" s="138"/>
      <c r="L1312" s="137"/>
      <c r="M1312" s="137"/>
      <c r="N1312" s="138"/>
      <c r="O1312" s="137"/>
      <c r="P1312" s="137"/>
      <c r="Q1312" s="137"/>
      <c r="R1312" s="137"/>
      <c r="S1312" s="137"/>
      <c r="T1312" s="137"/>
      <c r="U1312" s="180"/>
      <c r="V1312" s="180"/>
      <c r="W1312" s="137"/>
      <c r="X1312" s="137"/>
      <c r="Y1312" s="137"/>
    </row>
    <row r="1313" spans="1:25" x14ac:dyDescent="0.25">
      <c r="A1313" s="137"/>
      <c r="C1313" s="137"/>
      <c r="D1313" s="137"/>
      <c r="E1313" s="137"/>
      <c r="F1313" s="137"/>
      <c r="G1313" s="137"/>
      <c r="H1313" s="137"/>
      <c r="I1313" s="138"/>
      <c r="J1313" s="138"/>
      <c r="K1313" s="138"/>
      <c r="L1313" s="137"/>
      <c r="M1313" s="137"/>
      <c r="N1313" s="138"/>
      <c r="O1313" s="137"/>
      <c r="P1313" s="137"/>
      <c r="Q1313" s="137"/>
      <c r="R1313" s="137"/>
      <c r="S1313" s="137"/>
      <c r="T1313" s="137"/>
      <c r="U1313" s="180"/>
      <c r="V1313" s="180"/>
      <c r="W1313" s="137"/>
      <c r="X1313" s="137"/>
      <c r="Y1313" s="137"/>
    </row>
    <row r="1314" spans="1:25" x14ac:dyDescent="0.25">
      <c r="A1314" s="137"/>
      <c r="C1314" s="137"/>
      <c r="D1314" s="137"/>
      <c r="E1314" s="137"/>
      <c r="F1314" s="137"/>
      <c r="G1314" s="137"/>
      <c r="H1314" s="137"/>
      <c r="I1314" s="138"/>
      <c r="J1314" s="138"/>
      <c r="K1314" s="138"/>
      <c r="L1314" s="137"/>
      <c r="M1314" s="137"/>
      <c r="N1314" s="138"/>
      <c r="O1314" s="137"/>
      <c r="P1314" s="137"/>
      <c r="Q1314" s="137"/>
      <c r="R1314" s="137"/>
      <c r="S1314" s="137"/>
      <c r="T1314" s="137"/>
      <c r="U1314" s="180"/>
      <c r="V1314" s="180"/>
      <c r="W1314" s="137"/>
      <c r="X1314" s="137"/>
      <c r="Y1314" s="137"/>
    </row>
    <row r="1315" spans="1:25" x14ac:dyDescent="0.25">
      <c r="A1315" s="137"/>
      <c r="C1315" s="137"/>
      <c r="D1315" s="137"/>
      <c r="E1315" s="137"/>
      <c r="F1315" s="137"/>
      <c r="G1315" s="137"/>
      <c r="H1315" s="137"/>
      <c r="I1315" s="138"/>
      <c r="J1315" s="138"/>
      <c r="K1315" s="138"/>
      <c r="L1315" s="137"/>
      <c r="M1315" s="137"/>
      <c r="N1315" s="138"/>
      <c r="O1315" s="137"/>
      <c r="P1315" s="137"/>
      <c r="Q1315" s="137"/>
      <c r="R1315" s="137"/>
      <c r="S1315" s="137"/>
      <c r="T1315" s="137"/>
      <c r="U1315" s="180"/>
      <c r="V1315" s="180"/>
      <c r="W1315" s="137"/>
      <c r="X1315" s="137"/>
      <c r="Y1315" s="137"/>
    </row>
    <row r="1316" spans="1:25" x14ac:dyDescent="0.25">
      <c r="A1316" s="137"/>
      <c r="C1316" s="137"/>
      <c r="D1316" s="137"/>
      <c r="E1316" s="137"/>
      <c r="F1316" s="137"/>
      <c r="G1316" s="137"/>
      <c r="H1316" s="137"/>
      <c r="I1316" s="138"/>
      <c r="J1316" s="138"/>
      <c r="K1316" s="138"/>
      <c r="L1316" s="137"/>
      <c r="M1316" s="137"/>
      <c r="N1316" s="138"/>
      <c r="O1316" s="137"/>
      <c r="P1316" s="137"/>
      <c r="Q1316" s="137"/>
      <c r="R1316" s="137"/>
      <c r="S1316" s="137"/>
      <c r="T1316" s="137"/>
      <c r="U1316" s="180"/>
      <c r="V1316" s="180"/>
      <c r="W1316" s="137"/>
      <c r="X1316" s="137"/>
      <c r="Y1316" s="137"/>
    </row>
    <row r="1317" spans="1:25" x14ac:dyDescent="0.25">
      <c r="A1317" s="137"/>
      <c r="C1317" s="137"/>
      <c r="D1317" s="137"/>
      <c r="E1317" s="137"/>
      <c r="F1317" s="137"/>
      <c r="G1317" s="137"/>
      <c r="H1317" s="137"/>
      <c r="I1317" s="138"/>
      <c r="J1317" s="138"/>
      <c r="K1317" s="138"/>
      <c r="L1317" s="137"/>
      <c r="M1317" s="137"/>
      <c r="N1317" s="138"/>
      <c r="O1317" s="137"/>
      <c r="P1317" s="137"/>
      <c r="Q1317" s="137"/>
      <c r="R1317" s="137"/>
      <c r="S1317" s="137"/>
      <c r="T1317" s="137"/>
      <c r="U1317" s="180"/>
      <c r="V1317" s="180"/>
      <c r="W1317" s="137"/>
      <c r="X1317" s="137"/>
      <c r="Y1317" s="137"/>
    </row>
    <row r="1318" spans="1:25" x14ac:dyDescent="0.25">
      <c r="A1318" s="137"/>
      <c r="C1318" s="137"/>
      <c r="D1318" s="137"/>
      <c r="E1318" s="137"/>
      <c r="F1318" s="137"/>
      <c r="G1318" s="137"/>
      <c r="H1318" s="137"/>
      <c r="I1318" s="138"/>
      <c r="J1318" s="138"/>
      <c r="K1318" s="138"/>
      <c r="L1318" s="137"/>
      <c r="M1318" s="137"/>
      <c r="N1318" s="138"/>
      <c r="O1318" s="137"/>
      <c r="P1318" s="137"/>
      <c r="Q1318" s="137"/>
      <c r="R1318" s="137"/>
      <c r="S1318" s="137"/>
      <c r="T1318" s="137"/>
      <c r="U1318" s="180"/>
      <c r="V1318" s="180"/>
      <c r="W1318" s="137"/>
      <c r="X1318" s="137"/>
      <c r="Y1318" s="137"/>
    </row>
    <row r="1319" spans="1:25" x14ac:dyDescent="0.25">
      <c r="A1319" s="137"/>
      <c r="C1319" s="137"/>
      <c r="D1319" s="137"/>
      <c r="E1319" s="137"/>
      <c r="F1319" s="137"/>
      <c r="G1319" s="137"/>
      <c r="H1319" s="137"/>
      <c r="I1319" s="138"/>
      <c r="J1319" s="138"/>
      <c r="K1319" s="138"/>
      <c r="L1319" s="137"/>
      <c r="M1319" s="137"/>
      <c r="N1319" s="138"/>
      <c r="O1319" s="137"/>
      <c r="P1319" s="137"/>
      <c r="Q1319" s="137"/>
      <c r="R1319" s="137"/>
      <c r="S1319" s="137"/>
      <c r="T1319" s="137"/>
      <c r="U1319" s="180"/>
      <c r="V1319" s="180"/>
      <c r="W1319" s="137"/>
      <c r="X1319" s="137"/>
      <c r="Y1319" s="137"/>
    </row>
    <row r="1320" spans="1:25" x14ac:dyDescent="0.25">
      <c r="A1320" s="137"/>
      <c r="C1320" s="137"/>
      <c r="D1320" s="137"/>
      <c r="E1320" s="137"/>
      <c r="F1320" s="137"/>
      <c r="G1320" s="137"/>
      <c r="H1320" s="137"/>
      <c r="I1320" s="138"/>
      <c r="J1320" s="138"/>
      <c r="K1320" s="138"/>
      <c r="L1320" s="137"/>
      <c r="M1320" s="137"/>
      <c r="N1320" s="138"/>
      <c r="O1320" s="137"/>
      <c r="P1320" s="137"/>
      <c r="Q1320" s="137"/>
      <c r="R1320" s="137"/>
      <c r="S1320" s="137"/>
      <c r="T1320" s="137"/>
      <c r="U1320" s="180"/>
      <c r="V1320" s="180"/>
      <c r="W1320" s="137"/>
      <c r="X1320" s="137"/>
      <c r="Y1320" s="137"/>
    </row>
    <row r="1321" spans="1:25" x14ac:dyDescent="0.25">
      <c r="A1321" s="137"/>
      <c r="C1321" s="137"/>
      <c r="D1321" s="137"/>
      <c r="E1321" s="137"/>
      <c r="F1321" s="137"/>
      <c r="G1321" s="137"/>
      <c r="H1321" s="137"/>
      <c r="I1321" s="138"/>
      <c r="J1321" s="138"/>
      <c r="K1321" s="138"/>
      <c r="L1321" s="137"/>
      <c r="M1321" s="137"/>
      <c r="N1321" s="138"/>
      <c r="O1321" s="137"/>
      <c r="P1321" s="137"/>
      <c r="Q1321" s="137"/>
      <c r="R1321" s="137"/>
      <c r="S1321" s="137"/>
      <c r="T1321" s="137"/>
      <c r="U1321" s="180"/>
      <c r="V1321" s="180"/>
      <c r="W1321" s="137"/>
      <c r="X1321" s="137"/>
      <c r="Y1321" s="137"/>
    </row>
    <row r="1322" spans="1:25" x14ac:dyDescent="0.25">
      <c r="A1322" s="137"/>
      <c r="C1322" s="137"/>
      <c r="D1322" s="137"/>
      <c r="E1322" s="137"/>
      <c r="F1322" s="137"/>
      <c r="G1322" s="137"/>
      <c r="H1322" s="137"/>
      <c r="I1322" s="138"/>
      <c r="J1322" s="138"/>
      <c r="K1322" s="138"/>
      <c r="L1322" s="137"/>
      <c r="M1322" s="137"/>
      <c r="N1322" s="138"/>
      <c r="O1322" s="137"/>
      <c r="P1322" s="137"/>
      <c r="Q1322" s="137"/>
      <c r="R1322" s="137"/>
      <c r="S1322" s="137"/>
      <c r="T1322" s="137"/>
      <c r="U1322" s="180"/>
      <c r="V1322" s="180"/>
      <c r="W1322" s="137"/>
      <c r="X1322" s="137"/>
      <c r="Y1322" s="137"/>
    </row>
    <row r="1323" spans="1:25" x14ac:dyDescent="0.25">
      <c r="A1323" s="137"/>
      <c r="C1323" s="137"/>
      <c r="D1323" s="137"/>
      <c r="E1323" s="137"/>
      <c r="F1323" s="137"/>
      <c r="G1323" s="137"/>
      <c r="H1323" s="137"/>
      <c r="I1323" s="138"/>
      <c r="J1323" s="138"/>
      <c r="K1323" s="138"/>
      <c r="L1323" s="137"/>
      <c r="M1323" s="137"/>
      <c r="N1323" s="138"/>
      <c r="O1323" s="137"/>
      <c r="P1323" s="137"/>
      <c r="Q1323" s="137"/>
      <c r="R1323" s="137"/>
      <c r="S1323" s="137"/>
      <c r="T1323" s="137"/>
      <c r="U1323" s="180"/>
      <c r="V1323" s="180"/>
      <c r="W1323" s="137"/>
      <c r="X1323" s="137"/>
      <c r="Y1323" s="137"/>
    </row>
    <row r="1324" spans="1:25" x14ac:dyDescent="0.25">
      <c r="A1324" s="137"/>
      <c r="C1324" s="137"/>
      <c r="D1324" s="137"/>
      <c r="E1324" s="137"/>
      <c r="F1324" s="137"/>
      <c r="G1324" s="137"/>
      <c r="H1324" s="137"/>
      <c r="I1324" s="138"/>
      <c r="J1324" s="138"/>
      <c r="K1324" s="138"/>
      <c r="L1324" s="137"/>
      <c r="M1324" s="137"/>
      <c r="N1324" s="138"/>
      <c r="O1324" s="137"/>
      <c r="P1324" s="137"/>
      <c r="Q1324" s="137"/>
      <c r="R1324" s="137"/>
      <c r="S1324" s="137"/>
      <c r="T1324" s="137"/>
      <c r="U1324" s="180"/>
      <c r="V1324" s="180"/>
      <c r="W1324" s="137"/>
      <c r="X1324" s="137"/>
      <c r="Y1324" s="137"/>
    </row>
    <row r="1325" spans="1:25" x14ac:dyDescent="0.25">
      <c r="A1325" s="137"/>
      <c r="C1325" s="137"/>
      <c r="D1325" s="137"/>
      <c r="E1325" s="137"/>
      <c r="F1325" s="137"/>
      <c r="G1325" s="137"/>
      <c r="H1325" s="137"/>
      <c r="I1325" s="138"/>
      <c r="J1325" s="138"/>
      <c r="K1325" s="138"/>
      <c r="L1325" s="137"/>
      <c r="M1325" s="137"/>
      <c r="N1325" s="138"/>
      <c r="O1325" s="137"/>
      <c r="P1325" s="137"/>
      <c r="Q1325" s="137"/>
      <c r="R1325" s="137"/>
      <c r="S1325" s="137"/>
      <c r="T1325" s="137"/>
      <c r="U1325" s="180"/>
      <c r="V1325" s="180"/>
      <c r="W1325" s="137"/>
      <c r="X1325" s="137"/>
      <c r="Y1325" s="137"/>
    </row>
    <row r="1326" spans="1:25" x14ac:dyDescent="0.25">
      <c r="A1326" s="137"/>
      <c r="C1326" s="137"/>
      <c r="D1326" s="137"/>
      <c r="E1326" s="137"/>
      <c r="F1326" s="137"/>
      <c r="G1326" s="137"/>
      <c r="H1326" s="137"/>
      <c r="I1326" s="138"/>
      <c r="J1326" s="138"/>
      <c r="K1326" s="138"/>
      <c r="L1326" s="137"/>
      <c r="M1326" s="137"/>
      <c r="N1326" s="138"/>
      <c r="O1326" s="137"/>
      <c r="P1326" s="137"/>
      <c r="Q1326" s="137"/>
      <c r="R1326" s="137"/>
      <c r="S1326" s="137"/>
      <c r="T1326" s="137"/>
      <c r="U1326" s="180"/>
      <c r="V1326" s="180"/>
      <c r="W1326" s="137"/>
      <c r="X1326" s="137"/>
      <c r="Y1326" s="137"/>
    </row>
    <row r="1327" spans="1:25" x14ac:dyDescent="0.25">
      <c r="A1327" s="137"/>
      <c r="C1327" s="137"/>
      <c r="D1327" s="137"/>
      <c r="E1327" s="137"/>
      <c r="F1327" s="137"/>
      <c r="G1327" s="137"/>
      <c r="H1327" s="137"/>
      <c r="I1327" s="138"/>
      <c r="J1327" s="138"/>
      <c r="K1327" s="138"/>
      <c r="L1327" s="137"/>
      <c r="M1327" s="137"/>
      <c r="N1327" s="138"/>
      <c r="O1327" s="137"/>
      <c r="P1327" s="137"/>
      <c r="Q1327" s="137"/>
      <c r="R1327" s="137"/>
      <c r="S1327" s="137"/>
      <c r="T1327" s="137"/>
      <c r="U1327" s="180"/>
      <c r="V1327" s="180"/>
      <c r="W1327" s="137"/>
      <c r="X1327" s="137"/>
      <c r="Y1327" s="137"/>
    </row>
    <row r="1328" spans="1:25" x14ac:dyDescent="0.25">
      <c r="A1328" s="137"/>
      <c r="C1328" s="137"/>
      <c r="D1328" s="137"/>
      <c r="E1328" s="137"/>
      <c r="F1328" s="137"/>
      <c r="G1328" s="137"/>
      <c r="H1328" s="137"/>
      <c r="I1328" s="138"/>
      <c r="J1328" s="138"/>
      <c r="K1328" s="138"/>
      <c r="L1328" s="137"/>
      <c r="M1328" s="137"/>
      <c r="N1328" s="138"/>
      <c r="O1328" s="137"/>
      <c r="P1328" s="137"/>
      <c r="Q1328" s="137"/>
      <c r="R1328" s="137"/>
      <c r="S1328" s="137"/>
      <c r="T1328" s="137"/>
      <c r="U1328" s="180"/>
      <c r="V1328" s="180"/>
      <c r="W1328" s="137"/>
      <c r="X1328" s="137"/>
      <c r="Y1328" s="137"/>
    </row>
    <row r="1329" spans="1:25" x14ac:dyDescent="0.25">
      <c r="A1329" s="137"/>
      <c r="C1329" s="137"/>
      <c r="D1329" s="137"/>
      <c r="E1329" s="137"/>
      <c r="F1329" s="137"/>
      <c r="G1329" s="137"/>
      <c r="H1329" s="137"/>
      <c r="I1329" s="138"/>
      <c r="J1329" s="138"/>
      <c r="K1329" s="138"/>
      <c r="L1329" s="137"/>
      <c r="M1329" s="137"/>
      <c r="N1329" s="138"/>
      <c r="O1329" s="137"/>
      <c r="P1329" s="137"/>
      <c r="Q1329" s="137"/>
      <c r="R1329" s="137"/>
      <c r="S1329" s="137"/>
      <c r="T1329" s="137"/>
      <c r="U1329" s="180"/>
      <c r="V1329" s="180"/>
      <c r="W1329" s="137"/>
      <c r="X1329" s="137"/>
      <c r="Y1329" s="137"/>
    </row>
    <row r="1330" spans="1:25" x14ac:dyDescent="0.25">
      <c r="A1330" s="137"/>
      <c r="C1330" s="137"/>
      <c r="D1330" s="137"/>
      <c r="E1330" s="137"/>
      <c r="F1330" s="137"/>
      <c r="G1330" s="137"/>
      <c r="H1330" s="137"/>
      <c r="I1330" s="138"/>
      <c r="J1330" s="138"/>
      <c r="K1330" s="138"/>
      <c r="L1330" s="137"/>
      <c r="M1330" s="137"/>
      <c r="N1330" s="138"/>
      <c r="O1330" s="137"/>
      <c r="P1330" s="137"/>
      <c r="Q1330" s="137"/>
      <c r="R1330" s="137"/>
      <c r="S1330" s="137"/>
      <c r="T1330" s="137"/>
      <c r="U1330" s="180"/>
      <c r="V1330" s="180"/>
      <c r="W1330" s="137"/>
      <c r="X1330" s="137"/>
      <c r="Y1330" s="137"/>
    </row>
    <row r="1331" spans="1:25" x14ac:dyDescent="0.25">
      <c r="A1331" s="137"/>
      <c r="C1331" s="137"/>
      <c r="D1331" s="137"/>
      <c r="E1331" s="137"/>
      <c r="F1331" s="137"/>
      <c r="G1331" s="137"/>
      <c r="H1331" s="137"/>
      <c r="I1331" s="138"/>
      <c r="J1331" s="138"/>
      <c r="K1331" s="138"/>
      <c r="L1331" s="137"/>
      <c r="M1331" s="137"/>
      <c r="N1331" s="138"/>
      <c r="O1331" s="137"/>
      <c r="P1331" s="137"/>
      <c r="Q1331" s="137"/>
      <c r="R1331" s="137"/>
      <c r="S1331" s="137"/>
      <c r="T1331" s="137"/>
      <c r="U1331" s="180"/>
      <c r="V1331" s="180"/>
      <c r="W1331" s="137"/>
      <c r="X1331" s="137"/>
      <c r="Y1331" s="137"/>
    </row>
    <row r="1332" spans="1:25" x14ac:dyDescent="0.25">
      <c r="A1332" s="137"/>
      <c r="C1332" s="137"/>
      <c r="D1332" s="137"/>
      <c r="E1332" s="137"/>
      <c r="F1332" s="137"/>
      <c r="G1332" s="137"/>
      <c r="H1332" s="137"/>
      <c r="I1332" s="138"/>
      <c r="J1332" s="138"/>
      <c r="K1332" s="138"/>
      <c r="L1332" s="137"/>
      <c r="M1332" s="137"/>
      <c r="N1332" s="138"/>
      <c r="O1332" s="137"/>
      <c r="P1332" s="137"/>
      <c r="Q1332" s="137"/>
      <c r="R1332" s="137"/>
      <c r="S1332" s="137"/>
      <c r="T1332" s="137"/>
      <c r="U1332" s="180"/>
      <c r="V1332" s="180"/>
      <c r="W1332" s="137"/>
      <c r="X1332" s="137"/>
      <c r="Y1332" s="137"/>
    </row>
    <row r="1333" spans="1:25" x14ac:dyDescent="0.25">
      <c r="A1333" s="137"/>
      <c r="C1333" s="137"/>
      <c r="D1333" s="137"/>
      <c r="E1333" s="137"/>
      <c r="F1333" s="137"/>
      <c r="G1333" s="137"/>
      <c r="H1333" s="137"/>
      <c r="I1333" s="138"/>
      <c r="J1333" s="138"/>
      <c r="K1333" s="138"/>
      <c r="L1333" s="137"/>
      <c r="M1333" s="137"/>
      <c r="N1333" s="138"/>
      <c r="O1333" s="137"/>
      <c r="P1333" s="137"/>
      <c r="Q1333" s="137"/>
      <c r="R1333" s="137"/>
      <c r="S1333" s="137"/>
      <c r="T1333" s="137"/>
      <c r="U1333" s="180"/>
      <c r="V1333" s="180"/>
      <c r="W1333" s="137"/>
      <c r="X1333" s="137"/>
      <c r="Y1333" s="137"/>
    </row>
    <row r="1334" spans="1:25" x14ac:dyDescent="0.25">
      <c r="A1334" s="137"/>
      <c r="C1334" s="137"/>
      <c r="D1334" s="137"/>
      <c r="E1334" s="137"/>
      <c r="F1334" s="137"/>
      <c r="G1334" s="137"/>
      <c r="H1334" s="137"/>
      <c r="I1334" s="138"/>
      <c r="J1334" s="138"/>
      <c r="K1334" s="138"/>
      <c r="L1334" s="137"/>
      <c r="M1334" s="137"/>
      <c r="N1334" s="138"/>
      <c r="O1334" s="137"/>
      <c r="P1334" s="137"/>
      <c r="Q1334" s="137"/>
      <c r="R1334" s="137"/>
      <c r="S1334" s="137"/>
      <c r="T1334" s="137"/>
      <c r="U1334" s="180"/>
      <c r="V1334" s="180"/>
      <c r="W1334" s="137"/>
      <c r="X1334" s="137"/>
      <c r="Y1334" s="137"/>
    </row>
    <row r="1335" spans="1:25" x14ac:dyDescent="0.25">
      <c r="A1335" s="137"/>
      <c r="C1335" s="137"/>
      <c r="D1335" s="137"/>
      <c r="E1335" s="137"/>
      <c r="F1335" s="137"/>
      <c r="G1335" s="137"/>
      <c r="H1335" s="137"/>
      <c r="I1335" s="138"/>
      <c r="J1335" s="138"/>
      <c r="K1335" s="138"/>
      <c r="L1335" s="137"/>
      <c r="M1335" s="137"/>
      <c r="N1335" s="138"/>
      <c r="O1335" s="137"/>
      <c r="P1335" s="137"/>
      <c r="Q1335" s="137"/>
      <c r="R1335" s="137"/>
      <c r="S1335" s="137"/>
      <c r="T1335" s="137"/>
      <c r="U1335" s="180"/>
      <c r="V1335" s="180"/>
      <c r="W1335" s="137"/>
      <c r="X1335" s="137"/>
      <c r="Y1335" s="137"/>
    </row>
    <row r="1336" spans="1:25" x14ac:dyDescent="0.25">
      <c r="A1336" s="137"/>
      <c r="C1336" s="137"/>
      <c r="D1336" s="137"/>
      <c r="E1336" s="137"/>
      <c r="F1336" s="137"/>
      <c r="G1336" s="137"/>
      <c r="H1336" s="137"/>
      <c r="I1336" s="138"/>
      <c r="J1336" s="138"/>
      <c r="K1336" s="138"/>
      <c r="L1336" s="137"/>
      <c r="M1336" s="137"/>
      <c r="N1336" s="138"/>
      <c r="O1336" s="137"/>
      <c r="P1336" s="137"/>
      <c r="Q1336" s="137"/>
      <c r="R1336" s="137"/>
      <c r="S1336" s="137"/>
      <c r="T1336" s="137"/>
      <c r="U1336" s="180"/>
      <c r="V1336" s="180"/>
      <c r="W1336" s="137"/>
      <c r="X1336" s="137"/>
      <c r="Y1336" s="137"/>
    </row>
    <row r="1337" spans="1:25" x14ac:dyDescent="0.25">
      <c r="A1337" s="137"/>
      <c r="C1337" s="137"/>
      <c r="D1337" s="137"/>
      <c r="E1337" s="137"/>
      <c r="F1337" s="137"/>
      <c r="G1337" s="137"/>
      <c r="H1337" s="137"/>
      <c r="I1337" s="138"/>
      <c r="J1337" s="138"/>
      <c r="K1337" s="138"/>
      <c r="L1337" s="137"/>
      <c r="M1337" s="137"/>
      <c r="N1337" s="138"/>
      <c r="O1337" s="137"/>
      <c r="P1337" s="137"/>
      <c r="Q1337" s="137"/>
      <c r="R1337" s="137"/>
      <c r="S1337" s="137"/>
      <c r="T1337" s="137"/>
      <c r="U1337" s="180"/>
      <c r="V1337" s="180"/>
      <c r="W1337" s="137"/>
      <c r="X1337" s="137"/>
      <c r="Y1337" s="137"/>
    </row>
    <row r="1338" spans="1:25" x14ac:dyDescent="0.25">
      <c r="A1338" s="137"/>
      <c r="C1338" s="137"/>
      <c r="D1338" s="137"/>
      <c r="E1338" s="137"/>
      <c r="F1338" s="137"/>
      <c r="G1338" s="137"/>
      <c r="H1338" s="137"/>
      <c r="I1338" s="138"/>
      <c r="J1338" s="138"/>
      <c r="K1338" s="138"/>
      <c r="L1338" s="137"/>
      <c r="M1338" s="137"/>
      <c r="N1338" s="138"/>
      <c r="O1338" s="137"/>
      <c r="P1338" s="137"/>
      <c r="Q1338" s="137"/>
      <c r="R1338" s="137"/>
      <c r="S1338" s="137"/>
      <c r="T1338" s="137"/>
      <c r="U1338" s="180"/>
      <c r="V1338" s="180"/>
      <c r="W1338" s="137"/>
      <c r="X1338" s="137"/>
      <c r="Y1338" s="137"/>
    </row>
    <row r="1339" spans="1:25" x14ac:dyDescent="0.25">
      <c r="A1339" s="137"/>
      <c r="C1339" s="137"/>
      <c r="D1339" s="137"/>
      <c r="E1339" s="137"/>
      <c r="F1339" s="137"/>
      <c r="G1339" s="137"/>
      <c r="H1339" s="137"/>
      <c r="I1339" s="138"/>
      <c r="J1339" s="138"/>
      <c r="K1339" s="138"/>
      <c r="L1339" s="137"/>
      <c r="M1339" s="137"/>
      <c r="N1339" s="138"/>
      <c r="O1339" s="137"/>
      <c r="P1339" s="137"/>
      <c r="Q1339" s="137"/>
      <c r="R1339" s="137"/>
      <c r="S1339" s="137"/>
      <c r="T1339" s="137"/>
      <c r="U1339" s="180"/>
      <c r="V1339" s="180"/>
      <c r="W1339" s="137"/>
      <c r="X1339" s="137"/>
      <c r="Y1339" s="137"/>
    </row>
    <row r="1340" spans="1:25" x14ac:dyDescent="0.25">
      <c r="A1340" s="137"/>
      <c r="C1340" s="137"/>
      <c r="D1340" s="137"/>
      <c r="E1340" s="137"/>
      <c r="F1340" s="137"/>
      <c r="G1340" s="137"/>
      <c r="H1340" s="137"/>
      <c r="I1340" s="138"/>
      <c r="J1340" s="138"/>
      <c r="K1340" s="138"/>
      <c r="L1340" s="137"/>
      <c r="M1340" s="137"/>
      <c r="N1340" s="138"/>
      <c r="O1340" s="137"/>
      <c r="P1340" s="137"/>
      <c r="Q1340" s="137"/>
      <c r="R1340" s="137"/>
      <c r="S1340" s="137"/>
      <c r="T1340" s="137"/>
      <c r="U1340" s="180"/>
      <c r="V1340" s="180"/>
      <c r="W1340" s="137"/>
      <c r="X1340" s="137"/>
      <c r="Y1340" s="137"/>
    </row>
    <row r="1341" spans="1:25" x14ac:dyDescent="0.25">
      <c r="A1341" s="137"/>
      <c r="C1341" s="137"/>
      <c r="D1341" s="137"/>
      <c r="E1341" s="137"/>
      <c r="F1341" s="137"/>
      <c r="G1341" s="137"/>
      <c r="H1341" s="137"/>
      <c r="I1341" s="138"/>
      <c r="J1341" s="138"/>
      <c r="K1341" s="138"/>
      <c r="L1341" s="137"/>
      <c r="M1341" s="137"/>
      <c r="N1341" s="138"/>
      <c r="O1341" s="137"/>
      <c r="P1341" s="137"/>
      <c r="Q1341" s="137"/>
      <c r="R1341" s="137"/>
      <c r="S1341" s="137"/>
      <c r="T1341" s="137"/>
      <c r="U1341" s="180"/>
      <c r="V1341" s="180"/>
      <c r="W1341" s="137"/>
      <c r="X1341" s="137"/>
      <c r="Y1341" s="137"/>
    </row>
    <row r="1342" spans="1:25" x14ac:dyDescent="0.25">
      <c r="A1342" s="137"/>
      <c r="C1342" s="137"/>
      <c r="D1342" s="137"/>
      <c r="E1342" s="137"/>
      <c r="F1342" s="137"/>
      <c r="G1342" s="137"/>
      <c r="H1342" s="137"/>
      <c r="I1342" s="138"/>
      <c r="J1342" s="138"/>
      <c r="K1342" s="138"/>
      <c r="L1342" s="137"/>
      <c r="M1342" s="137"/>
      <c r="N1342" s="138"/>
      <c r="O1342" s="137"/>
      <c r="P1342" s="137"/>
      <c r="Q1342" s="137"/>
      <c r="R1342" s="137"/>
      <c r="S1342" s="137"/>
      <c r="T1342" s="137"/>
      <c r="U1342" s="180"/>
      <c r="V1342" s="180"/>
      <c r="W1342" s="137"/>
      <c r="X1342" s="137"/>
      <c r="Y1342" s="137"/>
    </row>
    <row r="1343" spans="1:25" x14ac:dyDescent="0.25">
      <c r="A1343" s="137"/>
      <c r="C1343" s="137"/>
      <c r="D1343" s="137"/>
      <c r="E1343" s="137"/>
      <c r="F1343" s="137"/>
      <c r="G1343" s="137"/>
      <c r="H1343" s="137"/>
      <c r="I1343" s="138"/>
      <c r="J1343" s="138"/>
      <c r="K1343" s="138"/>
      <c r="L1343" s="137"/>
      <c r="M1343" s="137"/>
      <c r="N1343" s="138"/>
      <c r="O1343" s="137"/>
      <c r="P1343" s="137"/>
      <c r="Q1343" s="137"/>
      <c r="R1343" s="137"/>
      <c r="S1343" s="137"/>
      <c r="T1343" s="137"/>
      <c r="U1343" s="180"/>
      <c r="V1343" s="180"/>
      <c r="W1343" s="137"/>
      <c r="X1343" s="137"/>
      <c r="Y1343" s="137"/>
    </row>
    <row r="1344" spans="1:25" x14ac:dyDescent="0.25">
      <c r="A1344" s="137"/>
      <c r="C1344" s="137"/>
      <c r="D1344" s="137"/>
      <c r="E1344" s="137"/>
      <c r="F1344" s="137"/>
      <c r="G1344" s="137"/>
      <c r="H1344" s="137"/>
      <c r="I1344" s="138"/>
      <c r="J1344" s="138"/>
      <c r="K1344" s="138"/>
      <c r="L1344" s="137"/>
      <c r="M1344" s="137"/>
      <c r="N1344" s="138"/>
      <c r="O1344" s="137"/>
      <c r="P1344" s="137"/>
      <c r="Q1344" s="137"/>
      <c r="R1344" s="137"/>
      <c r="S1344" s="137"/>
      <c r="T1344" s="137"/>
      <c r="U1344" s="180"/>
      <c r="V1344" s="180"/>
      <c r="W1344" s="137"/>
      <c r="X1344" s="137"/>
      <c r="Y1344" s="137"/>
    </row>
    <row r="1345" spans="1:25" x14ac:dyDescent="0.25">
      <c r="A1345" s="137"/>
      <c r="C1345" s="137"/>
      <c r="D1345" s="137"/>
      <c r="E1345" s="137"/>
      <c r="F1345" s="137"/>
      <c r="G1345" s="137"/>
      <c r="H1345" s="137"/>
      <c r="I1345" s="138"/>
      <c r="J1345" s="138"/>
      <c r="K1345" s="138"/>
      <c r="L1345" s="137"/>
      <c r="M1345" s="137"/>
      <c r="N1345" s="138"/>
      <c r="O1345" s="137"/>
      <c r="P1345" s="137"/>
      <c r="Q1345" s="137"/>
      <c r="R1345" s="137"/>
      <c r="S1345" s="137"/>
      <c r="T1345" s="137"/>
      <c r="U1345" s="180"/>
      <c r="V1345" s="180"/>
      <c r="W1345" s="137"/>
      <c r="X1345" s="137"/>
      <c r="Y1345" s="137"/>
    </row>
    <row r="1346" spans="1:25" x14ac:dyDescent="0.25">
      <c r="A1346" s="137"/>
      <c r="C1346" s="137"/>
      <c r="D1346" s="137"/>
      <c r="E1346" s="137"/>
      <c r="F1346" s="137"/>
      <c r="G1346" s="137"/>
      <c r="H1346" s="137"/>
      <c r="I1346" s="138"/>
      <c r="J1346" s="138"/>
      <c r="K1346" s="138"/>
      <c r="L1346" s="137"/>
      <c r="M1346" s="137"/>
      <c r="N1346" s="138"/>
      <c r="O1346" s="137"/>
      <c r="P1346" s="137"/>
      <c r="Q1346" s="137"/>
      <c r="R1346" s="137"/>
      <c r="S1346" s="137"/>
      <c r="T1346" s="137"/>
      <c r="U1346" s="180"/>
      <c r="V1346" s="180"/>
      <c r="W1346" s="137"/>
      <c r="X1346" s="137"/>
      <c r="Y1346" s="137"/>
    </row>
    <row r="1347" spans="1:25" x14ac:dyDescent="0.25">
      <c r="A1347" s="137"/>
      <c r="C1347" s="137"/>
      <c r="D1347" s="137"/>
      <c r="E1347" s="137"/>
      <c r="F1347" s="137"/>
      <c r="G1347" s="137"/>
      <c r="H1347" s="137"/>
      <c r="I1347" s="138"/>
      <c r="J1347" s="138"/>
      <c r="K1347" s="138"/>
      <c r="L1347" s="137"/>
      <c r="M1347" s="137"/>
      <c r="N1347" s="138"/>
      <c r="O1347" s="137"/>
      <c r="P1347" s="137"/>
      <c r="Q1347" s="137"/>
      <c r="R1347" s="137"/>
      <c r="S1347" s="137"/>
      <c r="T1347" s="137"/>
      <c r="U1347" s="180"/>
      <c r="V1347" s="180"/>
      <c r="W1347" s="137"/>
      <c r="X1347" s="137"/>
      <c r="Y1347" s="137"/>
    </row>
    <row r="1348" spans="1:25" x14ac:dyDescent="0.25">
      <c r="A1348" s="137"/>
      <c r="C1348" s="137"/>
      <c r="D1348" s="137"/>
      <c r="E1348" s="137"/>
      <c r="F1348" s="137"/>
      <c r="G1348" s="137"/>
      <c r="H1348" s="137"/>
      <c r="I1348" s="138"/>
      <c r="J1348" s="138"/>
      <c r="K1348" s="138"/>
      <c r="L1348" s="137"/>
      <c r="M1348" s="137"/>
      <c r="N1348" s="138"/>
      <c r="O1348" s="137"/>
      <c r="P1348" s="137"/>
      <c r="Q1348" s="137"/>
      <c r="R1348" s="137"/>
      <c r="S1348" s="137"/>
      <c r="T1348" s="137"/>
      <c r="U1348" s="180"/>
      <c r="V1348" s="180"/>
      <c r="W1348" s="137"/>
      <c r="X1348" s="137"/>
      <c r="Y1348" s="137"/>
    </row>
    <row r="1349" spans="1:25" x14ac:dyDescent="0.25">
      <c r="A1349" s="137"/>
      <c r="C1349" s="137"/>
      <c r="D1349" s="137"/>
      <c r="E1349" s="137"/>
      <c r="F1349" s="137"/>
      <c r="G1349" s="137"/>
      <c r="H1349" s="137"/>
      <c r="I1349" s="138"/>
      <c r="J1349" s="138"/>
      <c r="K1349" s="138"/>
      <c r="L1349" s="137"/>
      <c r="M1349" s="137"/>
      <c r="N1349" s="138"/>
      <c r="O1349" s="137"/>
      <c r="P1349" s="137"/>
      <c r="Q1349" s="137"/>
      <c r="R1349" s="137"/>
      <c r="S1349" s="137"/>
      <c r="T1349" s="137"/>
      <c r="U1349" s="180"/>
      <c r="V1349" s="180"/>
      <c r="W1349" s="137"/>
      <c r="X1349" s="137"/>
      <c r="Y1349" s="137"/>
    </row>
    <row r="1350" spans="1:25" x14ac:dyDescent="0.25">
      <c r="A1350" s="137"/>
      <c r="C1350" s="137"/>
      <c r="D1350" s="137"/>
      <c r="E1350" s="137"/>
      <c r="F1350" s="137"/>
      <c r="G1350" s="137"/>
      <c r="H1350" s="137"/>
      <c r="I1350" s="138"/>
      <c r="J1350" s="138"/>
      <c r="K1350" s="138"/>
      <c r="L1350" s="137"/>
      <c r="M1350" s="137"/>
      <c r="N1350" s="138"/>
      <c r="O1350" s="137"/>
      <c r="P1350" s="137"/>
      <c r="Q1350" s="137"/>
      <c r="R1350" s="137"/>
      <c r="S1350" s="137"/>
      <c r="T1350" s="137"/>
      <c r="U1350" s="180"/>
      <c r="V1350" s="180"/>
      <c r="W1350" s="137"/>
      <c r="X1350" s="137"/>
      <c r="Y1350" s="137"/>
    </row>
    <row r="1351" spans="1:25" x14ac:dyDescent="0.25">
      <c r="A1351" s="137"/>
      <c r="C1351" s="137"/>
      <c r="D1351" s="137"/>
      <c r="E1351" s="137"/>
      <c r="F1351" s="137"/>
      <c r="G1351" s="137"/>
      <c r="H1351" s="137"/>
      <c r="I1351" s="138"/>
      <c r="J1351" s="138"/>
      <c r="K1351" s="138"/>
      <c r="L1351" s="137"/>
      <c r="M1351" s="137"/>
      <c r="N1351" s="138"/>
      <c r="O1351" s="137"/>
      <c r="P1351" s="137"/>
      <c r="Q1351" s="137"/>
      <c r="R1351" s="137"/>
      <c r="S1351" s="137"/>
      <c r="T1351" s="137"/>
      <c r="U1351" s="180"/>
      <c r="V1351" s="180"/>
      <c r="W1351" s="137"/>
      <c r="X1351" s="137"/>
      <c r="Y1351" s="137"/>
    </row>
    <row r="1352" spans="1:25" x14ac:dyDescent="0.25">
      <c r="A1352" s="137"/>
      <c r="C1352" s="137"/>
      <c r="D1352" s="137"/>
      <c r="E1352" s="137"/>
      <c r="F1352" s="137"/>
      <c r="G1352" s="137"/>
      <c r="H1352" s="137"/>
      <c r="I1352" s="138"/>
      <c r="J1352" s="138"/>
      <c r="K1352" s="138"/>
      <c r="L1352" s="137"/>
      <c r="M1352" s="137"/>
      <c r="N1352" s="138"/>
      <c r="O1352" s="137"/>
      <c r="P1352" s="137"/>
      <c r="Q1352" s="137"/>
      <c r="R1352" s="137"/>
      <c r="S1352" s="137"/>
      <c r="T1352" s="137"/>
      <c r="U1352" s="180"/>
      <c r="V1352" s="180"/>
      <c r="W1352" s="137"/>
      <c r="X1352" s="137"/>
      <c r="Y1352" s="137"/>
    </row>
    <row r="1353" spans="1:25" x14ac:dyDescent="0.25">
      <c r="A1353" s="137"/>
      <c r="C1353" s="137"/>
      <c r="D1353" s="137"/>
      <c r="E1353" s="137"/>
      <c r="F1353" s="137"/>
      <c r="G1353" s="137"/>
      <c r="H1353" s="137"/>
      <c r="I1353" s="138"/>
      <c r="J1353" s="138"/>
      <c r="K1353" s="138"/>
      <c r="L1353" s="137"/>
      <c r="M1353" s="137"/>
      <c r="N1353" s="138"/>
      <c r="O1353" s="137"/>
      <c r="P1353" s="137"/>
      <c r="Q1353" s="137"/>
      <c r="R1353" s="137"/>
      <c r="S1353" s="137"/>
      <c r="T1353" s="137"/>
      <c r="U1353" s="180"/>
      <c r="V1353" s="180"/>
      <c r="W1353" s="137"/>
      <c r="X1353" s="137"/>
      <c r="Y1353" s="137"/>
    </row>
    <row r="1354" spans="1:25" x14ac:dyDescent="0.25">
      <c r="A1354" s="137"/>
      <c r="C1354" s="137"/>
      <c r="D1354" s="137"/>
      <c r="E1354" s="137"/>
      <c r="F1354" s="137"/>
      <c r="G1354" s="137"/>
      <c r="H1354" s="137"/>
      <c r="I1354" s="138"/>
      <c r="J1354" s="138"/>
      <c r="K1354" s="138"/>
      <c r="L1354" s="137"/>
      <c r="M1354" s="137"/>
      <c r="N1354" s="138"/>
      <c r="O1354" s="137"/>
      <c r="P1354" s="137"/>
      <c r="Q1354" s="137"/>
      <c r="R1354" s="137"/>
      <c r="S1354" s="137"/>
      <c r="T1354" s="137"/>
      <c r="U1354" s="180"/>
      <c r="V1354" s="180"/>
      <c r="W1354" s="137"/>
      <c r="X1354" s="137"/>
      <c r="Y1354" s="137"/>
    </row>
    <row r="1355" spans="1:25" x14ac:dyDescent="0.25">
      <c r="A1355" s="137"/>
      <c r="C1355" s="137"/>
      <c r="D1355" s="137"/>
      <c r="E1355" s="137"/>
      <c r="F1355" s="137"/>
      <c r="G1355" s="137"/>
      <c r="H1355" s="137"/>
      <c r="I1355" s="138"/>
      <c r="J1355" s="138"/>
      <c r="K1355" s="138"/>
      <c r="L1355" s="137"/>
      <c r="M1355" s="137"/>
      <c r="N1355" s="138"/>
      <c r="O1355" s="137"/>
      <c r="P1355" s="137"/>
      <c r="Q1355" s="137"/>
      <c r="R1355" s="137"/>
      <c r="S1355" s="137"/>
      <c r="T1355" s="137"/>
      <c r="U1355" s="180"/>
      <c r="V1355" s="180"/>
      <c r="W1355" s="137"/>
      <c r="X1355" s="137"/>
      <c r="Y1355" s="137"/>
    </row>
    <row r="1356" spans="1:25" x14ac:dyDescent="0.25">
      <c r="A1356" s="137"/>
      <c r="C1356" s="137"/>
      <c r="D1356" s="137"/>
      <c r="E1356" s="137"/>
      <c r="F1356" s="137"/>
      <c r="G1356" s="137"/>
      <c r="H1356" s="137"/>
      <c r="I1356" s="138"/>
      <c r="J1356" s="138"/>
      <c r="K1356" s="138"/>
      <c r="L1356" s="137"/>
      <c r="M1356" s="137"/>
      <c r="N1356" s="138"/>
      <c r="O1356" s="137"/>
      <c r="P1356" s="137"/>
      <c r="Q1356" s="137"/>
      <c r="R1356" s="137"/>
      <c r="S1356" s="137"/>
      <c r="T1356" s="137"/>
      <c r="U1356" s="180"/>
      <c r="V1356" s="180"/>
      <c r="W1356" s="137"/>
      <c r="X1356" s="137"/>
      <c r="Y1356" s="137"/>
    </row>
    <row r="1357" spans="1:25" x14ac:dyDescent="0.25">
      <c r="A1357" s="137"/>
      <c r="C1357" s="137"/>
      <c r="D1357" s="137"/>
      <c r="E1357" s="137"/>
      <c r="F1357" s="137"/>
      <c r="G1357" s="137"/>
      <c r="H1357" s="137"/>
      <c r="I1357" s="138"/>
      <c r="J1357" s="138"/>
      <c r="K1357" s="138"/>
      <c r="L1357" s="137"/>
      <c r="M1357" s="137"/>
      <c r="N1357" s="138"/>
      <c r="O1357" s="137"/>
      <c r="P1357" s="137"/>
      <c r="Q1357" s="137"/>
      <c r="R1357" s="137"/>
      <c r="S1357" s="137"/>
      <c r="T1357" s="137"/>
      <c r="U1357" s="180"/>
      <c r="V1357" s="180"/>
      <c r="W1357" s="137"/>
      <c r="X1357" s="137"/>
      <c r="Y1357" s="137"/>
    </row>
    <row r="1358" spans="1:25" x14ac:dyDescent="0.25">
      <c r="A1358" s="137"/>
      <c r="C1358" s="137"/>
      <c r="D1358" s="137"/>
      <c r="E1358" s="137"/>
      <c r="F1358" s="137"/>
      <c r="G1358" s="137"/>
      <c r="H1358" s="137"/>
      <c r="I1358" s="138"/>
      <c r="J1358" s="138"/>
      <c r="K1358" s="138"/>
      <c r="L1358" s="137"/>
      <c r="M1358" s="137"/>
      <c r="N1358" s="138"/>
      <c r="O1358" s="137"/>
      <c r="P1358" s="137"/>
      <c r="Q1358" s="137"/>
      <c r="R1358" s="137"/>
      <c r="S1358" s="137"/>
      <c r="T1358" s="137"/>
      <c r="U1358" s="180"/>
      <c r="V1358" s="180"/>
      <c r="W1358" s="137"/>
      <c r="X1358" s="137"/>
      <c r="Y1358" s="137"/>
    </row>
  </sheetData>
  <autoFilter ref="A2:X356">
    <filterColumn colId="7">
      <filters>
        <filter val="Dovichak, Lesley"/>
      </filters>
    </filterColumn>
  </autoFilter>
  <customSheetViews>
    <customSheetView guid="{F121DFDB-F7EE-4DC0-9C56-78F12606351C}" scale="80" topLeftCell="A4">
      <selection activeCell="F39" sqref="F39"/>
      <pageMargins left="0.7" right="0.7" top="0.75" bottom="0.75" header="0.3" footer="0.3"/>
    </customSheetView>
    <customSheetView guid="{1FBB4969-6CBF-41D4-A639-A7476D452D85}" scale="80" topLeftCell="A213">
      <selection activeCell="A97" sqref="A97:XFD97"/>
      <pageMargins left="0.7" right="0.7" top="0.75" bottom="0.75" header="0.3" footer="0.3"/>
    </customSheetView>
    <customSheetView guid="{82F36205-E67C-4794-BB0C-024D3E9E2E22}" scale="80" topLeftCell="A213">
      <selection activeCell="A97" sqref="A97:XFD97"/>
      <pageMargins left="0.7" right="0.7" top="0.75" bottom="0.75" header="0.3" footer="0.3"/>
    </customSheetView>
    <customSheetView guid="{2699C5E5-96D4-48DE-87D7-EC09646739BE}" scale="80" topLeftCell="A73">
      <selection activeCell="A97" sqref="A97:XFD97"/>
      <pageMargins left="0.7" right="0.7" top="0.75" bottom="0.75" header="0.3" footer="0.3"/>
    </customSheetView>
    <customSheetView guid="{FBCD9737-53FC-4BBA-9677-9554CB08187D}" scale="80">
      <selection activeCell="F32" sqref="F32"/>
      <pageMargins left="0.7" right="0.7" top="0.75" bottom="0.75" header="0.3" footer="0.3"/>
    </customSheetView>
    <customSheetView guid="{8553E7FD-9F31-43F9-9E4D-7B67B2E0411A}" scale="80" showAutoFilter="1" topLeftCell="E1">
      <selection activeCell="D20" sqref="A20:XFD22"/>
      <pageMargins left="0.7" right="0.7" top="0.75" bottom="0.75" header="0.3" footer="0.3"/>
      <autoFilter ref="A2:W1102"/>
    </customSheetView>
    <customSheetView guid="{F976164E-0E99-4807-8FC3-52215D1D897C}" scale="80" showAutoFilter="1" topLeftCell="E1">
      <selection activeCell="D20" sqref="A20:XFD22"/>
      <pageMargins left="0.7" right="0.7" top="0.75" bottom="0.75" header="0.3" footer="0.3"/>
      <autoFilter ref="A2:W1102"/>
    </customSheetView>
    <customSheetView guid="{4C04BD47-84CE-4273-ACF8-B93F72B2FC29}" scale="80" showAutoFilter="1">
      <selection activeCell="A10" sqref="A10"/>
      <pageMargins left="0.7" right="0.7" top="0.75" bottom="0.75" header="0.3" footer="0.3"/>
      <autoFilter ref="A2:W1102"/>
    </customSheetView>
    <customSheetView guid="{D2AF4B55-6288-4404-BDA4-57667A3D222B}" scale="80" filter="1" showAutoFilter="1">
      <selection activeCell="A3" sqref="A3"/>
      <pageMargins left="0.7" right="0.7" top="0.75" bottom="0.75" header="0.3" footer="0.3"/>
      <autoFilter ref="A2:W1067">
        <filterColumn colId="13">
          <filters>
            <dateGroupItem year="2014" month="9" dateTimeGrouping="month"/>
          </filters>
        </filterColumn>
      </autoFilter>
    </customSheetView>
    <customSheetView guid="{B7BCDC88-F3BD-48B0-8DD5-36B47A2B1128}" scale="80" filter="1" showAutoFilter="1">
      <selection activeCell="A3" sqref="A3"/>
      <pageMargins left="0.7" right="0.7" top="0.75" bottom="0.75" header="0.3" footer="0.3"/>
      <autoFilter ref="A2:W1067">
        <filterColumn colId="13">
          <filters>
            <dateGroupItem year="2014" month="9" dateTimeGrouping="month"/>
          </filters>
        </filterColumn>
      </autoFilter>
    </customSheetView>
    <customSheetView guid="{D5108DDB-1CA7-4882-8509-9DD5CB1D05D4}" scale="80" filter="1" showAutoFilter="1" topLeftCell="B16">
      <selection activeCell="D50" sqref="D50"/>
      <pageMargins left="0.7" right="0.7" top="0.75" bottom="0.75" header="0.3" footer="0.3"/>
      <autoFilter ref="A2:W1067">
        <filterColumn colId="13">
          <filters>
            <dateGroupItem year="2014" month="9" dateTimeGrouping="month"/>
          </filters>
        </filterColumn>
      </autoFilter>
    </customSheetView>
    <customSheetView guid="{5FC3DCBB-1083-4C50-A3FD-B9D4538DA773}" scale="80" showAutoFilter="1">
      <selection activeCell="Y12" sqref="Y12"/>
      <pageMargins left="0.7" right="0.7" top="0.75" bottom="0.75" header="0.3" footer="0.3"/>
      <autoFilter ref="A2:W1067"/>
    </customSheetView>
    <customSheetView guid="{743A6B8C-8B96-401A-AAC5-2EB1A52E66BC}" filter="1" showAutoFilter="1" topLeftCell="A734">
      <selection activeCell="F792" sqref="F792"/>
      <pageMargins left="0.7" right="0.7" top="0.75" bottom="0.75" header="0.3" footer="0.3"/>
      <autoFilter ref="A2:W990">
        <filterColumn colId="15">
          <filters>
            <filter val="Acosta, Javier"/>
            <filter val="Boyarski, Dean"/>
            <filter val="Cantlon, Elaine"/>
            <filter val="Doucette, Cassie"/>
            <filter val="Dovichak, Lesley"/>
            <filter val="Easthope, Julie"/>
            <filter val="Gibson, Colleen"/>
            <filter val="Kinnear, Stuart"/>
            <filter val="Lanfranchi, Renato"/>
            <filter val="MacLean, Candice"/>
            <filter val="Miller, Ken"/>
            <filter val="Romero, Allan"/>
            <filter val="Ross, Kevin"/>
          </filters>
        </filterColumn>
      </autoFilter>
    </customSheetView>
    <customSheetView guid="{6DA8A8FD-352D-4610-BC5A-169CD7F1B872}" filter="1" showAutoFilter="1" topLeftCell="O16">
      <selection activeCell="T1023" sqref="T1023"/>
      <pageMargins left="0.7" right="0.7" top="0.75" bottom="0.75" header="0.3" footer="0.3"/>
      <pageSetup orientation="portrait" r:id="rId1"/>
      <autoFilter ref="A2:W1018">
        <filterColumn colId="13">
          <filters>
            <dateGroupItem year="2014" month="8" dateTimeGrouping="month"/>
          </filters>
        </filterColumn>
      </autoFilter>
    </customSheetView>
    <customSheetView guid="{D0527416-56DA-471C-B239-7844AAE5BBF2}" showAutoFilter="1">
      <selection activeCell="A3" sqref="A3"/>
      <pageMargins left="0.7" right="0.7" top="0.75" bottom="0.75" header="0.3" footer="0.3"/>
      <autoFilter ref="A2:W1065"/>
    </customSheetView>
    <customSheetView guid="{B54B3B29-DBE5-4E05-B57A-733E861AD3D8}" scale="80" filter="1" showAutoFilter="1">
      <selection activeCell="A3" sqref="A3"/>
      <pageMargins left="0.7" right="0.7" top="0.75" bottom="0.75" header="0.3" footer="0.3"/>
      <autoFilter ref="A2:W1067">
        <filterColumn colId="13">
          <filters>
            <dateGroupItem year="2014" month="9" dateTimeGrouping="month"/>
          </filters>
        </filterColumn>
      </autoFilter>
    </customSheetView>
    <customSheetView guid="{408714B3-C490-4A0A-9E6B-4A6408ECE2F9}" scale="80" filter="1" showAutoFilter="1">
      <selection activeCell="A3" sqref="A3"/>
      <pageMargins left="0.7" right="0.7" top="0.75" bottom="0.75" header="0.3" footer="0.3"/>
      <autoFilter ref="A2:W1067">
        <filterColumn colId="13">
          <filters>
            <dateGroupItem year="2014" month="9" dateTimeGrouping="month"/>
          </filters>
        </filterColumn>
      </autoFilter>
    </customSheetView>
    <customSheetView guid="{E78475F9-8E88-486A-B527-CF4D0005F119}" scale="80" showAutoFilter="1" topLeftCell="E1">
      <selection activeCell="D20" sqref="A20:XFD22"/>
      <pageMargins left="0.7" right="0.7" top="0.75" bottom="0.75" header="0.3" footer="0.3"/>
      <autoFilter ref="A2:W1102"/>
    </customSheetView>
    <customSheetView guid="{5495ECAE-4783-411D-818A-D8EDBC82D2AC}" scale="80">
      <selection activeCell="F32" sqref="F32"/>
      <pageMargins left="0.7" right="0.7" top="0.75" bottom="0.75" header="0.3" footer="0.3"/>
    </customSheetView>
    <customSheetView guid="{E948BCE7-2060-41BB-8D33-622594444302}" scale="80" topLeftCell="A73">
      <selection activeCell="A97" sqref="A97:XFD97"/>
      <pageMargins left="0.7" right="0.7" top="0.75" bottom="0.75" header="0.3" footer="0.3"/>
    </customSheetView>
    <customSheetView guid="{8FCB8EB8-4FC2-40FD-A64A-15756752189C}" scale="80" topLeftCell="A213">
      <selection activeCell="A97" sqref="A97:XFD97"/>
      <pageMargins left="0.7" right="0.7" top="0.75" bottom="0.75" header="0.3" footer="0.3"/>
    </customSheetView>
    <customSheetView guid="{6FC8E45E-B7EC-432F-999B-187E52E5BCD1}" scale="80" filter="1" showAutoFilter="1">
      <selection activeCell="F362" sqref="F361:F362"/>
      <pageMargins left="0.7" right="0.7" top="0.75" bottom="0.75" header="0.3" footer="0.3"/>
      <autoFilter ref="A2:X356">
        <filterColumn colId="7">
          <filters>
            <filter val="Dovichak, Lesley"/>
          </filters>
        </filterColumn>
      </autoFilter>
    </customSheetView>
  </customSheetView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F320"/>
  <sheetViews>
    <sheetView topLeftCell="A11" zoomScaleNormal="100" workbookViewId="0">
      <pane ySplit="1" topLeftCell="A222" activePane="bottomLeft" state="frozen"/>
      <selection activeCell="A11" sqref="A11"/>
      <selection pane="bottomLeft" activeCell="C321" sqref="C321"/>
    </sheetView>
  </sheetViews>
  <sheetFormatPr defaultRowHeight="15" x14ac:dyDescent="0.25"/>
  <cols>
    <col min="1" max="1" width="11.140625" style="6" customWidth="1"/>
    <col min="2" max="2" width="22.5703125" style="32" bestFit="1" customWidth="1"/>
    <col min="3" max="3" width="87" style="7" customWidth="1"/>
    <col min="4" max="4" width="16.140625" style="7" customWidth="1"/>
    <col min="5" max="5" width="24.7109375" style="8" customWidth="1"/>
    <col min="6" max="6" width="14" style="5" customWidth="1"/>
    <col min="7" max="16384" width="9.140625" style="5"/>
  </cols>
  <sheetData>
    <row r="1" spans="1:6" x14ac:dyDescent="0.25">
      <c r="A1" s="712" t="s">
        <v>234</v>
      </c>
      <c r="B1" s="713"/>
      <c r="C1" s="713"/>
      <c r="D1" s="713"/>
      <c r="E1" s="713"/>
      <c r="F1" s="714"/>
    </row>
    <row r="2" spans="1:6" x14ac:dyDescent="0.25">
      <c r="A2" s="715"/>
      <c r="B2" s="716"/>
      <c r="C2" s="716"/>
      <c r="D2" s="716"/>
      <c r="E2" s="716"/>
      <c r="F2" s="717"/>
    </row>
    <row r="3" spans="1:6" x14ac:dyDescent="0.25">
      <c r="A3" s="715"/>
      <c r="B3" s="716"/>
      <c r="C3" s="716"/>
      <c r="D3" s="716"/>
      <c r="E3" s="716"/>
      <c r="F3" s="717"/>
    </row>
    <row r="4" spans="1:6" x14ac:dyDescent="0.25">
      <c r="A4" s="715"/>
      <c r="B4" s="716"/>
      <c r="C4" s="716"/>
      <c r="D4" s="716"/>
      <c r="E4" s="716"/>
      <c r="F4" s="717"/>
    </row>
    <row r="5" spans="1:6" x14ac:dyDescent="0.25">
      <c r="A5" s="715"/>
      <c r="B5" s="716"/>
      <c r="C5" s="716"/>
      <c r="D5" s="716"/>
      <c r="E5" s="716"/>
      <c r="F5" s="717"/>
    </row>
    <row r="6" spans="1:6" x14ac:dyDescent="0.25">
      <c r="A6" s="718"/>
      <c r="B6" s="719"/>
      <c r="C6" s="719"/>
      <c r="D6" s="719"/>
      <c r="E6" s="719"/>
      <c r="F6" s="720"/>
    </row>
    <row r="7" spans="1:6" x14ac:dyDescent="0.25">
      <c r="A7" s="38"/>
      <c r="B7" s="39"/>
      <c r="C7" s="40"/>
      <c r="D7" s="41" t="s">
        <v>151</v>
      </c>
      <c r="E7" s="41"/>
      <c r="F7" s="42"/>
    </row>
    <row r="8" spans="1:6" x14ac:dyDescent="0.25">
      <c r="A8" s="9"/>
      <c r="B8" s="29"/>
      <c r="C8" s="10"/>
      <c r="D8" s="11" t="s">
        <v>152</v>
      </c>
      <c r="E8" s="11"/>
      <c r="F8" s="12"/>
    </row>
    <row r="9" spans="1:6" x14ac:dyDescent="0.25">
      <c r="A9" s="9"/>
      <c r="B9" s="29"/>
      <c r="C9" s="10"/>
      <c r="D9" s="11"/>
      <c r="E9" s="11"/>
      <c r="F9" s="12"/>
    </row>
    <row r="10" spans="1:6" x14ac:dyDescent="0.25">
      <c r="A10" s="9"/>
      <c r="B10" s="29"/>
      <c r="C10" s="10"/>
      <c r="D10" s="10"/>
      <c r="E10" s="11"/>
      <c r="F10" s="12"/>
    </row>
    <row r="11" spans="1:6" x14ac:dyDescent="0.25">
      <c r="A11" s="13" t="s">
        <v>400</v>
      </c>
      <c r="B11" s="30" t="s">
        <v>159</v>
      </c>
      <c r="C11" s="14" t="s">
        <v>123</v>
      </c>
      <c r="D11" s="14" t="s">
        <v>150</v>
      </c>
      <c r="E11" s="15" t="s">
        <v>0</v>
      </c>
      <c r="F11" s="15" t="s">
        <v>401</v>
      </c>
    </row>
    <row r="12" spans="1:6" hidden="1" x14ac:dyDescent="0.25">
      <c r="A12" s="9">
        <v>41730</v>
      </c>
      <c r="B12" s="9" t="s">
        <v>113</v>
      </c>
      <c r="C12" s="10" t="s">
        <v>154</v>
      </c>
      <c r="D12" s="10" t="s">
        <v>152</v>
      </c>
      <c r="E12" s="11" t="s">
        <v>40</v>
      </c>
      <c r="F12" s="12"/>
    </row>
    <row r="13" spans="1:6" hidden="1" x14ac:dyDescent="0.25">
      <c r="A13" s="9">
        <v>41730</v>
      </c>
      <c r="B13" s="9" t="s">
        <v>122</v>
      </c>
      <c r="C13" s="10" t="s">
        <v>130</v>
      </c>
      <c r="D13" s="10" t="s">
        <v>152</v>
      </c>
      <c r="E13" s="11" t="s">
        <v>35</v>
      </c>
      <c r="F13" s="12"/>
    </row>
    <row r="14" spans="1:6" s="45" customFormat="1" hidden="1" x14ac:dyDescent="0.25">
      <c r="A14" s="25">
        <v>41730</v>
      </c>
      <c r="B14" s="25" t="s">
        <v>61</v>
      </c>
      <c r="C14" s="16" t="s">
        <v>126</v>
      </c>
      <c r="D14" s="16" t="s">
        <v>152</v>
      </c>
      <c r="E14" s="26" t="s">
        <v>35</v>
      </c>
      <c r="F14" s="28"/>
    </row>
    <row r="15" spans="1:6" s="45" customFormat="1" hidden="1" x14ac:dyDescent="0.25">
      <c r="A15" s="25">
        <v>41730</v>
      </c>
      <c r="B15" s="25" t="s">
        <v>61</v>
      </c>
      <c r="C15" s="16" t="s">
        <v>127</v>
      </c>
      <c r="D15" s="16" t="s">
        <v>152</v>
      </c>
      <c r="E15" s="26" t="s">
        <v>35</v>
      </c>
      <c r="F15" s="28"/>
    </row>
    <row r="16" spans="1:6" s="45" customFormat="1" ht="90" x14ac:dyDescent="0.25">
      <c r="A16" s="55">
        <v>41730</v>
      </c>
      <c r="B16" s="55" t="s">
        <v>161</v>
      </c>
      <c r="C16" s="57" t="s">
        <v>1738</v>
      </c>
      <c r="D16" s="57" t="s">
        <v>151</v>
      </c>
      <c r="E16" s="58" t="s">
        <v>35</v>
      </c>
      <c r="F16" s="60" t="s">
        <v>229</v>
      </c>
    </row>
    <row r="17" spans="1:6" hidden="1" x14ac:dyDescent="0.25">
      <c r="A17" s="9">
        <v>41730</v>
      </c>
      <c r="B17" s="9" t="s">
        <v>166</v>
      </c>
      <c r="C17" s="10" t="s">
        <v>124</v>
      </c>
      <c r="D17" s="10" t="s">
        <v>152</v>
      </c>
      <c r="E17" s="11" t="s">
        <v>40</v>
      </c>
      <c r="F17" s="12"/>
    </row>
    <row r="18" spans="1:6" s="45" customFormat="1" hidden="1" x14ac:dyDescent="0.25">
      <c r="A18" s="25">
        <v>41730</v>
      </c>
      <c r="B18" s="25" t="s">
        <v>61</v>
      </c>
      <c r="C18" s="16" t="s">
        <v>128</v>
      </c>
      <c r="D18" s="16" t="s">
        <v>152</v>
      </c>
      <c r="E18" s="26" t="s">
        <v>35</v>
      </c>
      <c r="F18" s="28"/>
    </row>
    <row r="19" spans="1:6" s="45" customFormat="1" hidden="1" x14ac:dyDescent="0.25">
      <c r="A19" s="25">
        <v>41730</v>
      </c>
      <c r="B19" s="25" t="s">
        <v>162</v>
      </c>
      <c r="C19" s="16" t="s">
        <v>129</v>
      </c>
      <c r="D19" s="16" t="s">
        <v>152</v>
      </c>
      <c r="E19" s="26" t="s">
        <v>35</v>
      </c>
      <c r="F19" s="28"/>
    </row>
    <row r="20" spans="1:6" s="45" customFormat="1" hidden="1" x14ac:dyDescent="0.25">
      <c r="A20" s="25">
        <v>41730</v>
      </c>
      <c r="B20" s="25" t="s">
        <v>61</v>
      </c>
      <c r="C20" s="16" t="s">
        <v>131</v>
      </c>
      <c r="D20" s="16" t="s">
        <v>152</v>
      </c>
      <c r="E20" s="26" t="s">
        <v>35</v>
      </c>
      <c r="F20" s="28"/>
    </row>
    <row r="21" spans="1:6" s="45" customFormat="1" ht="30" hidden="1" x14ac:dyDescent="0.25">
      <c r="A21" s="25">
        <v>41730</v>
      </c>
      <c r="B21" s="25" t="s">
        <v>163</v>
      </c>
      <c r="C21" s="16" t="s">
        <v>390</v>
      </c>
      <c r="D21" s="16" t="s">
        <v>152</v>
      </c>
      <c r="E21" s="26" t="s">
        <v>35</v>
      </c>
      <c r="F21" s="28"/>
    </row>
    <row r="22" spans="1:6" ht="30" hidden="1" x14ac:dyDescent="0.25">
      <c r="A22" s="25">
        <v>41730</v>
      </c>
      <c r="B22" s="31" t="s">
        <v>178</v>
      </c>
      <c r="C22" s="16" t="s">
        <v>179</v>
      </c>
      <c r="D22" s="16" t="s">
        <v>152</v>
      </c>
      <c r="E22" s="26" t="s">
        <v>38</v>
      </c>
      <c r="F22" s="27"/>
    </row>
    <row r="23" spans="1:6" ht="285" hidden="1" x14ac:dyDescent="0.25">
      <c r="A23" s="55">
        <v>41730</v>
      </c>
      <c r="B23" s="56" t="s">
        <v>160</v>
      </c>
      <c r="C23" s="57" t="s">
        <v>311</v>
      </c>
      <c r="D23" s="57" t="s">
        <v>152</v>
      </c>
      <c r="E23" s="58" t="s">
        <v>38</v>
      </c>
      <c r="F23" s="59" t="s">
        <v>346</v>
      </c>
    </row>
    <row r="24" spans="1:6" ht="278.25" x14ac:dyDescent="0.25">
      <c r="A24" s="17">
        <v>41730</v>
      </c>
      <c r="B24" s="24" t="s">
        <v>180</v>
      </c>
      <c r="C24" s="50" t="s">
        <v>2375</v>
      </c>
      <c r="D24" s="18" t="s">
        <v>151</v>
      </c>
      <c r="E24" s="19" t="s">
        <v>38</v>
      </c>
      <c r="F24" s="21" t="s">
        <v>319</v>
      </c>
    </row>
    <row r="25" spans="1:6" ht="135" x14ac:dyDescent="0.25">
      <c r="A25" s="17">
        <v>41730</v>
      </c>
      <c r="B25" s="17" t="s">
        <v>155</v>
      </c>
      <c r="C25" s="18" t="s">
        <v>1318</v>
      </c>
      <c r="D25" s="18" t="s">
        <v>151</v>
      </c>
      <c r="E25" s="19" t="s">
        <v>40</v>
      </c>
      <c r="F25" s="22" t="s">
        <v>182</v>
      </c>
    </row>
    <row r="26" spans="1:6" ht="135" x14ac:dyDescent="0.25">
      <c r="A26" s="17">
        <v>41730</v>
      </c>
      <c r="B26" s="17" t="s">
        <v>156</v>
      </c>
      <c r="C26" s="18" t="s">
        <v>1582</v>
      </c>
      <c r="D26" s="18" t="s">
        <v>151</v>
      </c>
      <c r="E26" s="19" t="s">
        <v>40</v>
      </c>
      <c r="F26" s="20"/>
    </row>
    <row r="27" spans="1:6" ht="75" x14ac:dyDescent="0.25">
      <c r="A27" s="17">
        <v>41730</v>
      </c>
      <c r="B27" s="17" t="s">
        <v>157</v>
      </c>
      <c r="C27" s="18" t="s">
        <v>476</v>
      </c>
      <c r="D27" s="18" t="s">
        <v>151</v>
      </c>
      <c r="E27" s="19" t="s">
        <v>40</v>
      </c>
      <c r="F27" s="21" t="s">
        <v>177</v>
      </c>
    </row>
    <row r="28" spans="1:6" ht="30" hidden="1" x14ac:dyDescent="0.25">
      <c r="A28" s="9">
        <v>41730</v>
      </c>
      <c r="B28" s="9" t="s">
        <v>158</v>
      </c>
      <c r="C28" s="49" t="s">
        <v>464</v>
      </c>
      <c r="D28" s="10" t="s">
        <v>152</v>
      </c>
      <c r="E28" s="11" t="s">
        <v>40</v>
      </c>
      <c r="F28" s="12"/>
    </row>
    <row r="29" spans="1:6" ht="30" hidden="1" x14ac:dyDescent="0.25">
      <c r="A29" s="9">
        <v>41731</v>
      </c>
      <c r="B29" s="9" t="s">
        <v>8</v>
      </c>
      <c r="C29" s="35" t="s">
        <v>1450</v>
      </c>
      <c r="D29" s="10" t="s">
        <v>152</v>
      </c>
      <c r="E29" s="11" t="s">
        <v>39</v>
      </c>
      <c r="F29" s="12"/>
    </row>
    <row r="30" spans="1:6" hidden="1" x14ac:dyDescent="0.25">
      <c r="A30" s="9">
        <v>41731</v>
      </c>
      <c r="B30" s="9" t="s">
        <v>8</v>
      </c>
      <c r="C30" s="10" t="s">
        <v>133</v>
      </c>
      <c r="D30" s="10" t="s">
        <v>152</v>
      </c>
      <c r="E30" s="11" t="s">
        <v>39</v>
      </c>
      <c r="F30" s="12"/>
    </row>
    <row r="31" spans="1:6" ht="30" hidden="1" x14ac:dyDescent="0.25">
      <c r="A31" s="25">
        <v>41731</v>
      </c>
      <c r="B31" s="25" t="s">
        <v>3</v>
      </c>
      <c r="C31" s="16" t="s">
        <v>185</v>
      </c>
      <c r="D31" s="16" t="s">
        <v>152</v>
      </c>
      <c r="E31" s="26" t="s">
        <v>39</v>
      </c>
      <c r="F31" s="28"/>
    </row>
    <row r="32" spans="1:6" s="45" customFormat="1" ht="105" hidden="1" x14ac:dyDescent="0.25">
      <c r="A32" s="34">
        <v>41863</v>
      </c>
      <c r="B32" s="25" t="s">
        <v>164</v>
      </c>
      <c r="C32" s="16" t="s">
        <v>1484</v>
      </c>
      <c r="D32" s="16" t="s">
        <v>152</v>
      </c>
      <c r="E32" s="26" t="s">
        <v>39</v>
      </c>
      <c r="F32" s="195" t="s">
        <v>393</v>
      </c>
    </row>
    <row r="33" spans="1:6" ht="30" hidden="1" x14ac:dyDescent="0.25">
      <c r="A33" s="34">
        <v>41731</v>
      </c>
      <c r="B33" s="34" t="s">
        <v>165</v>
      </c>
      <c r="C33" s="35" t="s">
        <v>394</v>
      </c>
      <c r="D33" s="35" t="s">
        <v>152</v>
      </c>
      <c r="E33" s="36" t="s">
        <v>39</v>
      </c>
      <c r="F33" s="37" t="s">
        <v>395</v>
      </c>
    </row>
    <row r="34" spans="1:6" hidden="1" x14ac:dyDescent="0.25">
      <c r="A34" s="9">
        <v>41731</v>
      </c>
      <c r="B34" s="9" t="s">
        <v>8</v>
      </c>
      <c r="C34" s="49" t="s">
        <v>465</v>
      </c>
      <c r="D34" s="10" t="s">
        <v>303</v>
      </c>
      <c r="E34" s="11" t="s">
        <v>39</v>
      </c>
      <c r="F34" s="12"/>
    </row>
    <row r="35" spans="1:6" ht="30" hidden="1" x14ac:dyDescent="0.25">
      <c r="A35" s="9">
        <v>41731</v>
      </c>
      <c r="B35" s="9" t="s">
        <v>163</v>
      </c>
      <c r="C35" s="10" t="s">
        <v>453</v>
      </c>
      <c r="D35" s="10" t="s">
        <v>152</v>
      </c>
      <c r="E35" s="11" t="s">
        <v>39</v>
      </c>
      <c r="F35" s="12"/>
    </row>
    <row r="36" spans="1:6" x14ac:dyDescent="0.25">
      <c r="A36" s="9">
        <v>41731</v>
      </c>
      <c r="B36" s="9" t="s">
        <v>161</v>
      </c>
      <c r="C36" s="10" t="s">
        <v>135</v>
      </c>
      <c r="D36" s="10" t="s">
        <v>151</v>
      </c>
      <c r="E36" s="11" t="s">
        <v>134</v>
      </c>
      <c r="F36" s="12"/>
    </row>
    <row r="37" spans="1:6" x14ac:dyDescent="0.25">
      <c r="A37" s="9">
        <v>41731</v>
      </c>
      <c r="B37" s="9" t="s">
        <v>167</v>
      </c>
      <c r="C37" s="10" t="s">
        <v>138</v>
      </c>
      <c r="D37" s="10" t="s">
        <v>151</v>
      </c>
      <c r="E37" s="11" t="s">
        <v>134</v>
      </c>
      <c r="F37" s="12"/>
    </row>
    <row r="38" spans="1:6" x14ac:dyDescent="0.25">
      <c r="A38" s="17">
        <v>41731</v>
      </c>
      <c r="B38" s="17" t="s">
        <v>157</v>
      </c>
      <c r="C38" s="18" t="s">
        <v>136</v>
      </c>
      <c r="D38" s="18" t="s">
        <v>151</v>
      </c>
      <c r="E38" s="19" t="s">
        <v>134</v>
      </c>
      <c r="F38" s="22"/>
    </row>
    <row r="39" spans="1:6" ht="30" x14ac:dyDescent="0.25">
      <c r="A39" s="9">
        <v>41731</v>
      </c>
      <c r="B39" s="9" t="s">
        <v>168</v>
      </c>
      <c r="C39" s="10" t="s">
        <v>137</v>
      </c>
      <c r="D39" s="10" t="s">
        <v>151</v>
      </c>
      <c r="E39" s="11" t="s">
        <v>134</v>
      </c>
      <c r="F39" s="12"/>
    </row>
    <row r="40" spans="1:6" x14ac:dyDescent="0.25">
      <c r="A40" s="9">
        <v>41731</v>
      </c>
      <c r="B40" s="9" t="s">
        <v>170</v>
      </c>
      <c r="C40" s="10" t="s">
        <v>169</v>
      </c>
      <c r="D40" s="10" t="s">
        <v>151</v>
      </c>
      <c r="E40" s="11" t="s">
        <v>134</v>
      </c>
      <c r="F40" s="12"/>
    </row>
    <row r="41" spans="1:6" ht="378.75" x14ac:dyDescent="0.25">
      <c r="A41" s="17">
        <v>41731</v>
      </c>
      <c r="B41" s="24" t="s">
        <v>210</v>
      </c>
      <c r="C41" s="18" t="s">
        <v>2091</v>
      </c>
      <c r="D41" s="18" t="s">
        <v>151</v>
      </c>
      <c r="E41" s="18" t="s">
        <v>228</v>
      </c>
      <c r="F41" s="21" t="s">
        <v>227</v>
      </c>
    </row>
    <row r="42" spans="1:6" ht="60" hidden="1" x14ac:dyDescent="0.25">
      <c r="A42" s="9">
        <v>41731</v>
      </c>
      <c r="B42" s="9" t="s">
        <v>163</v>
      </c>
      <c r="C42" s="10" t="s">
        <v>396</v>
      </c>
      <c r="D42" s="10" t="s">
        <v>152</v>
      </c>
      <c r="E42" s="11" t="s">
        <v>34</v>
      </c>
      <c r="F42" s="12"/>
    </row>
    <row r="43" spans="1:6" hidden="1" x14ac:dyDescent="0.25">
      <c r="A43" s="9">
        <v>41731</v>
      </c>
      <c r="B43" s="9" t="s">
        <v>171</v>
      </c>
      <c r="C43" s="10" t="s">
        <v>139</v>
      </c>
      <c r="D43" s="10" t="s">
        <v>152</v>
      </c>
      <c r="E43" s="26" t="s">
        <v>37</v>
      </c>
      <c r="F43" s="12"/>
    </row>
    <row r="44" spans="1:6" hidden="1" x14ac:dyDescent="0.25">
      <c r="A44" s="9">
        <v>41731</v>
      </c>
      <c r="B44" s="9" t="s">
        <v>172</v>
      </c>
      <c r="C44" s="10" t="s">
        <v>140</v>
      </c>
      <c r="D44" s="10" t="s">
        <v>152</v>
      </c>
      <c r="E44" s="26" t="s">
        <v>37</v>
      </c>
      <c r="F44" s="12"/>
    </row>
    <row r="45" spans="1:6" ht="30" hidden="1" x14ac:dyDescent="0.25">
      <c r="A45" s="55">
        <v>41731</v>
      </c>
      <c r="B45" s="55"/>
      <c r="C45" s="57" t="s">
        <v>153</v>
      </c>
      <c r="D45" s="57" t="s">
        <v>152</v>
      </c>
      <c r="E45" s="58" t="s">
        <v>37</v>
      </c>
      <c r="F45" s="73"/>
    </row>
    <row r="46" spans="1:6" ht="45" hidden="1" x14ac:dyDescent="0.25">
      <c r="A46" s="62">
        <v>41731</v>
      </c>
      <c r="B46" s="62" t="s">
        <v>113</v>
      </c>
      <c r="C46" s="63" t="s">
        <v>181</v>
      </c>
      <c r="D46" s="61" t="s">
        <v>152</v>
      </c>
      <c r="E46" s="64" t="s">
        <v>37</v>
      </c>
      <c r="F46" s="59" t="s">
        <v>226</v>
      </c>
    </row>
    <row r="47" spans="1:6" hidden="1" x14ac:dyDescent="0.25">
      <c r="A47" s="17">
        <v>41731</v>
      </c>
      <c r="B47" s="17"/>
      <c r="C47" s="18" t="s">
        <v>141</v>
      </c>
      <c r="D47" s="18" t="s">
        <v>152</v>
      </c>
      <c r="E47" s="19" t="s">
        <v>37</v>
      </c>
      <c r="F47" s="20"/>
    </row>
    <row r="48" spans="1:6" hidden="1" x14ac:dyDescent="0.25">
      <c r="A48" s="55">
        <v>41731</v>
      </c>
      <c r="B48" s="55" t="s">
        <v>173</v>
      </c>
      <c r="C48" s="57" t="s">
        <v>142</v>
      </c>
      <c r="D48" s="57" t="s">
        <v>152</v>
      </c>
      <c r="E48" s="58" t="s">
        <v>37</v>
      </c>
      <c r="F48" s="65"/>
    </row>
    <row r="49" spans="1:6" hidden="1" x14ac:dyDescent="0.25">
      <c r="A49" s="9">
        <v>41731</v>
      </c>
      <c r="B49" s="9" t="s">
        <v>174</v>
      </c>
      <c r="C49" s="10" t="s">
        <v>143</v>
      </c>
      <c r="D49" s="10" t="s">
        <v>152</v>
      </c>
      <c r="E49" s="26" t="s">
        <v>37</v>
      </c>
      <c r="F49" s="12"/>
    </row>
    <row r="50" spans="1:6" hidden="1" x14ac:dyDescent="0.25">
      <c r="A50" s="55">
        <v>41731</v>
      </c>
      <c r="B50" s="55" t="s">
        <v>175</v>
      </c>
      <c r="C50" s="57" t="s">
        <v>144</v>
      </c>
      <c r="D50" s="57" t="s">
        <v>152</v>
      </c>
      <c r="E50" s="58" t="s">
        <v>37</v>
      </c>
      <c r="F50" s="65"/>
    </row>
    <row r="51" spans="1:6" hidden="1" x14ac:dyDescent="0.25">
      <c r="A51" s="9">
        <v>41731</v>
      </c>
      <c r="B51" s="9" t="s">
        <v>163</v>
      </c>
      <c r="C51" s="10" t="s">
        <v>283</v>
      </c>
      <c r="D51" s="10" t="s">
        <v>152</v>
      </c>
      <c r="E51" s="11" t="s">
        <v>145</v>
      </c>
      <c r="F51" s="12"/>
    </row>
    <row r="52" spans="1:6" x14ac:dyDescent="0.25">
      <c r="A52" s="9">
        <v>41731</v>
      </c>
      <c r="B52" s="9" t="s">
        <v>163</v>
      </c>
      <c r="C52" s="10" t="s">
        <v>132</v>
      </c>
      <c r="D52" s="10" t="s">
        <v>151</v>
      </c>
      <c r="E52" s="11" t="s">
        <v>145</v>
      </c>
      <c r="F52" s="12"/>
    </row>
    <row r="53" spans="1:6" x14ac:dyDescent="0.25">
      <c r="A53" s="9">
        <v>41731</v>
      </c>
      <c r="B53" s="9" t="s">
        <v>176</v>
      </c>
      <c r="C53" s="10" t="s">
        <v>146</v>
      </c>
      <c r="D53" s="10" t="s">
        <v>151</v>
      </c>
      <c r="E53" s="11" t="s">
        <v>145</v>
      </c>
      <c r="F53" s="12"/>
    </row>
    <row r="54" spans="1:6" ht="30" x14ac:dyDescent="0.25">
      <c r="A54" s="17">
        <v>41731</v>
      </c>
      <c r="B54" s="17" t="s">
        <v>49</v>
      </c>
      <c r="C54" s="18" t="s">
        <v>314</v>
      </c>
      <c r="D54" s="18" t="s">
        <v>151</v>
      </c>
      <c r="E54" s="19" t="s">
        <v>145</v>
      </c>
      <c r="F54" s="20"/>
    </row>
    <row r="55" spans="1:6" x14ac:dyDescent="0.25">
      <c r="A55" s="9">
        <v>41731</v>
      </c>
      <c r="B55" s="9"/>
      <c r="C55" s="10" t="s">
        <v>148</v>
      </c>
      <c r="D55" s="10" t="s">
        <v>151</v>
      </c>
      <c r="E55" s="11" t="s">
        <v>145</v>
      </c>
      <c r="F55" s="12"/>
    </row>
    <row r="56" spans="1:6" x14ac:dyDescent="0.25">
      <c r="A56" s="9">
        <v>41731</v>
      </c>
      <c r="B56" s="9"/>
      <c r="C56" s="10" t="s">
        <v>147</v>
      </c>
      <c r="D56" s="10" t="s">
        <v>151</v>
      </c>
      <c r="E56" s="11" t="s">
        <v>145</v>
      </c>
      <c r="F56" s="12"/>
    </row>
    <row r="57" spans="1:6" x14ac:dyDescent="0.25">
      <c r="A57" s="9">
        <v>41731</v>
      </c>
      <c r="B57" s="9"/>
      <c r="C57" s="10" t="s">
        <v>149</v>
      </c>
      <c r="D57" s="10" t="s">
        <v>151</v>
      </c>
      <c r="E57" s="11" t="s">
        <v>145</v>
      </c>
      <c r="F57" s="12"/>
    </row>
    <row r="58" spans="1:6" ht="60" hidden="1" x14ac:dyDescent="0.25">
      <c r="A58" s="55">
        <v>41732</v>
      </c>
      <c r="B58" s="55" t="s">
        <v>183</v>
      </c>
      <c r="C58" s="61" t="s">
        <v>402</v>
      </c>
      <c r="D58" s="57" t="s">
        <v>152</v>
      </c>
      <c r="E58" s="58" t="s">
        <v>40</v>
      </c>
      <c r="F58" s="59" t="s">
        <v>310</v>
      </c>
    </row>
    <row r="59" spans="1:6" s="45" customFormat="1" hidden="1" x14ac:dyDescent="0.25">
      <c r="A59" s="25">
        <v>41737</v>
      </c>
      <c r="B59" s="25" t="s">
        <v>61</v>
      </c>
      <c r="C59" s="16" t="s">
        <v>261</v>
      </c>
      <c r="D59" s="16" t="s">
        <v>152</v>
      </c>
      <c r="E59" s="26" t="s">
        <v>35</v>
      </c>
      <c r="F59" s="28"/>
    </row>
    <row r="60" spans="1:6" s="45" customFormat="1" hidden="1" x14ac:dyDescent="0.25">
      <c r="A60" s="25">
        <v>41738</v>
      </c>
      <c r="B60" s="31" t="s">
        <v>8</v>
      </c>
      <c r="C60" s="16" t="s">
        <v>284</v>
      </c>
      <c r="D60" s="16" t="s">
        <v>152</v>
      </c>
      <c r="E60" s="26" t="s">
        <v>39</v>
      </c>
      <c r="F60" s="27"/>
    </row>
    <row r="61" spans="1:6" s="45" customFormat="1" hidden="1" x14ac:dyDescent="0.25">
      <c r="A61" s="25">
        <v>41738</v>
      </c>
      <c r="B61" s="31"/>
      <c r="C61" s="16" t="s">
        <v>216</v>
      </c>
      <c r="D61" s="16" t="s">
        <v>152</v>
      </c>
      <c r="E61" s="26" t="s">
        <v>39</v>
      </c>
      <c r="F61" s="28"/>
    </row>
    <row r="62" spans="1:6" s="45" customFormat="1" ht="60" hidden="1" x14ac:dyDescent="0.25">
      <c r="A62" s="55">
        <v>41767</v>
      </c>
      <c r="B62" s="56" t="s">
        <v>230</v>
      </c>
      <c r="C62" s="61" t="s">
        <v>418</v>
      </c>
      <c r="D62" s="57" t="s">
        <v>152</v>
      </c>
      <c r="E62" s="58" t="s">
        <v>39</v>
      </c>
      <c r="F62" s="59" t="s">
        <v>313</v>
      </c>
    </row>
    <row r="63" spans="1:6" hidden="1" x14ac:dyDescent="0.25">
      <c r="A63" s="9">
        <v>41792</v>
      </c>
      <c r="B63" s="29"/>
      <c r="C63" s="10" t="s">
        <v>454</v>
      </c>
      <c r="D63" s="10" t="s">
        <v>152</v>
      </c>
      <c r="E63" s="11" t="s">
        <v>39</v>
      </c>
      <c r="F63" s="12"/>
    </row>
    <row r="64" spans="1:6" ht="307.5" hidden="1" customHeight="1" x14ac:dyDescent="0.25">
      <c r="A64" s="55">
        <v>41738</v>
      </c>
      <c r="B64" s="55" t="s">
        <v>211</v>
      </c>
      <c r="C64" s="194" t="s">
        <v>1256</v>
      </c>
      <c r="D64" s="57" t="s">
        <v>152</v>
      </c>
      <c r="E64" s="58" t="s">
        <v>34</v>
      </c>
      <c r="F64" s="60" t="s">
        <v>224</v>
      </c>
    </row>
    <row r="65" spans="1:6" ht="210" x14ac:dyDescent="0.25">
      <c r="A65" s="17">
        <v>41738</v>
      </c>
      <c r="B65" s="17" t="s">
        <v>235</v>
      </c>
      <c r="C65" s="50" t="s">
        <v>2092</v>
      </c>
      <c r="D65" s="18" t="s">
        <v>151</v>
      </c>
      <c r="E65" s="19" t="s">
        <v>34</v>
      </c>
      <c r="F65" s="21" t="s">
        <v>397</v>
      </c>
    </row>
    <row r="66" spans="1:6" ht="75" x14ac:dyDescent="0.25">
      <c r="A66" s="17">
        <v>41738</v>
      </c>
      <c r="B66" s="17" t="s">
        <v>173</v>
      </c>
      <c r="C66" s="18" t="s">
        <v>294</v>
      </c>
      <c r="D66" s="18" t="s">
        <v>151</v>
      </c>
      <c r="E66" s="19" t="s">
        <v>34</v>
      </c>
      <c r="F66" s="22" t="s">
        <v>225</v>
      </c>
    </row>
    <row r="67" spans="1:6" ht="120" hidden="1" x14ac:dyDescent="0.25">
      <c r="A67" s="9">
        <v>41738</v>
      </c>
      <c r="B67" s="29" t="s">
        <v>209</v>
      </c>
      <c r="C67" s="49" t="s">
        <v>331</v>
      </c>
      <c r="D67" s="49" t="s">
        <v>152</v>
      </c>
      <c r="E67" s="11" t="s">
        <v>34</v>
      </c>
      <c r="F67" s="12"/>
    </row>
    <row r="68" spans="1:6" ht="30" hidden="1" x14ac:dyDescent="0.25">
      <c r="A68" s="9">
        <v>41738</v>
      </c>
      <c r="B68" s="29" t="s">
        <v>212</v>
      </c>
      <c r="C68" s="10" t="s">
        <v>285</v>
      </c>
      <c r="D68" s="49" t="s">
        <v>152</v>
      </c>
      <c r="E68" s="11" t="s">
        <v>34</v>
      </c>
      <c r="F68" s="12"/>
    </row>
    <row r="69" spans="1:6" hidden="1" x14ac:dyDescent="0.25">
      <c r="A69" s="9">
        <v>41738</v>
      </c>
      <c r="B69" s="29"/>
      <c r="C69" s="10" t="s">
        <v>286</v>
      </c>
      <c r="D69" s="10" t="s">
        <v>152</v>
      </c>
      <c r="E69" s="11" t="s">
        <v>213</v>
      </c>
      <c r="F69" s="12"/>
    </row>
    <row r="70" spans="1:6" hidden="1" x14ac:dyDescent="0.25">
      <c r="A70" s="9">
        <v>41738</v>
      </c>
      <c r="B70" s="29"/>
      <c r="C70" s="10" t="s">
        <v>214</v>
      </c>
      <c r="D70" s="10" t="s">
        <v>152</v>
      </c>
      <c r="E70" s="11" t="s">
        <v>213</v>
      </c>
      <c r="F70" s="12"/>
    </row>
    <row r="71" spans="1:6" hidden="1" x14ac:dyDescent="0.25">
      <c r="A71" s="9">
        <v>41738</v>
      </c>
      <c r="B71" s="29" t="s">
        <v>8</v>
      </c>
      <c r="C71" s="10" t="s">
        <v>215</v>
      </c>
      <c r="D71" s="10" t="s">
        <v>152</v>
      </c>
      <c r="E71" s="11" t="s">
        <v>39</v>
      </c>
      <c r="F71" s="12"/>
    </row>
    <row r="72" spans="1:6" ht="45" hidden="1" x14ac:dyDescent="0.25">
      <c r="A72" s="139">
        <v>41738</v>
      </c>
      <c r="B72" s="140" t="s">
        <v>206</v>
      </c>
      <c r="C72" s="144" t="s">
        <v>1197</v>
      </c>
      <c r="D72" s="141" t="s">
        <v>152</v>
      </c>
      <c r="E72" s="142" t="s">
        <v>38</v>
      </c>
      <c r="F72" s="143"/>
    </row>
    <row r="73" spans="1:6" ht="122.25" hidden="1" customHeight="1" x14ac:dyDescent="0.25">
      <c r="A73" s="55">
        <v>41738</v>
      </c>
      <c r="B73" s="56" t="s">
        <v>207</v>
      </c>
      <c r="C73" s="57" t="s">
        <v>391</v>
      </c>
      <c r="D73" s="57" t="s">
        <v>152</v>
      </c>
      <c r="E73" s="58" t="s">
        <v>38</v>
      </c>
      <c r="F73" s="60"/>
    </row>
    <row r="74" spans="1:6" ht="135" hidden="1" x14ac:dyDescent="0.25">
      <c r="A74" s="17">
        <v>41738</v>
      </c>
      <c r="B74" s="24" t="s">
        <v>208</v>
      </c>
      <c r="C74" s="18" t="s">
        <v>1708</v>
      </c>
      <c r="D74" s="18" t="s">
        <v>152</v>
      </c>
      <c r="E74" s="19" t="s">
        <v>38</v>
      </c>
      <c r="F74" s="23" t="s">
        <v>308</v>
      </c>
    </row>
    <row r="75" spans="1:6" hidden="1" x14ac:dyDescent="0.25">
      <c r="A75" s="9">
        <v>41738</v>
      </c>
      <c r="B75" s="9" t="s">
        <v>233</v>
      </c>
      <c r="C75" s="10" t="s">
        <v>217</v>
      </c>
      <c r="D75" s="10" t="s">
        <v>152</v>
      </c>
      <c r="E75" s="11" t="s">
        <v>145</v>
      </c>
      <c r="F75" s="12"/>
    </row>
    <row r="76" spans="1:6" hidden="1" x14ac:dyDescent="0.25">
      <c r="A76" s="9">
        <v>41738</v>
      </c>
      <c r="B76" s="29" t="s">
        <v>237</v>
      </c>
      <c r="C76" s="10" t="s">
        <v>236</v>
      </c>
      <c r="D76" s="10" t="s">
        <v>152</v>
      </c>
      <c r="E76" s="11" t="s">
        <v>145</v>
      </c>
      <c r="F76" s="12"/>
    </row>
    <row r="77" spans="1:6" hidden="1" x14ac:dyDescent="0.25">
      <c r="A77" s="9">
        <v>41738</v>
      </c>
      <c r="B77" s="29" t="s">
        <v>239</v>
      </c>
      <c r="C77" s="10" t="s">
        <v>238</v>
      </c>
      <c r="D77" s="10" t="s">
        <v>152</v>
      </c>
      <c r="E77" s="11" t="s">
        <v>145</v>
      </c>
      <c r="F77" s="12"/>
    </row>
    <row r="78" spans="1:6" hidden="1" x14ac:dyDescent="0.25">
      <c r="A78" s="9">
        <v>41738</v>
      </c>
      <c r="B78" s="29" t="s">
        <v>240</v>
      </c>
      <c r="C78" s="10" t="s">
        <v>219</v>
      </c>
      <c r="D78" s="10" t="s">
        <v>152</v>
      </c>
      <c r="E78" s="11" t="s">
        <v>145</v>
      </c>
      <c r="F78" s="12"/>
    </row>
    <row r="79" spans="1:6" hidden="1" x14ac:dyDescent="0.25">
      <c r="A79" s="9">
        <v>41738</v>
      </c>
      <c r="B79" s="9" t="s">
        <v>94</v>
      </c>
      <c r="C79" s="10" t="s">
        <v>220</v>
      </c>
      <c r="D79" s="10" t="s">
        <v>152</v>
      </c>
      <c r="E79" s="11" t="s">
        <v>145</v>
      </c>
      <c r="F79" s="12"/>
    </row>
    <row r="80" spans="1:6" hidden="1" x14ac:dyDescent="0.25">
      <c r="A80" s="9">
        <v>41738</v>
      </c>
      <c r="B80" s="9" t="s">
        <v>96</v>
      </c>
      <c r="C80" s="10" t="s">
        <v>221</v>
      </c>
      <c r="D80" s="10" t="s">
        <v>152</v>
      </c>
      <c r="E80" s="11" t="s">
        <v>145</v>
      </c>
      <c r="F80" s="12"/>
    </row>
    <row r="81" spans="1:6" hidden="1" x14ac:dyDescent="0.25">
      <c r="A81" s="9">
        <v>41738</v>
      </c>
      <c r="B81" s="9" t="s">
        <v>96</v>
      </c>
      <c r="C81" s="10" t="s">
        <v>222</v>
      </c>
      <c r="D81" s="10" t="s">
        <v>152</v>
      </c>
      <c r="E81" s="11" t="s">
        <v>145</v>
      </c>
      <c r="F81" s="12"/>
    </row>
    <row r="82" spans="1:6" hidden="1" x14ac:dyDescent="0.25">
      <c r="A82" s="9">
        <v>41738</v>
      </c>
      <c r="B82" s="9" t="s">
        <v>233</v>
      </c>
      <c r="C82" s="10" t="s">
        <v>223</v>
      </c>
      <c r="D82" s="10" t="s">
        <v>152</v>
      </c>
      <c r="E82" s="11" t="s">
        <v>145</v>
      </c>
      <c r="F82" s="12"/>
    </row>
    <row r="83" spans="1:6" x14ac:dyDescent="0.25">
      <c r="A83" s="9">
        <v>41738</v>
      </c>
      <c r="B83" s="9" t="s">
        <v>184</v>
      </c>
      <c r="C83" s="10" t="s">
        <v>149</v>
      </c>
      <c r="D83" s="10" t="s">
        <v>151</v>
      </c>
      <c r="E83" s="11" t="s">
        <v>145</v>
      </c>
      <c r="F83" s="12"/>
    </row>
    <row r="84" spans="1:6" ht="30" hidden="1" x14ac:dyDescent="0.25">
      <c r="A84" s="9">
        <v>41738</v>
      </c>
      <c r="B84" s="29" t="s">
        <v>231</v>
      </c>
      <c r="C84" s="10" t="s">
        <v>218</v>
      </c>
      <c r="D84" s="10" t="s">
        <v>152</v>
      </c>
      <c r="E84" s="10" t="s">
        <v>232</v>
      </c>
      <c r="F84" s="12"/>
    </row>
    <row r="85" spans="1:6" hidden="1" x14ac:dyDescent="0.25">
      <c r="A85" s="9">
        <v>41743</v>
      </c>
      <c r="B85" s="29" t="s">
        <v>161</v>
      </c>
      <c r="C85" s="10" t="s">
        <v>287</v>
      </c>
      <c r="D85" s="10" t="s">
        <v>152</v>
      </c>
      <c r="E85" s="11" t="s">
        <v>134</v>
      </c>
      <c r="F85" s="12"/>
    </row>
    <row r="86" spans="1:6" ht="60" x14ac:dyDescent="0.25">
      <c r="A86" s="9">
        <v>41743</v>
      </c>
      <c r="B86" s="29" t="s">
        <v>241</v>
      </c>
      <c r="C86" s="10" t="s">
        <v>1583</v>
      </c>
      <c r="D86" s="10" t="s">
        <v>151</v>
      </c>
      <c r="E86" s="11" t="s">
        <v>1584</v>
      </c>
      <c r="F86" s="12"/>
    </row>
    <row r="87" spans="1:6" x14ac:dyDescent="0.25">
      <c r="A87" s="9">
        <v>41743</v>
      </c>
      <c r="B87" s="29" t="s">
        <v>168</v>
      </c>
      <c r="C87" s="10" t="s">
        <v>242</v>
      </c>
      <c r="D87" s="10" t="s">
        <v>151</v>
      </c>
      <c r="E87" s="11" t="s">
        <v>134</v>
      </c>
      <c r="F87" s="12"/>
    </row>
    <row r="88" spans="1:6" hidden="1" x14ac:dyDescent="0.25">
      <c r="A88" s="9">
        <v>41743</v>
      </c>
      <c r="B88" s="29" t="s">
        <v>243</v>
      </c>
      <c r="C88" s="10" t="s">
        <v>244</v>
      </c>
      <c r="D88" s="10" t="s">
        <v>152</v>
      </c>
      <c r="E88" s="11" t="s">
        <v>40</v>
      </c>
      <c r="F88" s="12"/>
    </row>
    <row r="89" spans="1:6" ht="30" hidden="1" x14ac:dyDescent="0.25">
      <c r="A89" s="55">
        <v>41744</v>
      </c>
      <c r="B89" s="56" t="s">
        <v>247</v>
      </c>
      <c r="C89" s="57" t="s">
        <v>248</v>
      </c>
      <c r="D89" s="57" t="s">
        <v>152</v>
      </c>
      <c r="E89" s="58" t="s">
        <v>37</v>
      </c>
      <c r="F89" s="65"/>
    </row>
    <row r="90" spans="1:6" ht="30" x14ac:dyDescent="0.25">
      <c r="A90" s="17">
        <v>41744</v>
      </c>
      <c r="B90" s="24" t="s">
        <v>247</v>
      </c>
      <c r="C90" s="18" t="s">
        <v>245</v>
      </c>
      <c r="D90" s="18" t="s">
        <v>151</v>
      </c>
      <c r="E90" s="19" t="s">
        <v>37</v>
      </c>
      <c r="F90" s="20"/>
    </row>
    <row r="91" spans="1:6" hidden="1" x14ac:dyDescent="0.25">
      <c r="A91" s="9">
        <v>41744</v>
      </c>
      <c r="B91" s="44" t="s">
        <v>112</v>
      </c>
      <c r="C91" s="10" t="s">
        <v>249</v>
      </c>
      <c r="D91" s="10" t="s">
        <v>152</v>
      </c>
      <c r="E91" s="26" t="s">
        <v>37</v>
      </c>
      <c r="F91" s="12"/>
    </row>
    <row r="92" spans="1:6" hidden="1" x14ac:dyDescent="0.25">
      <c r="A92" s="9">
        <v>41744</v>
      </c>
      <c r="B92" s="29" t="s">
        <v>250</v>
      </c>
      <c r="C92" s="10" t="s">
        <v>399</v>
      </c>
      <c r="D92" s="10" t="s">
        <v>152</v>
      </c>
      <c r="E92" s="26" t="s">
        <v>37</v>
      </c>
      <c r="F92" s="12"/>
    </row>
    <row r="93" spans="1:6" hidden="1" x14ac:dyDescent="0.25">
      <c r="A93" s="9">
        <v>41744</v>
      </c>
      <c r="B93" s="29" t="s">
        <v>251</v>
      </c>
      <c r="C93" s="10" t="s">
        <v>252</v>
      </c>
      <c r="D93" s="10" t="s">
        <v>152</v>
      </c>
      <c r="E93" s="26" t="s">
        <v>37</v>
      </c>
      <c r="F93" s="12"/>
    </row>
    <row r="94" spans="1:6" hidden="1" x14ac:dyDescent="0.25">
      <c r="A94" s="17">
        <v>41744</v>
      </c>
      <c r="B94" s="24" t="s">
        <v>251</v>
      </c>
      <c r="C94" s="18" t="s">
        <v>253</v>
      </c>
      <c r="D94" s="18" t="s">
        <v>152</v>
      </c>
      <c r="E94" s="19" t="s">
        <v>37</v>
      </c>
      <c r="F94" s="20"/>
    </row>
    <row r="95" spans="1:6" hidden="1" x14ac:dyDescent="0.25">
      <c r="A95" s="9">
        <v>41744</v>
      </c>
      <c r="B95" s="29" t="s">
        <v>8</v>
      </c>
      <c r="C95" s="10" t="s">
        <v>289</v>
      </c>
      <c r="D95" s="10" t="s">
        <v>152</v>
      </c>
      <c r="E95" s="11" t="s">
        <v>39</v>
      </c>
      <c r="F95" s="12"/>
    </row>
    <row r="96" spans="1:6" x14ac:dyDescent="0.25">
      <c r="A96" s="9">
        <v>41744</v>
      </c>
      <c r="B96" s="9"/>
      <c r="C96" s="10" t="s">
        <v>254</v>
      </c>
      <c r="D96" s="10" t="s">
        <v>151</v>
      </c>
      <c r="E96" s="11" t="s">
        <v>145</v>
      </c>
      <c r="F96" s="12"/>
    </row>
    <row r="97" spans="1:6" x14ac:dyDescent="0.25">
      <c r="A97" s="9">
        <v>41744</v>
      </c>
      <c r="B97" s="29"/>
      <c r="C97" s="10" t="s">
        <v>255</v>
      </c>
      <c r="D97" s="10" t="s">
        <v>151</v>
      </c>
      <c r="E97" s="11" t="s">
        <v>145</v>
      </c>
      <c r="F97" s="12"/>
    </row>
    <row r="98" spans="1:6" hidden="1" x14ac:dyDescent="0.25">
      <c r="A98" s="9">
        <v>41744</v>
      </c>
      <c r="B98" s="29"/>
      <c r="C98" s="10" t="s">
        <v>288</v>
      </c>
      <c r="D98" s="10" t="s">
        <v>152</v>
      </c>
      <c r="E98" s="11" t="s">
        <v>145</v>
      </c>
      <c r="F98" s="12"/>
    </row>
    <row r="99" spans="1:6" hidden="1" x14ac:dyDescent="0.25">
      <c r="A99" s="9">
        <v>41744</v>
      </c>
      <c r="B99" s="29"/>
      <c r="C99" s="10" t="s">
        <v>256</v>
      </c>
      <c r="D99" s="10" t="s">
        <v>152</v>
      </c>
      <c r="E99" s="11" t="s">
        <v>145</v>
      </c>
      <c r="F99" s="12"/>
    </row>
    <row r="100" spans="1:6" s="45" customFormat="1" ht="60" hidden="1" x14ac:dyDescent="0.25">
      <c r="A100" s="25">
        <v>41745</v>
      </c>
      <c r="B100" s="31" t="s">
        <v>122</v>
      </c>
      <c r="C100" s="16" t="s">
        <v>407</v>
      </c>
      <c r="D100" s="16" t="s">
        <v>152</v>
      </c>
      <c r="E100" s="26" t="s">
        <v>35</v>
      </c>
      <c r="F100" s="28"/>
    </row>
    <row r="101" spans="1:6" ht="30" hidden="1" x14ac:dyDescent="0.25">
      <c r="A101" s="9">
        <v>41752</v>
      </c>
      <c r="B101" s="29" t="s">
        <v>263</v>
      </c>
      <c r="C101" s="10" t="s">
        <v>264</v>
      </c>
      <c r="D101" s="10" t="s">
        <v>152</v>
      </c>
      <c r="E101" s="26" t="s">
        <v>37</v>
      </c>
      <c r="F101" s="12"/>
    </row>
    <row r="102" spans="1:6" ht="60" hidden="1" x14ac:dyDescent="0.25">
      <c r="A102" s="17">
        <v>41752</v>
      </c>
      <c r="B102" s="24" t="s">
        <v>265</v>
      </c>
      <c r="C102" s="18" t="s">
        <v>267</v>
      </c>
      <c r="D102" s="18" t="s">
        <v>152</v>
      </c>
      <c r="E102" s="19" t="s">
        <v>37</v>
      </c>
      <c r="F102" s="20" t="s">
        <v>309</v>
      </c>
    </row>
    <row r="103" spans="1:6" hidden="1" x14ac:dyDescent="0.25">
      <c r="A103" s="55">
        <v>41752</v>
      </c>
      <c r="B103" s="56" t="s">
        <v>265</v>
      </c>
      <c r="C103" s="57" t="s">
        <v>266</v>
      </c>
      <c r="D103" s="57" t="s">
        <v>152</v>
      </c>
      <c r="E103" s="58" t="s">
        <v>37</v>
      </c>
      <c r="F103" s="65"/>
    </row>
    <row r="104" spans="1:6" ht="90" hidden="1" x14ac:dyDescent="0.25">
      <c r="A104" s="17">
        <v>41752</v>
      </c>
      <c r="B104" s="24" t="s">
        <v>1462</v>
      </c>
      <c r="C104" s="18" t="s">
        <v>1463</v>
      </c>
      <c r="D104" s="18" t="s">
        <v>152</v>
      </c>
      <c r="E104" s="19" t="s">
        <v>37</v>
      </c>
      <c r="F104" s="20"/>
    </row>
    <row r="105" spans="1:6" s="45" customFormat="1" hidden="1" x14ac:dyDescent="0.25">
      <c r="A105" s="25">
        <v>41754</v>
      </c>
      <c r="B105" s="31" t="s">
        <v>122</v>
      </c>
      <c r="C105" s="16" t="s">
        <v>271</v>
      </c>
      <c r="D105" s="16" t="s">
        <v>152</v>
      </c>
      <c r="E105" s="26" t="s">
        <v>35</v>
      </c>
      <c r="F105" s="28"/>
    </row>
    <row r="106" spans="1:6" s="45" customFormat="1" hidden="1" x14ac:dyDescent="0.25">
      <c r="A106" s="25">
        <v>41730</v>
      </c>
      <c r="B106" s="25" t="s">
        <v>162</v>
      </c>
      <c r="C106" s="16" t="s">
        <v>272</v>
      </c>
      <c r="D106" s="16" t="s">
        <v>152</v>
      </c>
      <c r="E106" s="26" t="s">
        <v>35</v>
      </c>
      <c r="F106" s="28"/>
    </row>
    <row r="107" spans="1:6" s="45" customFormat="1" hidden="1" x14ac:dyDescent="0.25">
      <c r="A107" s="25">
        <v>41730</v>
      </c>
      <c r="B107" s="25" t="s">
        <v>162</v>
      </c>
      <c r="C107" s="16" t="s">
        <v>273</v>
      </c>
      <c r="D107" s="16" t="s">
        <v>152</v>
      </c>
      <c r="E107" s="26" t="s">
        <v>35</v>
      </c>
      <c r="F107" s="28"/>
    </row>
    <row r="108" spans="1:6" s="45" customFormat="1" hidden="1" x14ac:dyDescent="0.25">
      <c r="A108" s="25">
        <v>41730</v>
      </c>
      <c r="B108" s="25" t="s">
        <v>162</v>
      </c>
      <c r="C108" s="16" t="s">
        <v>274</v>
      </c>
      <c r="D108" s="16" t="s">
        <v>152</v>
      </c>
      <c r="E108" s="26" t="s">
        <v>35</v>
      </c>
      <c r="F108" s="28"/>
    </row>
    <row r="109" spans="1:6" ht="60" hidden="1" x14ac:dyDescent="0.25">
      <c r="A109" s="9">
        <v>41753</v>
      </c>
      <c r="B109" s="29" t="s">
        <v>282</v>
      </c>
      <c r="C109" s="10" t="s">
        <v>281</v>
      </c>
      <c r="D109" s="10" t="s">
        <v>152</v>
      </c>
      <c r="E109" s="26" t="s">
        <v>38</v>
      </c>
      <c r="F109" s="12"/>
    </row>
    <row r="110" spans="1:6" ht="45" x14ac:dyDescent="0.25">
      <c r="A110" s="9">
        <v>41758</v>
      </c>
      <c r="B110" s="29" t="s">
        <v>277</v>
      </c>
      <c r="C110" s="43" t="s">
        <v>373</v>
      </c>
      <c r="D110" s="10" t="s">
        <v>151</v>
      </c>
      <c r="E110" s="11" t="s">
        <v>34</v>
      </c>
      <c r="F110" s="12"/>
    </row>
    <row r="111" spans="1:6" ht="150" x14ac:dyDescent="0.25">
      <c r="A111" s="9">
        <v>41758</v>
      </c>
      <c r="B111" s="29" t="s">
        <v>278</v>
      </c>
      <c r="C111" s="66" t="s">
        <v>1935</v>
      </c>
      <c r="D111" s="10" t="s">
        <v>151</v>
      </c>
      <c r="E111" s="11" t="s">
        <v>34</v>
      </c>
      <c r="F111" s="12"/>
    </row>
    <row r="112" spans="1:6" ht="120" x14ac:dyDescent="0.25">
      <c r="A112" s="17">
        <v>41754</v>
      </c>
      <c r="B112" s="24" t="s">
        <v>188</v>
      </c>
      <c r="C112" s="18" t="s">
        <v>1217</v>
      </c>
      <c r="D112" s="18" t="s">
        <v>151</v>
      </c>
      <c r="E112" s="19" t="s">
        <v>40</v>
      </c>
      <c r="F112" s="20"/>
    </row>
    <row r="113" spans="1:6" hidden="1" x14ac:dyDescent="0.25">
      <c r="A113" s="9">
        <v>41758</v>
      </c>
      <c r="B113" s="29" t="s">
        <v>8</v>
      </c>
      <c r="C113" s="10" t="s">
        <v>133</v>
      </c>
      <c r="D113" s="10" t="s">
        <v>152</v>
      </c>
      <c r="E113" s="11" t="s">
        <v>39</v>
      </c>
      <c r="F113" s="12"/>
    </row>
    <row r="114" spans="1:6" ht="180" hidden="1" x14ac:dyDescent="0.25">
      <c r="A114" s="17">
        <v>41764</v>
      </c>
      <c r="B114" s="24" t="s">
        <v>295</v>
      </c>
      <c r="C114" s="18" t="s">
        <v>477</v>
      </c>
      <c r="D114" s="18" t="s">
        <v>152</v>
      </c>
      <c r="E114" s="19" t="s">
        <v>40</v>
      </c>
      <c r="F114" s="23" t="s">
        <v>403</v>
      </c>
    </row>
    <row r="115" spans="1:6" ht="390" hidden="1" x14ac:dyDescent="0.25">
      <c r="A115" s="55">
        <v>41764</v>
      </c>
      <c r="B115" s="56" t="s">
        <v>398</v>
      </c>
      <c r="C115" s="61" t="s">
        <v>1593</v>
      </c>
      <c r="D115" s="57" t="s">
        <v>303</v>
      </c>
      <c r="E115" s="58" t="s">
        <v>34</v>
      </c>
      <c r="F115" s="60" t="s">
        <v>466</v>
      </c>
    </row>
    <row r="116" spans="1:6" ht="195" hidden="1" x14ac:dyDescent="0.25">
      <c r="A116" s="17">
        <v>41765</v>
      </c>
      <c r="B116" s="24" t="s">
        <v>1198</v>
      </c>
      <c r="C116" s="46" t="s">
        <v>1326</v>
      </c>
      <c r="D116" s="18" t="s">
        <v>152</v>
      </c>
      <c r="E116" s="19" t="s">
        <v>38</v>
      </c>
      <c r="F116" s="22" t="s">
        <v>320</v>
      </c>
    </row>
    <row r="117" spans="1:6" hidden="1" x14ac:dyDescent="0.25">
      <c r="A117" s="9">
        <v>41767</v>
      </c>
      <c r="B117" s="29" t="s">
        <v>8</v>
      </c>
      <c r="C117" s="10" t="s">
        <v>296</v>
      </c>
      <c r="D117" s="10" t="s">
        <v>152</v>
      </c>
      <c r="E117" s="11" t="s">
        <v>39</v>
      </c>
      <c r="F117" s="12"/>
    </row>
    <row r="118" spans="1:6" ht="45" x14ac:dyDescent="0.25">
      <c r="A118" s="17">
        <v>41767</v>
      </c>
      <c r="B118" s="24" t="s">
        <v>70</v>
      </c>
      <c r="C118" s="18" t="s">
        <v>301</v>
      </c>
      <c r="D118" s="18" t="s">
        <v>151</v>
      </c>
      <c r="E118" s="19" t="s">
        <v>145</v>
      </c>
      <c r="F118" s="48" t="s">
        <v>345</v>
      </c>
    </row>
    <row r="119" spans="1:6" ht="30" hidden="1" x14ac:dyDescent="0.25">
      <c r="A119" s="9">
        <v>41767</v>
      </c>
      <c r="B119" s="29" t="s">
        <v>70</v>
      </c>
      <c r="C119" s="10" t="s">
        <v>305</v>
      </c>
      <c r="D119" s="10" t="s">
        <v>303</v>
      </c>
      <c r="E119" s="11" t="s">
        <v>145</v>
      </c>
      <c r="F119" s="12"/>
    </row>
    <row r="120" spans="1:6" hidden="1" x14ac:dyDescent="0.25">
      <c r="A120" s="9">
        <v>41767</v>
      </c>
      <c r="B120" s="29" t="s">
        <v>70</v>
      </c>
      <c r="C120" s="10" t="s">
        <v>302</v>
      </c>
      <c r="D120" s="10" t="s">
        <v>303</v>
      </c>
      <c r="E120" s="11" t="s">
        <v>145</v>
      </c>
      <c r="F120" s="12"/>
    </row>
    <row r="121" spans="1:6" ht="165" hidden="1" x14ac:dyDescent="0.25">
      <c r="A121" s="55">
        <v>41764</v>
      </c>
      <c r="B121" s="56" t="s">
        <v>312</v>
      </c>
      <c r="C121" s="194" t="s">
        <v>1291</v>
      </c>
      <c r="D121" s="57" t="s">
        <v>152</v>
      </c>
      <c r="E121" s="58" t="s">
        <v>38</v>
      </c>
      <c r="F121" s="65"/>
    </row>
    <row r="122" spans="1:6" hidden="1" x14ac:dyDescent="0.25">
      <c r="A122" s="9">
        <v>41771</v>
      </c>
      <c r="B122" s="29"/>
      <c r="C122" s="10" t="s">
        <v>315</v>
      </c>
      <c r="D122" s="10" t="s">
        <v>152</v>
      </c>
      <c r="E122" s="11" t="s">
        <v>39</v>
      </c>
      <c r="F122" s="12"/>
    </row>
    <row r="123" spans="1:6" ht="30" hidden="1" x14ac:dyDescent="0.25">
      <c r="A123" s="9">
        <v>41771</v>
      </c>
      <c r="B123" s="29"/>
      <c r="C123" s="10" t="s">
        <v>316</v>
      </c>
      <c r="D123" s="10" t="s">
        <v>152</v>
      </c>
      <c r="E123" s="11" t="s">
        <v>37</v>
      </c>
      <c r="F123" s="51" t="s">
        <v>363</v>
      </c>
    </row>
    <row r="124" spans="1:6" hidden="1" x14ac:dyDescent="0.25">
      <c r="A124" s="9">
        <v>41771</v>
      </c>
      <c r="B124" s="29" t="s">
        <v>467</v>
      </c>
      <c r="C124" s="10" t="s">
        <v>317</v>
      </c>
      <c r="D124" s="10" t="s">
        <v>152</v>
      </c>
      <c r="E124" s="11" t="s">
        <v>37</v>
      </c>
      <c r="F124" s="12"/>
    </row>
    <row r="125" spans="1:6" hidden="1" x14ac:dyDescent="0.25">
      <c r="A125" s="9">
        <v>41771</v>
      </c>
      <c r="B125" s="29" t="s">
        <v>113</v>
      </c>
      <c r="C125" s="10" t="s">
        <v>318</v>
      </c>
      <c r="D125" s="10" t="s">
        <v>152</v>
      </c>
      <c r="E125" s="11" t="s">
        <v>37</v>
      </c>
      <c r="F125" s="12"/>
    </row>
    <row r="126" spans="1:6" ht="30" hidden="1" x14ac:dyDescent="0.25">
      <c r="A126" s="9">
        <v>41772</v>
      </c>
      <c r="B126" s="29" t="s">
        <v>321</v>
      </c>
      <c r="C126" s="10" t="s">
        <v>322</v>
      </c>
      <c r="D126" s="10" t="s">
        <v>152</v>
      </c>
      <c r="E126" s="11" t="s">
        <v>40</v>
      </c>
      <c r="F126" s="12"/>
    </row>
    <row r="127" spans="1:6" ht="75" hidden="1" x14ac:dyDescent="0.25">
      <c r="A127" s="55">
        <v>41778</v>
      </c>
      <c r="B127" s="56" t="s">
        <v>355</v>
      </c>
      <c r="C127" s="57" t="s">
        <v>1310</v>
      </c>
      <c r="D127" s="57" t="s">
        <v>152</v>
      </c>
      <c r="E127" s="58" t="s">
        <v>404</v>
      </c>
      <c r="F127" s="65"/>
    </row>
    <row r="128" spans="1:6" ht="30" x14ac:dyDescent="0.25">
      <c r="A128" s="17">
        <v>41781</v>
      </c>
      <c r="B128" s="24" t="s">
        <v>243</v>
      </c>
      <c r="C128" s="18" t="s">
        <v>478</v>
      </c>
      <c r="D128" s="18" t="s">
        <v>151</v>
      </c>
      <c r="E128" s="19" t="s">
        <v>40</v>
      </c>
      <c r="F128" s="20"/>
    </row>
    <row r="129" spans="1:6" ht="45" hidden="1" x14ac:dyDescent="0.25">
      <c r="A129" s="9">
        <v>41785</v>
      </c>
      <c r="B129" s="29" t="s">
        <v>347</v>
      </c>
      <c r="C129" s="10" t="s">
        <v>348</v>
      </c>
      <c r="D129" s="10" t="s">
        <v>152</v>
      </c>
      <c r="E129" s="11" t="s">
        <v>40</v>
      </c>
      <c r="F129" s="12"/>
    </row>
    <row r="130" spans="1:6" ht="45" hidden="1" x14ac:dyDescent="0.25">
      <c r="A130" s="55">
        <v>41785</v>
      </c>
      <c r="B130" s="56" t="s">
        <v>372</v>
      </c>
      <c r="C130" s="57" t="s">
        <v>420</v>
      </c>
      <c r="D130" s="57" t="s">
        <v>152</v>
      </c>
      <c r="E130" s="58" t="s">
        <v>37</v>
      </c>
      <c r="F130" s="65" t="s">
        <v>419</v>
      </c>
    </row>
    <row r="131" spans="1:6" hidden="1" x14ac:dyDescent="0.25">
      <c r="A131" s="9">
        <v>41785</v>
      </c>
      <c r="B131" s="29" t="s">
        <v>468</v>
      </c>
      <c r="C131" s="10" t="s">
        <v>351</v>
      </c>
      <c r="D131" s="10" t="s">
        <v>152</v>
      </c>
      <c r="E131" s="11" t="s">
        <v>37</v>
      </c>
      <c r="F131" s="12"/>
    </row>
    <row r="132" spans="1:6" hidden="1" x14ac:dyDescent="0.25">
      <c r="A132" s="9">
        <v>41785</v>
      </c>
      <c r="B132" s="29" t="s">
        <v>469</v>
      </c>
      <c r="C132" s="10" t="s">
        <v>352</v>
      </c>
      <c r="D132" s="10" t="s">
        <v>152</v>
      </c>
      <c r="E132" s="11" t="s">
        <v>37</v>
      </c>
      <c r="F132" s="12"/>
    </row>
    <row r="133" spans="1:6" hidden="1" x14ac:dyDescent="0.25">
      <c r="A133" s="9">
        <v>41785</v>
      </c>
      <c r="B133" s="29" t="s">
        <v>173</v>
      </c>
      <c r="C133" s="10" t="s">
        <v>353</v>
      </c>
      <c r="D133" s="10" t="s">
        <v>152</v>
      </c>
      <c r="E133" s="11" t="s">
        <v>37</v>
      </c>
      <c r="F133" s="12"/>
    </row>
    <row r="134" spans="1:6" ht="30" hidden="1" x14ac:dyDescent="0.25">
      <c r="A134" s="9">
        <v>41785</v>
      </c>
      <c r="B134" s="29" t="s">
        <v>82</v>
      </c>
      <c r="C134" s="10" t="s">
        <v>357</v>
      </c>
      <c r="D134" s="10" t="s">
        <v>152</v>
      </c>
      <c r="E134" s="11" t="s">
        <v>37</v>
      </c>
      <c r="F134" s="12" t="s">
        <v>362</v>
      </c>
    </row>
    <row r="135" spans="1:6" hidden="1" x14ac:dyDescent="0.25">
      <c r="A135" s="9">
        <v>41785</v>
      </c>
      <c r="B135" s="29" t="s">
        <v>356</v>
      </c>
      <c r="C135" s="10" t="s">
        <v>361</v>
      </c>
      <c r="D135" s="10" t="s">
        <v>152</v>
      </c>
      <c r="E135" s="11" t="s">
        <v>37</v>
      </c>
      <c r="F135" s="12" t="s">
        <v>362</v>
      </c>
    </row>
    <row r="136" spans="1:6" hidden="1" x14ac:dyDescent="0.25">
      <c r="A136" s="9">
        <v>41785</v>
      </c>
      <c r="B136" s="29" t="s">
        <v>61</v>
      </c>
      <c r="C136" s="10" t="s">
        <v>365</v>
      </c>
      <c r="D136" s="10" t="s">
        <v>152</v>
      </c>
      <c r="E136" s="11" t="s">
        <v>35</v>
      </c>
      <c r="F136" s="12"/>
    </row>
    <row r="137" spans="1:6" hidden="1" x14ac:dyDescent="0.25">
      <c r="A137" s="9">
        <v>41785</v>
      </c>
      <c r="B137" s="29" t="s">
        <v>61</v>
      </c>
      <c r="C137" s="10" t="s">
        <v>366</v>
      </c>
      <c r="D137" s="10" t="s">
        <v>152</v>
      </c>
      <c r="E137" s="11" t="s">
        <v>35</v>
      </c>
      <c r="F137" s="12"/>
    </row>
    <row r="138" spans="1:6" hidden="1" x14ac:dyDescent="0.25">
      <c r="A138" s="9">
        <v>41785</v>
      </c>
      <c r="B138" s="29" t="s">
        <v>61</v>
      </c>
      <c r="C138" s="10" t="s">
        <v>367</v>
      </c>
      <c r="D138" s="10" t="s">
        <v>152</v>
      </c>
      <c r="E138" s="11" t="s">
        <v>35</v>
      </c>
      <c r="F138" s="12"/>
    </row>
    <row r="139" spans="1:6" ht="30" hidden="1" x14ac:dyDescent="0.25">
      <c r="A139" s="9">
        <v>41785</v>
      </c>
      <c r="B139" s="29" t="s">
        <v>61</v>
      </c>
      <c r="C139" s="10" t="s">
        <v>368</v>
      </c>
      <c r="D139" s="10" t="s">
        <v>152</v>
      </c>
      <c r="E139" s="11" t="s">
        <v>35</v>
      </c>
      <c r="F139" s="12"/>
    </row>
    <row r="140" spans="1:6" hidden="1" x14ac:dyDescent="0.25">
      <c r="A140" s="9">
        <v>41785</v>
      </c>
      <c r="B140" s="29" t="s">
        <v>61</v>
      </c>
      <c r="C140" s="10" t="s">
        <v>369</v>
      </c>
      <c r="D140" s="10" t="s">
        <v>152</v>
      </c>
      <c r="E140" s="11" t="s">
        <v>35</v>
      </c>
      <c r="F140" s="12"/>
    </row>
    <row r="141" spans="1:6" ht="105" hidden="1" x14ac:dyDescent="0.25">
      <c r="A141" s="17">
        <v>41786</v>
      </c>
      <c r="B141" s="24" t="s">
        <v>374</v>
      </c>
      <c r="C141" s="18" t="s">
        <v>1202</v>
      </c>
      <c r="D141" s="18" t="s">
        <v>152</v>
      </c>
      <c r="E141" s="19" t="s">
        <v>38</v>
      </c>
      <c r="F141" s="23" t="s">
        <v>392</v>
      </c>
    </row>
    <row r="142" spans="1:6" hidden="1" x14ac:dyDescent="0.25">
      <c r="A142" s="9">
        <v>41792</v>
      </c>
      <c r="B142" s="29" t="s">
        <v>8</v>
      </c>
      <c r="C142" s="10" t="s">
        <v>458</v>
      </c>
      <c r="D142" s="10" t="s">
        <v>152</v>
      </c>
      <c r="E142" s="11" t="s">
        <v>39</v>
      </c>
      <c r="F142" s="12"/>
    </row>
    <row r="143" spans="1:6" hidden="1" x14ac:dyDescent="0.25">
      <c r="A143" s="67">
        <v>41793</v>
      </c>
      <c r="B143" s="68" t="s">
        <v>378</v>
      </c>
      <c r="C143" s="69" t="s">
        <v>379</v>
      </c>
      <c r="D143" s="69" t="s">
        <v>152</v>
      </c>
      <c r="E143" s="70" t="s">
        <v>37</v>
      </c>
      <c r="F143" s="12"/>
    </row>
    <row r="144" spans="1:6" hidden="1" x14ac:dyDescent="0.25">
      <c r="A144" s="67">
        <v>41793</v>
      </c>
      <c r="B144" s="68" t="s">
        <v>380</v>
      </c>
      <c r="C144" s="69" t="s">
        <v>381</v>
      </c>
      <c r="D144" s="69" t="s">
        <v>152</v>
      </c>
      <c r="E144" s="70" t="s">
        <v>37</v>
      </c>
      <c r="F144" s="12"/>
    </row>
    <row r="145" spans="1:6" hidden="1" x14ac:dyDescent="0.25">
      <c r="A145" s="67">
        <v>41793</v>
      </c>
      <c r="B145" s="68" t="s">
        <v>382</v>
      </c>
      <c r="C145" s="69" t="s">
        <v>383</v>
      </c>
      <c r="D145" s="69" t="s">
        <v>152</v>
      </c>
      <c r="E145" s="70" t="s">
        <v>37</v>
      </c>
      <c r="F145" s="12"/>
    </row>
    <row r="146" spans="1:6" hidden="1" x14ac:dyDescent="0.25">
      <c r="A146" s="67">
        <v>41794</v>
      </c>
      <c r="B146" s="68" t="s">
        <v>384</v>
      </c>
      <c r="C146" s="69" t="s">
        <v>385</v>
      </c>
      <c r="D146" s="69" t="s">
        <v>152</v>
      </c>
      <c r="E146" s="70" t="s">
        <v>37</v>
      </c>
      <c r="F146" s="12"/>
    </row>
    <row r="147" spans="1:6" hidden="1" x14ac:dyDescent="0.25">
      <c r="A147" s="67">
        <v>41793</v>
      </c>
      <c r="B147" s="68" t="s">
        <v>386</v>
      </c>
      <c r="C147" s="69" t="s">
        <v>387</v>
      </c>
      <c r="D147" s="69" t="s">
        <v>152</v>
      </c>
      <c r="E147" s="70" t="s">
        <v>37</v>
      </c>
      <c r="F147" s="12"/>
    </row>
    <row r="148" spans="1:6" s="45" customFormat="1" x14ac:dyDescent="0.25">
      <c r="A148" s="25">
        <v>41787</v>
      </c>
      <c r="B148" s="25" t="s">
        <v>243</v>
      </c>
      <c r="C148" s="16" t="s">
        <v>408</v>
      </c>
      <c r="D148" s="10" t="s">
        <v>151</v>
      </c>
      <c r="E148" s="26" t="s">
        <v>35</v>
      </c>
      <c r="F148" s="28"/>
    </row>
    <row r="149" spans="1:6" ht="90" x14ac:dyDescent="0.25">
      <c r="A149" s="17">
        <v>41789</v>
      </c>
      <c r="B149" s="24" t="s">
        <v>405</v>
      </c>
      <c r="C149" s="18" t="s">
        <v>1485</v>
      </c>
      <c r="D149" s="18" t="s">
        <v>151</v>
      </c>
      <c r="E149" s="19" t="s">
        <v>404</v>
      </c>
      <c r="F149" s="20"/>
    </row>
    <row r="150" spans="1:6" s="45" customFormat="1" hidden="1" x14ac:dyDescent="0.25">
      <c r="A150" s="25">
        <v>41792</v>
      </c>
      <c r="B150" s="25" t="s">
        <v>162</v>
      </c>
      <c r="C150" s="16" t="s">
        <v>388</v>
      </c>
      <c r="D150" s="10" t="s">
        <v>152</v>
      </c>
      <c r="E150" s="26" t="s">
        <v>35</v>
      </c>
      <c r="F150" s="28"/>
    </row>
    <row r="151" spans="1:6" ht="30" x14ac:dyDescent="0.25">
      <c r="A151" s="9">
        <v>41793</v>
      </c>
      <c r="B151" s="29" t="s">
        <v>61</v>
      </c>
      <c r="C151" s="10" t="s">
        <v>389</v>
      </c>
      <c r="D151" s="10" t="s">
        <v>151</v>
      </c>
      <c r="E151" s="11" t="s">
        <v>35</v>
      </c>
      <c r="F151" s="12"/>
    </row>
    <row r="152" spans="1:6" hidden="1" x14ac:dyDescent="0.25">
      <c r="A152" s="9">
        <v>41785</v>
      </c>
      <c r="B152" s="29" t="s">
        <v>61</v>
      </c>
      <c r="C152" s="10" t="s">
        <v>406</v>
      </c>
      <c r="D152" s="10" t="s">
        <v>152</v>
      </c>
      <c r="E152" s="11" t="s">
        <v>35</v>
      </c>
      <c r="F152" s="12"/>
    </row>
    <row r="153" spans="1:6" ht="105" hidden="1" x14ac:dyDescent="0.25">
      <c r="A153" s="25">
        <v>41799</v>
      </c>
      <c r="B153" s="31" t="s">
        <v>471</v>
      </c>
      <c r="C153" s="16" t="s">
        <v>1201</v>
      </c>
      <c r="D153" s="16" t="s">
        <v>152</v>
      </c>
      <c r="E153" s="26" t="s">
        <v>38</v>
      </c>
      <c r="F153" s="28"/>
    </row>
    <row r="154" spans="1:6" ht="90" hidden="1" x14ac:dyDescent="0.25">
      <c r="A154" s="9">
        <v>41888</v>
      </c>
      <c r="B154" s="29" t="s">
        <v>409</v>
      </c>
      <c r="C154" s="10" t="s">
        <v>410</v>
      </c>
      <c r="D154" s="10" t="s">
        <v>152</v>
      </c>
      <c r="E154" s="11" t="s">
        <v>34</v>
      </c>
      <c r="F154" s="12"/>
    </row>
    <row r="155" spans="1:6" ht="105" x14ac:dyDescent="0.25">
      <c r="A155" s="9">
        <v>41888</v>
      </c>
      <c r="B155" s="29" t="s">
        <v>411</v>
      </c>
      <c r="C155" s="10" t="s">
        <v>1473</v>
      </c>
      <c r="D155" s="10" t="s">
        <v>412</v>
      </c>
      <c r="E155" s="11" t="s">
        <v>34</v>
      </c>
      <c r="F155" s="12"/>
    </row>
    <row r="156" spans="1:6" hidden="1" x14ac:dyDescent="0.25">
      <c r="A156" s="9">
        <v>41888</v>
      </c>
      <c r="B156" s="29" t="s">
        <v>384</v>
      </c>
      <c r="C156" s="10" t="s">
        <v>413</v>
      </c>
      <c r="D156" s="10" t="s">
        <v>152</v>
      </c>
      <c r="E156" s="11" t="s">
        <v>37</v>
      </c>
      <c r="F156" s="12"/>
    </row>
    <row r="157" spans="1:6" ht="30" hidden="1" x14ac:dyDescent="0.25">
      <c r="A157" s="9">
        <v>41888</v>
      </c>
      <c r="B157" s="29" t="s">
        <v>414</v>
      </c>
      <c r="C157" s="10" t="s">
        <v>415</v>
      </c>
      <c r="D157" s="10" t="s">
        <v>152</v>
      </c>
      <c r="E157" s="11" t="s">
        <v>37</v>
      </c>
      <c r="F157" s="12"/>
    </row>
    <row r="158" spans="1:6" hidden="1" x14ac:dyDescent="0.25">
      <c r="A158" s="9">
        <v>41888</v>
      </c>
      <c r="B158" s="29" t="s">
        <v>416</v>
      </c>
      <c r="C158" s="10" t="s">
        <v>417</v>
      </c>
      <c r="D158" s="10" t="s">
        <v>152</v>
      </c>
      <c r="E158" s="11" t="s">
        <v>37</v>
      </c>
      <c r="F158" s="12"/>
    </row>
    <row r="159" spans="1:6" hidden="1" x14ac:dyDescent="0.25">
      <c r="A159" s="9">
        <v>41799</v>
      </c>
      <c r="B159" s="29" t="s">
        <v>70</v>
      </c>
      <c r="C159" s="10" t="s">
        <v>421</v>
      </c>
      <c r="D159" s="10" t="s">
        <v>303</v>
      </c>
      <c r="E159" s="11" t="s">
        <v>145</v>
      </c>
      <c r="F159" s="12"/>
    </row>
    <row r="160" spans="1:6" hidden="1" x14ac:dyDescent="0.25">
      <c r="A160" s="9">
        <v>41800</v>
      </c>
      <c r="B160" s="29" t="s">
        <v>8</v>
      </c>
      <c r="C160" s="10" t="s">
        <v>422</v>
      </c>
      <c r="D160" s="10" t="s">
        <v>152</v>
      </c>
      <c r="E160" s="11" t="s">
        <v>39</v>
      </c>
      <c r="F160" s="12"/>
    </row>
    <row r="161" spans="1:6" s="45" customFormat="1" ht="30" hidden="1" x14ac:dyDescent="0.25">
      <c r="A161" s="17">
        <v>41800</v>
      </c>
      <c r="B161" s="24" t="s">
        <v>427</v>
      </c>
      <c r="C161" s="50" t="s">
        <v>1734</v>
      </c>
      <c r="D161" s="18" t="s">
        <v>1735</v>
      </c>
      <c r="E161" s="19" t="s">
        <v>39</v>
      </c>
      <c r="F161" s="20"/>
    </row>
    <row r="162" spans="1:6" s="45" customFormat="1" hidden="1" x14ac:dyDescent="0.25">
      <c r="A162" s="25">
        <v>41800</v>
      </c>
      <c r="B162" s="31" t="s">
        <v>8</v>
      </c>
      <c r="C162" s="16" t="s">
        <v>423</v>
      </c>
      <c r="D162" s="16" t="s">
        <v>152</v>
      </c>
      <c r="E162" s="26" t="s">
        <v>39</v>
      </c>
      <c r="F162" s="28"/>
    </row>
    <row r="163" spans="1:6" s="45" customFormat="1" hidden="1" x14ac:dyDescent="0.25">
      <c r="A163" s="25">
        <v>41810</v>
      </c>
      <c r="B163" s="25" t="s">
        <v>162</v>
      </c>
      <c r="C163" s="16" t="s">
        <v>443</v>
      </c>
      <c r="D163" s="16" t="s">
        <v>152</v>
      </c>
      <c r="E163" s="26" t="s">
        <v>39</v>
      </c>
      <c r="F163" s="28"/>
    </row>
    <row r="164" spans="1:6" ht="30" hidden="1" x14ac:dyDescent="0.25">
      <c r="A164" s="9">
        <v>41800</v>
      </c>
      <c r="B164" s="29" t="s">
        <v>96</v>
      </c>
      <c r="C164" s="10" t="s">
        <v>424</v>
      </c>
      <c r="D164" s="10" t="s">
        <v>152</v>
      </c>
      <c r="E164" s="10" t="s">
        <v>232</v>
      </c>
      <c r="F164" s="12"/>
    </row>
    <row r="165" spans="1:6" ht="120" x14ac:dyDescent="0.25">
      <c r="A165" s="17">
        <v>41808</v>
      </c>
      <c r="B165" s="24" t="s">
        <v>436</v>
      </c>
      <c r="C165" s="18" t="s">
        <v>1225</v>
      </c>
      <c r="D165" s="18" t="s">
        <v>151</v>
      </c>
      <c r="E165" s="19" t="s">
        <v>40</v>
      </c>
      <c r="F165" s="20"/>
    </row>
    <row r="166" spans="1:6" ht="165" hidden="1" x14ac:dyDescent="0.25">
      <c r="A166" s="62">
        <v>41827</v>
      </c>
      <c r="B166" s="56" t="s">
        <v>437</v>
      </c>
      <c r="C166" s="61" t="s">
        <v>1327</v>
      </c>
      <c r="D166" s="57" t="s">
        <v>303</v>
      </c>
      <c r="E166" s="58" t="s">
        <v>1237</v>
      </c>
      <c r="F166" s="65"/>
    </row>
    <row r="167" spans="1:6" ht="135" hidden="1" x14ac:dyDescent="0.25">
      <c r="A167" s="9" t="s">
        <v>440</v>
      </c>
      <c r="B167" s="29" t="s">
        <v>441</v>
      </c>
      <c r="C167" s="10" t="s">
        <v>1474</v>
      </c>
      <c r="D167" s="10" t="s">
        <v>303</v>
      </c>
      <c r="E167" s="11" t="s">
        <v>34</v>
      </c>
      <c r="F167" s="12"/>
    </row>
    <row r="168" spans="1:6" s="45" customFormat="1" hidden="1" x14ac:dyDescent="0.25">
      <c r="A168" s="25">
        <v>41810</v>
      </c>
      <c r="B168" s="31" t="s">
        <v>61</v>
      </c>
      <c r="C168" s="16" t="s">
        <v>1962</v>
      </c>
      <c r="D168" s="16" t="s">
        <v>152</v>
      </c>
      <c r="E168" s="26" t="s">
        <v>35</v>
      </c>
      <c r="F168" s="28"/>
    </row>
    <row r="169" spans="1:6" s="45" customFormat="1" hidden="1" x14ac:dyDescent="0.25">
      <c r="A169" s="25">
        <v>41810</v>
      </c>
      <c r="B169" s="31" t="s">
        <v>8</v>
      </c>
      <c r="C169" s="16" t="s">
        <v>422</v>
      </c>
      <c r="D169" s="16" t="s">
        <v>152</v>
      </c>
      <c r="E169" s="26" t="s">
        <v>39</v>
      </c>
      <c r="F169" s="28"/>
    </row>
    <row r="170" spans="1:6" s="45" customFormat="1" ht="60" x14ac:dyDescent="0.25">
      <c r="A170" s="25">
        <v>41810</v>
      </c>
      <c r="B170" s="31" t="s">
        <v>444</v>
      </c>
      <c r="C170" s="35" t="s">
        <v>1472</v>
      </c>
      <c r="D170" s="16" t="s">
        <v>151</v>
      </c>
      <c r="E170" s="26" t="s">
        <v>39</v>
      </c>
      <c r="F170" s="28"/>
    </row>
    <row r="171" spans="1:6" ht="60" hidden="1" x14ac:dyDescent="0.25">
      <c r="A171" s="55">
        <v>41813</v>
      </c>
      <c r="B171" s="56" t="s">
        <v>448</v>
      </c>
      <c r="C171" s="57" t="s">
        <v>1709</v>
      </c>
      <c r="D171" s="57" t="s">
        <v>152</v>
      </c>
      <c r="E171" s="58" t="s">
        <v>38</v>
      </c>
      <c r="F171" s="65"/>
    </row>
    <row r="172" spans="1:6" ht="60" hidden="1" x14ac:dyDescent="0.25">
      <c r="A172" s="55">
        <v>41814</v>
      </c>
      <c r="B172" s="56" t="s">
        <v>449</v>
      </c>
      <c r="C172" s="57" t="s">
        <v>1206</v>
      </c>
      <c r="D172" s="57" t="s">
        <v>152</v>
      </c>
      <c r="E172" s="58" t="s">
        <v>38</v>
      </c>
      <c r="F172" s="65"/>
    </row>
    <row r="173" spans="1:6" ht="165" hidden="1" x14ac:dyDescent="0.25">
      <c r="A173" s="55">
        <v>41814</v>
      </c>
      <c r="B173" s="56" t="s">
        <v>450</v>
      </c>
      <c r="C173" s="385" t="s">
        <v>1325</v>
      </c>
      <c r="D173" s="57" t="s">
        <v>152</v>
      </c>
      <c r="E173" s="58" t="s">
        <v>38</v>
      </c>
      <c r="F173" s="65"/>
    </row>
    <row r="174" spans="1:6" ht="90" hidden="1" x14ac:dyDescent="0.25">
      <c r="A174" s="55">
        <v>41814</v>
      </c>
      <c r="B174" s="56" t="s">
        <v>452</v>
      </c>
      <c r="C174" s="57" t="s">
        <v>1228</v>
      </c>
      <c r="D174" s="57" t="s">
        <v>152</v>
      </c>
      <c r="E174" s="58" t="s">
        <v>38</v>
      </c>
      <c r="F174" s="65"/>
    </row>
    <row r="175" spans="1:6" ht="90" hidden="1" x14ac:dyDescent="0.25">
      <c r="A175" s="175">
        <v>41814</v>
      </c>
      <c r="B175" s="176" t="s">
        <v>451</v>
      </c>
      <c r="C175" s="177" t="s">
        <v>1200</v>
      </c>
      <c r="D175" s="177" t="s">
        <v>152</v>
      </c>
      <c r="E175" s="178" t="s">
        <v>38</v>
      </c>
      <c r="F175" s="179"/>
    </row>
    <row r="176" spans="1:6" hidden="1" x14ac:dyDescent="0.25">
      <c r="A176" s="9">
        <v>41815</v>
      </c>
      <c r="B176" s="25" t="s">
        <v>243</v>
      </c>
      <c r="C176" s="10" t="s">
        <v>459</v>
      </c>
      <c r="D176" s="7" t="s">
        <v>152</v>
      </c>
      <c r="E176" s="11" t="s">
        <v>213</v>
      </c>
      <c r="F176" s="12"/>
    </row>
    <row r="177" spans="1:6" hidden="1" x14ac:dyDescent="0.25">
      <c r="A177" s="9">
        <v>41815</v>
      </c>
      <c r="B177" s="25" t="s">
        <v>243</v>
      </c>
      <c r="C177" s="10" t="s">
        <v>460</v>
      </c>
      <c r="D177" s="7" t="s">
        <v>152</v>
      </c>
      <c r="E177" s="11" t="s">
        <v>213</v>
      </c>
      <c r="F177" s="12"/>
    </row>
    <row r="178" spans="1:6" s="45" customFormat="1" hidden="1" x14ac:dyDescent="0.25">
      <c r="A178" s="25">
        <v>41817</v>
      </c>
      <c r="B178" s="31" t="s">
        <v>61</v>
      </c>
      <c r="C178" s="16" t="s">
        <v>1963</v>
      </c>
      <c r="D178" s="16" t="s">
        <v>152</v>
      </c>
      <c r="E178" s="26" t="s">
        <v>35</v>
      </c>
      <c r="F178" s="28"/>
    </row>
    <row r="179" spans="1:6" s="45" customFormat="1" ht="30" hidden="1" x14ac:dyDescent="0.25">
      <c r="A179" s="25">
        <v>41817</v>
      </c>
      <c r="B179" s="31" t="s">
        <v>61</v>
      </c>
      <c r="C179" s="16" t="s">
        <v>1964</v>
      </c>
      <c r="D179" s="16" t="s">
        <v>152</v>
      </c>
      <c r="E179" s="26" t="s">
        <v>35</v>
      </c>
      <c r="F179" s="28"/>
    </row>
    <row r="180" spans="1:6" s="45" customFormat="1" ht="75" hidden="1" x14ac:dyDescent="0.25">
      <c r="A180" s="25">
        <v>41817</v>
      </c>
      <c r="B180" s="31" t="s">
        <v>470</v>
      </c>
      <c r="C180" s="16" t="s">
        <v>1736</v>
      </c>
      <c r="D180" s="16" t="s">
        <v>152</v>
      </c>
      <c r="E180" s="26" t="s">
        <v>39</v>
      </c>
      <c r="F180" s="28"/>
    </row>
    <row r="181" spans="1:6" ht="105" hidden="1" x14ac:dyDescent="0.25">
      <c r="A181" s="9" t="s">
        <v>461</v>
      </c>
      <c r="B181" s="29" t="s">
        <v>462</v>
      </c>
      <c r="C181" s="66" t="s">
        <v>1475</v>
      </c>
      <c r="D181" s="10" t="s">
        <v>303</v>
      </c>
      <c r="E181" s="11" t="s">
        <v>34</v>
      </c>
      <c r="F181" s="12"/>
    </row>
    <row r="182" spans="1:6" ht="105" hidden="1" x14ac:dyDescent="0.25">
      <c r="A182" s="55" t="s">
        <v>461</v>
      </c>
      <c r="B182" s="56" t="s">
        <v>463</v>
      </c>
      <c r="C182" s="194" t="s">
        <v>2090</v>
      </c>
      <c r="D182" s="57" t="s">
        <v>303</v>
      </c>
      <c r="E182" s="58" t="s">
        <v>34</v>
      </c>
      <c r="F182" s="65"/>
    </row>
    <row r="183" spans="1:6" hidden="1" x14ac:dyDescent="0.25">
      <c r="A183" s="9">
        <v>41827</v>
      </c>
      <c r="B183" s="29" t="s">
        <v>231</v>
      </c>
      <c r="C183" s="10" t="s">
        <v>473</v>
      </c>
      <c r="D183" s="10" t="s">
        <v>152</v>
      </c>
      <c r="E183" s="11" t="s">
        <v>37</v>
      </c>
      <c r="F183" s="12" t="s">
        <v>362</v>
      </c>
    </row>
    <row r="184" spans="1:6" hidden="1" x14ac:dyDescent="0.25">
      <c r="A184" s="17">
        <v>41827</v>
      </c>
      <c r="B184" s="24" t="s">
        <v>250</v>
      </c>
      <c r="C184" s="18" t="s">
        <v>1205</v>
      </c>
      <c r="D184" s="18" t="s">
        <v>152</v>
      </c>
      <c r="E184" s="19" t="s">
        <v>37</v>
      </c>
      <c r="F184" s="20"/>
    </row>
    <row r="185" spans="1:6" hidden="1" x14ac:dyDescent="0.25">
      <c r="A185" s="9">
        <v>41827</v>
      </c>
      <c r="B185" s="29" t="s">
        <v>8</v>
      </c>
      <c r="C185" s="10" t="s">
        <v>474</v>
      </c>
      <c r="D185" s="10" t="s">
        <v>152</v>
      </c>
      <c r="E185" s="11" t="s">
        <v>39</v>
      </c>
      <c r="F185" s="12"/>
    </row>
    <row r="186" spans="1:6" ht="45" x14ac:dyDescent="0.25">
      <c r="A186" s="9">
        <v>41828</v>
      </c>
      <c r="B186" s="29" t="s">
        <v>479</v>
      </c>
      <c r="C186" s="10" t="s">
        <v>480</v>
      </c>
      <c r="D186" s="10" t="s">
        <v>151</v>
      </c>
      <c r="E186" s="11" t="s">
        <v>40</v>
      </c>
      <c r="F186" s="12"/>
    </row>
    <row r="187" spans="1:6" ht="60" x14ac:dyDescent="0.25">
      <c r="A187" s="17">
        <v>41828</v>
      </c>
      <c r="B187" s="24" t="s">
        <v>1464</v>
      </c>
      <c r="C187" s="18" t="s">
        <v>482</v>
      </c>
      <c r="D187" s="18" t="s">
        <v>151</v>
      </c>
      <c r="E187" s="19" t="s">
        <v>40</v>
      </c>
      <c r="F187" s="20"/>
    </row>
    <row r="188" spans="1:6" ht="45" x14ac:dyDescent="0.25">
      <c r="A188" s="17">
        <v>41829</v>
      </c>
      <c r="B188" s="24" t="s">
        <v>243</v>
      </c>
      <c r="C188" s="18" t="s">
        <v>481</v>
      </c>
      <c r="D188" s="18" t="s">
        <v>151</v>
      </c>
      <c r="E188" s="19" t="s">
        <v>40</v>
      </c>
      <c r="F188" s="20"/>
    </row>
    <row r="189" spans="1:6" ht="75" hidden="1" x14ac:dyDescent="0.25">
      <c r="A189" s="9">
        <v>41889</v>
      </c>
      <c r="B189" s="29" t="s">
        <v>483</v>
      </c>
      <c r="C189" s="49" t="s">
        <v>1301</v>
      </c>
      <c r="D189" s="10" t="s">
        <v>152</v>
      </c>
      <c r="E189" s="11" t="s">
        <v>34</v>
      </c>
      <c r="F189" s="12"/>
    </row>
    <row r="190" spans="1:6" ht="30" hidden="1" x14ac:dyDescent="0.25">
      <c r="A190" s="74">
        <v>41889</v>
      </c>
      <c r="B190" s="75" t="s">
        <v>484</v>
      </c>
      <c r="C190" s="43" t="s">
        <v>485</v>
      </c>
      <c r="D190" s="52"/>
      <c r="E190" s="76"/>
      <c r="F190" s="12"/>
    </row>
    <row r="191" spans="1:6" x14ac:dyDescent="0.25">
      <c r="A191" s="9">
        <v>41822</v>
      </c>
      <c r="B191" s="9" t="s">
        <v>70</v>
      </c>
      <c r="C191" s="10" t="s">
        <v>486</v>
      </c>
      <c r="D191" s="10" t="s">
        <v>151</v>
      </c>
      <c r="E191" s="11" t="s">
        <v>145</v>
      </c>
      <c r="F191" s="12"/>
    </row>
    <row r="192" spans="1:6" hidden="1" x14ac:dyDescent="0.25">
      <c r="A192" s="55">
        <v>41822</v>
      </c>
      <c r="B192" s="55" t="s">
        <v>70</v>
      </c>
      <c r="C192" s="57" t="s">
        <v>1238</v>
      </c>
      <c r="D192" s="57" t="s">
        <v>487</v>
      </c>
      <c r="E192" s="58" t="s">
        <v>145</v>
      </c>
      <c r="F192" s="65"/>
    </row>
    <row r="193" spans="1:6" ht="60" hidden="1" x14ac:dyDescent="0.25">
      <c r="A193" s="55">
        <v>41834</v>
      </c>
      <c r="B193" s="56" t="s">
        <v>1199</v>
      </c>
      <c r="C193" s="57" t="s">
        <v>1229</v>
      </c>
      <c r="D193" s="57" t="s">
        <v>487</v>
      </c>
      <c r="E193" s="58" t="s">
        <v>38</v>
      </c>
      <c r="F193" s="65"/>
    </row>
    <row r="194" spans="1:6" ht="312" hidden="1" x14ac:dyDescent="0.25">
      <c r="A194" s="55">
        <v>41834</v>
      </c>
      <c r="B194" s="56" t="s">
        <v>1203</v>
      </c>
      <c r="C194" s="656" t="s">
        <v>1712</v>
      </c>
      <c r="D194" s="57" t="s">
        <v>152</v>
      </c>
      <c r="E194" s="58" t="s">
        <v>38</v>
      </c>
      <c r="F194" s="65"/>
    </row>
    <row r="195" spans="1:6" ht="75" x14ac:dyDescent="0.25">
      <c r="A195" s="17">
        <v>41837</v>
      </c>
      <c r="B195" s="24" t="s">
        <v>1226</v>
      </c>
      <c r="C195" s="18" t="s">
        <v>1580</v>
      </c>
      <c r="D195" s="18" t="s">
        <v>151</v>
      </c>
      <c r="E195" s="19" t="s">
        <v>40</v>
      </c>
      <c r="F195" s="20"/>
    </row>
    <row r="196" spans="1:6" ht="45" hidden="1" x14ac:dyDescent="0.25">
      <c r="A196" s="386" t="s">
        <v>1212</v>
      </c>
      <c r="B196" s="387" t="s">
        <v>1213</v>
      </c>
      <c r="C196" s="388" t="s">
        <v>1302</v>
      </c>
      <c r="D196" s="16" t="s">
        <v>152</v>
      </c>
      <c r="E196" s="389" t="s">
        <v>34</v>
      </c>
      <c r="F196" s="28"/>
    </row>
    <row r="197" spans="1:6" ht="359.25" hidden="1" customHeight="1" x14ac:dyDescent="0.25">
      <c r="A197" s="17">
        <v>41841</v>
      </c>
      <c r="B197" s="24" t="s">
        <v>1230</v>
      </c>
      <c r="C197" s="291" t="s">
        <v>2062</v>
      </c>
      <c r="D197" s="18" t="s">
        <v>152</v>
      </c>
      <c r="E197" s="19" t="s">
        <v>38</v>
      </c>
      <c r="F197" s="20"/>
    </row>
    <row r="198" spans="1:6" ht="105" hidden="1" x14ac:dyDescent="0.25">
      <c r="A198" s="9">
        <v>41841</v>
      </c>
      <c r="B198" s="29" t="s">
        <v>1236</v>
      </c>
      <c r="C198" s="10" t="s">
        <v>1974</v>
      </c>
      <c r="D198" s="10" t="s">
        <v>2126</v>
      </c>
      <c r="E198" s="11" t="s">
        <v>36</v>
      </c>
      <c r="F198" s="12"/>
    </row>
    <row r="199" spans="1:6" ht="30" hidden="1" x14ac:dyDescent="0.25">
      <c r="A199" s="9">
        <v>41842</v>
      </c>
      <c r="B199" s="29" t="s">
        <v>262</v>
      </c>
      <c r="C199" s="16" t="s">
        <v>1244</v>
      </c>
      <c r="D199" s="10" t="s">
        <v>152</v>
      </c>
      <c r="E199" s="11" t="s">
        <v>35</v>
      </c>
      <c r="F199" s="12"/>
    </row>
    <row r="200" spans="1:6" ht="30" hidden="1" x14ac:dyDescent="0.25">
      <c r="A200" s="55">
        <v>41843</v>
      </c>
      <c r="B200" s="56" t="s">
        <v>1246</v>
      </c>
      <c r="C200" s="57" t="s">
        <v>1247</v>
      </c>
      <c r="D200" s="57" t="s">
        <v>487</v>
      </c>
      <c r="E200" s="58" t="s">
        <v>40</v>
      </c>
      <c r="F200" s="65"/>
    </row>
    <row r="201" spans="1:6" ht="30" hidden="1" x14ac:dyDescent="0.25">
      <c r="A201" s="9">
        <v>41848</v>
      </c>
      <c r="B201" s="29" t="s">
        <v>61</v>
      </c>
      <c r="C201" s="170" t="s">
        <v>1274</v>
      </c>
      <c r="D201" s="10" t="s">
        <v>152</v>
      </c>
      <c r="E201" s="11" t="s">
        <v>35</v>
      </c>
      <c r="F201" s="12"/>
    </row>
    <row r="202" spans="1:6" ht="30" hidden="1" x14ac:dyDescent="0.25">
      <c r="A202" s="9">
        <v>41848</v>
      </c>
      <c r="B202" s="29" t="s">
        <v>61</v>
      </c>
      <c r="C202" s="170" t="s">
        <v>1275</v>
      </c>
      <c r="D202" s="10" t="s">
        <v>152</v>
      </c>
      <c r="E202" s="11" t="s">
        <v>35</v>
      </c>
      <c r="F202" s="12"/>
    </row>
    <row r="203" spans="1:6" ht="30" hidden="1" x14ac:dyDescent="0.25">
      <c r="A203" s="9">
        <v>41848</v>
      </c>
      <c r="B203" s="29" t="s">
        <v>61</v>
      </c>
      <c r="C203" s="171" t="s">
        <v>1273</v>
      </c>
      <c r="D203" s="10" t="s">
        <v>152</v>
      </c>
      <c r="E203" s="11" t="s">
        <v>35</v>
      </c>
      <c r="F203" s="12"/>
    </row>
    <row r="204" spans="1:6" ht="30" hidden="1" x14ac:dyDescent="0.25">
      <c r="A204" s="74">
        <v>41848</v>
      </c>
      <c r="B204" s="75" t="s">
        <v>61</v>
      </c>
      <c r="C204" s="172" t="s">
        <v>1276</v>
      </c>
      <c r="D204" s="52" t="s">
        <v>152</v>
      </c>
      <c r="E204" s="76" t="s">
        <v>35</v>
      </c>
      <c r="F204" s="12"/>
    </row>
    <row r="205" spans="1:6" hidden="1" x14ac:dyDescent="0.25">
      <c r="A205" s="74">
        <v>41848</v>
      </c>
      <c r="B205" s="75" t="s">
        <v>61</v>
      </c>
      <c r="C205" s="172" t="s">
        <v>1277</v>
      </c>
      <c r="D205" s="52" t="s">
        <v>152</v>
      </c>
      <c r="E205" s="76" t="s">
        <v>35</v>
      </c>
      <c r="F205" s="12"/>
    </row>
    <row r="206" spans="1:6" hidden="1" x14ac:dyDescent="0.25">
      <c r="A206" s="74">
        <v>41848</v>
      </c>
      <c r="B206" s="75" t="s">
        <v>61</v>
      </c>
      <c r="C206" s="172" t="s">
        <v>1278</v>
      </c>
      <c r="D206" s="52" t="s">
        <v>152</v>
      </c>
      <c r="E206" s="76" t="s">
        <v>35</v>
      </c>
      <c r="F206" s="12"/>
    </row>
    <row r="207" spans="1:6" hidden="1" x14ac:dyDescent="0.25">
      <c r="A207" s="9">
        <v>41848</v>
      </c>
      <c r="B207" s="29" t="s">
        <v>61</v>
      </c>
      <c r="C207" s="172" t="s">
        <v>1279</v>
      </c>
      <c r="D207" s="10" t="s">
        <v>152</v>
      </c>
      <c r="E207" s="11" t="s">
        <v>35</v>
      </c>
      <c r="F207" s="12"/>
    </row>
    <row r="208" spans="1:6" ht="30" hidden="1" x14ac:dyDescent="0.25">
      <c r="A208" s="9">
        <v>41848</v>
      </c>
      <c r="B208" s="29" t="s">
        <v>188</v>
      </c>
      <c r="C208" s="10" t="s">
        <v>1280</v>
      </c>
      <c r="D208" s="10" t="s">
        <v>303</v>
      </c>
      <c r="E208" s="11" t="s">
        <v>323</v>
      </c>
      <c r="F208" s="12"/>
    </row>
    <row r="209" spans="1:6" ht="45" x14ac:dyDescent="0.25">
      <c r="A209" s="9">
        <v>41848</v>
      </c>
      <c r="B209" s="29" t="s">
        <v>188</v>
      </c>
      <c r="C209" s="10" t="s">
        <v>1281</v>
      </c>
      <c r="D209" s="10" t="s">
        <v>151</v>
      </c>
      <c r="E209" s="11" t="s">
        <v>323</v>
      </c>
      <c r="F209" s="12"/>
    </row>
    <row r="210" spans="1:6" ht="30" x14ac:dyDescent="0.25">
      <c r="A210" s="9">
        <v>41848</v>
      </c>
      <c r="B210" s="29" t="s">
        <v>176</v>
      </c>
      <c r="C210" s="10" t="s">
        <v>1311</v>
      </c>
      <c r="D210" s="10" t="s">
        <v>151</v>
      </c>
      <c r="E210" s="11" t="s">
        <v>39</v>
      </c>
      <c r="F210" s="12"/>
    </row>
    <row r="211" spans="1:6" hidden="1" x14ac:dyDescent="0.25">
      <c r="A211" s="9">
        <v>41848</v>
      </c>
      <c r="B211" s="29" t="s">
        <v>1298</v>
      </c>
      <c r="C211" s="10" t="s">
        <v>1299</v>
      </c>
      <c r="D211" s="10" t="s">
        <v>152</v>
      </c>
      <c r="E211" s="11" t="s">
        <v>37</v>
      </c>
      <c r="F211" s="12"/>
    </row>
    <row r="212" spans="1:6" hidden="1" x14ac:dyDescent="0.25">
      <c r="A212" s="9">
        <v>41848</v>
      </c>
      <c r="B212" s="29" t="s">
        <v>81</v>
      </c>
      <c r="C212" s="10" t="s">
        <v>1300</v>
      </c>
      <c r="D212" s="10" t="s">
        <v>152</v>
      </c>
      <c r="E212" s="11" t="s">
        <v>37</v>
      </c>
      <c r="F212" s="12"/>
    </row>
    <row r="213" spans="1:6" ht="135" hidden="1" x14ac:dyDescent="0.25">
      <c r="A213" s="55">
        <v>41849</v>
      </c>
      <c r="B213" s="56" t="s">
        <v>1303</v>
      </c>
      <c r="C213" s="57" t="s">
        <v>1482</v>
      </c>
      <c r="D213" s="57" t="s">
        <v>152</v>
      </c>
      <c r="E213" s="58" t="s">
        <v>38</v>
      </c>
      <c r="F213" s="65"/>
    </row>
    <row r="214" spans="1:6" ht="375" hidden="1" x14ac:dyDescent="0.25">
      <c r="A214" s="9">
        <v>41849</v>
      </c>
      <c r="B214" s="29" t="s">
        <v>1954</v>
      </c>
      <c r="C214" s="10" t="s">
        <v>1953</v>
      </c>
      <c r="D214" s="10" t="s">
        <v>152</v>
      </c>
      <c r="E214" s="11" t="s">
        <v>38</v>
      </c>
      <c r="F214" s="12"/>
    </row>
    <row r="215" spans="1:6" hidden="1" x14ac:dyDescent="0.25">
      <c r="A215" s="9">
        <v>41856</v>
      </c>
      <c r="B215" s="29"/>
      <c r="C215" s="10" t="s">
        <v>1312</v>
      </c>
      <c r="D215" s="10" t="s">
        <v>152</v>
      </c>
      <c r="E215" s="11" t="s">
        <v>39</v>
      </c>
      <c r="F215" s="12"/>
    </row>
    <row r="216" spans="1:6" hidden="1" x14ac:dyDescent="0.25">
      <c r="A216" s="9">
        <v>41862</v>
      </c>
      <c r="B216" s="29" t="s">
        <v>113</v>
      </c>
      <c r="C216" s="10" t="s">
        <v>1321</v>
      </c>
      <c r="D216" s="10" t="s">
        <v>152</v>
      </c>
      <c r="E216" s="11" t="s">
        <v>37</v>
      </c>
      <c r="F216" s="12"/>
    </row>
    <row r="217" spans="1:6" hidden="1" x14ac:dyDescent="0.25">
      <c r="A217" s="9">
        <v>41862</v>
      </c>
      <c r="B217" s="29" t="s">
        <v>469</v>
      </c>
      <c r="C217" s="10" t="s">
        <v>1322</v>
      </c>
      <c r="D217" s="10" t="s">
        <v>152</v>
      </c>
      <c r="E217" s="11" t="s">
        <v>37</v>
      </c>
      <c r="F217" s="12"/>
    </row>
    <row r="218" spans="1:6" hidden="1" x14ac:dyDescent="0.25">
      <c r="A218" s="6">
        <v>41858</v>
      </c>
      <c r="B218" s="32" t="s">
        <v>1323</v>
      </c>
      <c r="F218" s="12"/>
    </row>
    <row r="219" spans="1:6" hidden="1" x14ac:dyDescent="0.25">
      <c r="A219" s="6">
        <v>41862</v>
      </c>
      <c r="B219" s="32" t="s">
        <v>243</v>
      </c>
      <c r="C219" s="7" t="s">
        <v>1324</v>
      </c>
      <c r="D219" s="7" t="s">
        <v>152</v>
      </c>
      <c r="E219" s="8" t="s">
        <v>213</v>
      </c>
      <c r="F219" s="12"/>
    </row>
    <row r="220" spans="1:6" ht="75" x14ac:dyDescent="0.25">
      <c r="A220" s="17">
        <v>41858</v>
      </c>
      <c r="B220" s="24" t="s">
        <v>1317</v>
      </c>
      <c r="C220" s="18" t="s">
        <v>1579</v>
      </c>
      <c r="D220" s="18" t="s">
        <v>442</v>
      </c>
      <c r="E220" s="19" t="s">
        <v>40</v>
      </c>
      <c r="F220" s="20"/>
    </row>
    <row r="221" spans="1:6" ht="75" x14ac:dyDescent="0.25">
      <c r="A221" s="17">
        <v>41858</v>
      </c>
      <c r="B221" s="24" t="s">
        <v>1316</v>
      </c>
      <c r="C221" s="18" t="s">
        <v>1581</v>
      </c>
      <c r="D221" s="18" t="s">
        <v>442</v>
      </c>
      <c r="E221" s="19" t="s">
        <v>40</v>
      </c>
      <c r="F221" s="20"/>
    </row>
    <row r="222" spans="1:6" ht="60" x14ac:dyDescent="0.25">
      <c r="A222" s="9">
        <v>41862</v>
      </c>
      <c r="B222" s="29" t="s">
        <v>243</v>
      </c>
      <c r="C222" s="10" t="s">
        <v>1578</v>
      </c>
      <c r="D222" s="10" t="s">
        <v>442</v>
      </c>
      <c r="E222" s="11" t="s">
        <v>40</v>
      </c>
      <c r="F222" s="12"/>
    </row>
    <row r="223" spans="1:6" ht="30" hidden="1" x14ac:dyDescent="0.25">
      <c r="A223" s="62">
        <v>41863</v>
      </c>
      <c r="B223" s="63" t="s">
        <v>1483</v>
      </c>
      <c r="C223" s="61" t="s">
        <v>1707</v>
      </c>
      <c r="D223" s="61" t="s">
        <v>152</v>
      </c>
      <c r="E223" s="64" t="s">
        <v>39</v>
      </c>
      <c r="F223" s="290"/>
    </row>
    <row r="224" spans="1:6" ht="30" hidden="1" x14ac:dyDescent="0.25">
      <c r="A224" s="6">
        <v>41863</v>
      </c>
      <c r="C224" s="7" t="s">
        <v>1737</v>
      </c>
      <c r="D224" s="7" t="s">
        <v>152</v>
      </c>
      <c r="E224" s="8" t="s">
        <v>39</v>
      </c>
      <c r="F224" s="12"/>
    </row>
    <row r="225" spans="1:6" hidden="1" x14ac:dyDescent="0.25">
      <c r="A225" s="9">
        <v>41869</v>
      </c>
      <c r="B225" s="29" t="s">
        <v>1455</v>
      </c>
      <c r="C225" s="10" t="s">
        <v>1456</v>
      </c>
      <c r="D225" s="10" t="s">
        <v>152</v>
      </c>
      <c r="E225" s="11" t="s">
        <v>37</v>
      </c>
      <c r="F225" s="12"/>
    </row>
    <row r="226" spans="1:6" hidden="1" x14ac:dyDescent="0.25">
      <c r="A226" s="9">
        <v>41869</v>
      </c>
      <c r="B226" s="29" t="s">
        <v>1457</v>
      </c>
      <c r="C226" s="10" t="s">
        <v>1458</v>
      </c>
      <c r="D226" s="7" t="s">
        <v>152</v>
      </c>
      <c r="E226" s="11" t="s">
        <v>37</v>
      </c>
      <c r="F226" s="12"/>
    </row>
    <row r="227" spans="1:6" hidden="1" x14ac:dyDescent="0.25">
      <c r="A227" s="9">
        <v>41869</v>
      </c>
      <c r="B227" s="29" t="s">
        <v>251</v>
      </c>
      <c r="C227" s="10" t="s">
        <v>1459</v>
      </c>
      <c r="D227" s="10" t="s">
        <v>152</v>
      </c>
      <c r="E227" s="11" t="s">
        <v>37</v>
      </c>
      <c r="F227" s="12"/>
    </row>
    <row r="228" spans="1:6" ht="120" hidden="1" x14ac:dyDescent="0.25">
      <c r="A228" s="200">
        <v>41864</v>
      </c>
      <c r="B228" s="201" t="s">
        <v>1486</v>
      </c>
      <c r="C228" s="202" t="s">
        <v>1487</v>
      </c>
      <c r="D228" s="202" t="s">
        <v>152</v>
      </c>
      <c r="E228" s="203" t="s">
        <v>404</v>
      </c>
      <c r="F228" s="65"/>
    </row>
    <row r="229" spans="1:6" x14ac:dyDescent="0.25">
      <c r="A229" s="9">
        <v>41872</v>
      </c>
      <c r="B229" s="29" t="s">
        <v>243</v>
      </c>
      <c r="C229" s="10" t="s">
        <v>1741</v>
      </c>
      <c r="D229" s="10" t="s">
        <v>151</v>
      </c>
      <c r="E229" s="11" t="s">
        <v>1468</v>
      </c>
      <c r="F229" s="12"/>
    </row>
    <row r="230" spans="1:6" x14ac:dyDescent="0.25">
      <c r="A230" s="9">
        <v>41872</v>
      </c>
      <c r="B230" s="29" t="s">
        <v>176</v>
      </c>
      <c r="C230" s="10" t="s">
        <v>1469</v>
      </c>
      <c r="D230" s="10" t="s">
        <v>151</v>
      </c>
      <c r="E230" s="11" t="s">
        <v>1468</v>
      </c>
      <c r="F230" s="12"/>
    </row>
    <row r="231" spans="1:6" hidden="1" x14ac:dyDescent="0.25">
      <c r="A231" s="9">
        <v>41872</v>
      </c>
      <c r="B231" s="29" t="s">
        <v>243</v>
      </c>
      <c r="C231" s="10" t="s">
        <v>1470</v>
      </c>
      <c r="D231" s="10" t="s">
        <v>152</v>
      </c>
      <c r="E231" s="11" t="s">
        <v>1468</v>
      </c>
      <c r="F231" s="12"/>
    </row>
    <row r="232" spans="1:6" ht="30" x14ac:dyDescent="0.25">
      <c r="A232" s="17">
        <v>41872</v>
      </c>
      <c r="B232" s="24"/>
      <c r="C232" s="18" t="s">
        <v>1936</v>
      </c>
      <c r="D232" s="18" t="s">
        <v>151</v>
      </c>
      <c r="E232" s="19" t="s">
        <v>39</v>
      </c>
      <c r="F232" s="20"/>
    </row>
    <row r="233" spans="1:6" hidden="1" x14ac:dyDescent="0.25">
      <c r="A233" s="9">
        <v>41872</v>
      </c>
      <c r="B233" s="29" t="s">
        <v>8</v>
      </c>
      <c r="C233" s="10" t="s">
        <v>1471</v>
      </c>
      <c r="D233" s="10" t="s">
        <v>152</v>
      </c>
      <c r="E233" s="11" t="s">
        <v>39</v>
      </c>
      <c r="F233" s="12"/>
    </row>
    <row r="234" spans="1:6" ht="30" hidden="1" x14ac:dyDescent="0.25">
      <c r="A234" s="17">
        <v>41872</v>
      </c>
      <c r="B234" s="24" t="s">
        <v>113</v>
      </c>
      <c r="C234" s="18" t="s">
        <v>1478</v>
      </c>
      <c r="D234" s="18" t="s">
        <v>152</v>
      </c>
      <c r="E234" s="19" t="s">
        <v>37</v>
      </c>
      <c r="F234" s="20"/>
    </row>
    <row r="235" spans="1:6" hidden="1" x14ac:dyDescent="0.25">
      <c r="A235" s="9">
        <v>41872</v>
      </c>
      <c r="B235" s="29" t="s">
        <v>1479</v>
      </c>
      <c r="C235" s="10" t="s">
        <v>1480</v>
      </c>
      <c r="D235" s="10" t="s">
        <v>152</v>
      </c>
      <c r="E235" s="11" t="s">
        <v>37</v>
      </c>
      <c r="F235" s="12"/>
    </row>
    <row r="236" spans="1:6" x14ac:dyDescent="0.25">
      <c r="A236" s="9">
        <v>41872</v>
      </c>
      <c r="B236" s="29" t="s">
        <v>360</v>
      </c>
      <c r="C236" s="10" t="s">
        <v>1481</v>
      </c>
      <c r="D236" s="10" t="s">
        <v>151</v>
      </c>
      <c r="E236" s="11" t="s">
        <v>37</v>
      </c>
      <c r="F236" s="12"/>
    </row>
    <row r="237" spans="1:6" ht="30" hidden="1" x14ac:dyDescent="0.25">
      <c r="A237" s="55">
        <v>41876</v>
      </c>
      <c r="B237" s="56" t="s">
        <v>1488</v>
      </c>
      <c r="C237" s="57" t="s">
        <v>1577</v>
      </c>
      <c r="D237" s="202" t="s">
        <v>152</v>
      </c>
      <c r="E237" s="58" t="s">
        <v>404</v>
      </c>
      <c r="F237" s="65"/>
    </row>
    <row r="238" spans="1:6" hidden="1" x14ac:dyDescent="0.25">
      <c r="A238" s="9">
        <v>41877</v>
      </c>
      <c r="B238" s="29" t="s">
        <v>8</v>
      </c>
      <c r="C238" s="10" t="s">
        <v>1489</v>
      </c>
      <c r="D238" s="10" t="s">
        <v>152</v>
      </c>
      <c r="E238" s="11" t="s">
        <v>404</v>
      </c>
      <c r="F238" s="12"/>
    </row>
    <row r="239" spans="1:6" ht="60" hidden="1" x14ac:dyDescent="0.25">
      <c r="A239" s="55">
        <v>41877</v>
      </c>
      <c r="B239" s="56" t="s">
        <v>7</v>
      </c>
      <c r="C239" s="57" t="s">
        <v>2074</v>
      </c>
      <c r="D239" s="202" t="s">
        <v>152</v>
      </c>
      <c r="E239" s="58" t="s">
        <v>404</v>
      </c>
      <c r="F239" s="65"/>
    </row>
    <row r="240" spans="1:6" ht="60" x14ac:dyDescent="0.25">
      <c r="A240" s="9">
        <v>41881</v>
      </c>
      <c r="B240" s="29" t="s">
        <v>1585</v>
      </c>
      <c r="C240" s="10" t="s">
        <v>1586</v>
      </c>
      <c r="D240" s="10" t="s">
        <v>151</v>
      </c>
      <c r="E240" s="11" t="s">
        <v>40</v>
      </c>
      <c r="F240" s="12"/>
    </row>
    <row r="241" spans="1:6" x14ac:dyDescent="0.25">
      <c r="A241" s="9">
        <v>41883</v>
      </c>
      <c r="B241" s="29" t="s">
        <v>7</v>
      </c>
      <c r="C241" s="10" t="s">
        <v>1616</v>
      </c>
      <c r="D241" s="10" t="s">
        <v>151</v>
      </c>
      <c r="E241" s="11" t="s">
        <v>1468</v>
      </c>
      <c r="F241" s="12"/>
    </row>
    <row r="242" spans="1:6" ht="75" hidden="1" x14ac:dyDescent="0.25">
      <c r="A242" s="9">
        <v>41890</v>
      </c>
      <c r="B242" s="29" t="s">
        <v>1617</v>
      </c>
      <c r="C242" s="10" t="s">
        <v>1716</v>
      </c>
      <c r="D242" s="10" t="s">
        <v>152</v>
      </c>
      <c r="E242" s="11" t="s">
        <v>38</v>
      </c>
      <c r="F242" s="12"/>
    </row>
    <row r="243" spans="1:6" ht="60" hidden="1" x14ac:dyDescent="0.25">
      <c r="A243" s="17">
        <v>41887</v>
      </c>
      <c r="B243" s="24" t="s">
        <v>1618</v>
      </c>
      <c r="C243" s="18" t="s">
        <v>1710</v>
      </c>
      <c r="D243" s="18" t="s">
        <v>152</v>
      </c>
      <c r="E243" s="19" t="s">
        <v>38</v>
      </c>
      <c r="F243" s="20"/>
    </row>
    <row r="244" spans="1:6" hidden="1" x14ac:dyDescent="0.25">
      <c r="A244" s="9">
        <v>41887</v>
      </c>
      <c r="B244" s="29" t="s">
        <v>1619</v>
      </c>
      <c r="C244" s="10" t="s">
        <v>1620</v>
      </c>
      <c r="D244" s="10" t="s">
        <v>152</v>
      </c>
      <c r="E244" s="11" t="s">
        <v>37</v>
      </c>
      <c r="F244" s="12"/>
    </row>
    <row r="245" spans="1:6" x14ac:dyDescent="0.25">
      <c r="A245" s="9">
        <v>41887</v>
      </c>
      <c r="B245" s="29" t="s">
        <v>113</v>
      </c>
      <c r="C245" s="10" t="s">
        <v>1744</v>
      </c>
      <c r="D245" s="10" t="s">
        <v>151</v>
      </c>
      <c r="E245" s="11" t="s">
        <v>37</v>
      </c>
      <c r="F245" s="12"/>
    </row>
    <row r="246" spans="1:6" ht="39.75" hidden="1" x14ac:dyDescent="0.25">
      <c r="A246" s="62">
        <v>41897</v>
      </c>
      <c r="B246" s="63" t="s">
        <v>1711</v>
      </c>
      <c r="C246" s="61" t="s">
        <v>2232</v>
      </c>
      <c r="D246" s="61" t="s">
        <v>152</v>
      </c>
      <c r="E246" s="64" t="s">
        <v>38</v>
      </c>
      <c r="F246" s="290"/>
    </row>
    <row r="247" spans="1:6" ht="354.75" customHeight="1" x14ac:dyDescent="0.25">
      <c r="A247" s="9">
        <v>41892</v>
      </c>
      <c r="B247" s="29" t="s">
        <v>1713</v>
      </c>
      <c r="C247" s="672" t="s">
        <v>2377</v>
      </c>
      <c r="D247" s="10" t="s">
        <v>151</v>
      </c>
      <c r="E247" s="11" t="s">
        <v>38</v>
      </c>
      <c r="F247" s="12"/>
    </row>
    <row r="248" spans="1:6" hidden="1" x14ac:dyDescent="0.25">
      <c r="A248" s="9">
        <v>41900</v>
      </c>
      <c r="B248" s="29" t="s">
        <v>8</v>
      </c>
      <c r="C248" s="10" t="s">
        <v>1732</v>
      </c>
      <c r="D248" s="10" t="s">
        <v>152</v>
      </c>
      <c r="E248" s="11" t="s">
        <v>39</v>
      </c>
      <c r="F248" s="12"/>
    </row>
    <row r="249" spans="1:6" ht="30" x14ac:dyDescent="0.25">
      <c r="A249" s="17">
        <v>41900</v>
      </c>
      <c r="B249" s="24" t="s">
        <v>1739</v>
      </c>
      <c r="C249" s="18" t="s">
        <v>1937</v>
      </c>
      <c r="D249" s="18" t="s">
        <v>151</v>
      </c>
      <c r="E249" s="19" t="s">
        <v>39</v>
      </c>
      <c r="F249" s="20"/>
    </row>
    <row r="250" spans="1:6" ht="45" x14ac:dyDescent="0.25">
      <c r="A250" s="17">
        <v>41900</v>
      </c>
      <c r="B250" s="24" t="s">
        <v>470</v>
      </c>
      <c r="C250" s="18" t="s">
        <v>1975</v>
      </c>
      <c r="D250" s="18" t="s">
        <v>151</v>
      </c>
      <c r="E250" s="19" t="s">
        <v>39</v>
      </c>
      <c r="F250" s="20"/>
    </row>
    <row r="251" spans="1:6" ht="30" hidden="1" x14ac:dyDescent="0.25">
      <c r="A251" s="9">
        <v>41900</v>
      </c>
      <c r="B251" s="29" t="s">
        <v>155</v>
      </c>
      <c r="C251" s="10" t="s">
        <v>1740</v>
      </c>
      <c r="D251" s="10" t="s">
        <v>152</v>
      </c>
      <c r="E251" s="11" t="s">
        <v>1733</v>
      </c>
      <c r="F251" s="12"/>
    </row>
    <row r="252" spans="1:6" ht="30" x14ac:dyDescent="0.25">
      <c r="A252" s="9">
        <v>41904</v>
      </c>
      <c r="B252" s="29" t="s">
        <v>70</v>
      </c>
      <c r="C252" s="10" t="s">
        <v>1742</v>
      </c>
      <c r="D252" s="10" t="s">
        <v>412</v>
      </c>
      <c r="E252" s="11" t="s">
        <v>1468</v>
      </c>
      <c r="F252" s="12"/>
    </row>
    <row r="253" spans="1:6" ht="45" x14ac:dyDescent="0.25">
      <c r="A253" s="9">
        <v>41904</v>
      </c>
      <c r="B253" s="29" t="s">
        <v>1743</v>
      </c>
      <c r="C253" s="10" t="s">
        <v>1792</v>
      </c>
      <c r="D253" s="10" t="s">
        <v>412</v>
      </c>
      <c r="E253" s="11" t="s">
        <v>37</v>
      </c>
      <c r="F253" s="12"/>
    </row>
    <row r="254" spans="1:6" ht="30" hidden="1" x14ac:dyDescent="0.25">
      <c r="A254" s="9">
        <v>41904</v>
      </c>
      <c r="B254" s="29" t="s">
        <v>113</v>
      </c>
      <c r="C254" s="10" t="s">
        <v>1784</v>
      </c>
      <c r="D254" s="10" t="s">
        <v>152</v>
      </c>
      <c r="E254" s="11" t="s">
        <v>37</v>
      </c>
      <c r="F254" s="12"/>
    </row>
    <row r="255" spans="1:6" ht="30" hidden="1" x14ac:dyDescent="0.25">
      <c r="A255" s="9">
        <v>41904</v>
      </c>
      <c r="B255" s="29" t="s">
        <v>1745</v>
      </c>
      <c r="C255" s="10" t="s">
        <v>1785</v>
      </c>
      <c r="D255" s="10" t="s">
        <v>152</v>
      </c>
      <c r="E255" s="11" t="s">
        <v>37</v>
      </c>
      <c r="F255" s="12"/>
    </row>
    <row r="256" spans="1:6" hidden="1" x14ac:dyDescent="0.25">
      <c r="A256" s="9">
        <v>41904</v>
      </c>
      <c r="B256" s="29" t="s">
        <v>1746</v>
      </c>
      <c r="C256" s="10" t="s">
        <v>1747</v>
      </c>
      <c r="D256" s="10" t="s">
        <v>152</v>
      </c>
      <c r="E256" s="11" t="s">
        <v>37</v>
      </c>
      <c r="F256" s="12"/>
    </row>
    <row r="257" spans="1:6" hidden="1" x14ac:dyDescent="0.25">
      <c r="A257" s="9">
        <v>41904</v>
      </c>
      <c r="B257" s="29" t="s">
        <v>251</v>
      </c>
      <c r="C257" s="10" t="s">
        <v>1748</v>
      </c>
      <c r="D257" s="10" t="s">
        <v>152</v>
      </c>
      <c r="E257" s="11" t="s">
        <v>37</v>
      </c>
      <c r="F257" s="12"/>
    </row>
    <row r="258" spans="1:6" x14ac:dyDescent="0.25">
      <c r="A258" s="9">
        <v>41904</v>
      </c>
      <c r="B258" s="29" t="s">
        <v>7</v>
      </c>
      <c r="C258" s="10" t="s">
        <v>1749</v>
      </c>
      <c r="D258" s="10" t="s">
        <v>151</v>
      </c>
      <c r="E258" s="11" t="s">
        <v>1468</v>
      </c>
      <c r="F258" s="12"/>
    </row>
    <row r="259" spans="1:6" ht="242.25" x14ac:dyDescent="0.25">
      <c r="A259" s="17">
        <v>41899</v>
      </c>
      <c r="B259" s="24" t="s">
        <v>1750</v>
      </c>
      <c r="C259" s="18" t="s">
        <v>2376</v>
      </c>
      <c r="D259" s="18" t="s">
        <v>151</v>
      </c>
      <c r="E259" s="19" t="s">
        <v>38</v>
      </c>
      <c r="F259" s="20"/>
    </row>
    <row r="260" spans="1:6" ht="120" hidden="1" x14ac:dyDescent="0.25">
      <c r="A260" s="9">
        <v>41901</v>
      </c>
      <c r="B260" s="29" t="s">
        <v>1751</v>
      </c>
      <c r="C260" s="10" t="s">
        <v>2063</v>
      </c>
      <c r="D260" s="10" t="s">
        <v>152</v>
      </c>
      <c r="E260" s="11" t="s">
        <v>38</v>
      </c>
      <c r="F260" s="12"/>
    </row>
    <row r="261" spans="1:6" hidden="1" x14ac:dyDescent="0.25">
      <c r="A261" s="9">
        <v>41907</v>
      </c>
      <c r="B261" s="29" t="s">
        <v>81</v>
      </c>
      <c r="C261" s="10" t="s">
        <v>1761</v>
      </c>
      <c r="D261" s="10" t="s">
        <v>152</v>
      </c>
      <c r="E261" s="11" t="s">
        <v>1468</v>
      </c>
      <c r="F261" s="12"/>
    </row>
    <row r="262" spans="1:6" ht="30" hidden="1" x14ac:dyDescent="0.25">
      <c r="A262" s="9">
        <v>41911</v>
      </c>
      <c r="B262" s="29" t="s">
        <v>251</v>
      </c>
      <c r="C262" s="10" t="s">
        <v>1790</v>
      </c>
      <c r="D262" s="10" t="s">
        <v>152</v>
      </c>
      <c r="E262" s="11" t="s">
        <v>37</v>
      </c>
      <c r="F262" s="12"/>
    </row>
    <row r="263" spans="1:6" ht="45" x14ac:dyDescent="0.25">
      <c r="A263" s="9">
        <v>41911</v>
      </c>
      <c r="B263" s="29" t="s">
        <v>113</v>
      </c>
      <c r="C263" s="10" t="s">
        <v>1786</v>
      </c>
      <c r="D263" s="10" t="s">
        <v>412</v>
      </c>
      <c r="E263" s="11" t="s">
        <v>37</v>
      </c>
      <c r="F263" s="12"/>
    </row>
    <row r="264" spans="1:6" ht="45" hidden="1" x14ac:dyDescent="0.25">
      <c r="A264" s="9">
        <v>41911</v>
      </c>
      <c r="B264" s="29" t="s">
        <v>250</v>
      </c>
      <c r="C264" s="10" t="s">
        <v>1787</v>
      </c>
      <c r="D264" s="10" t="s">
        <v>152</v>
      </c>
      <c r="E264" s="11" t="s">
        <v>37</v>
      </c>
      <c r="F264" s="12"/>
    </row>
    <row r="265" spans="1:6" ht="30" hidden="1" x14ac:dyDescent="0.25">
      <c r="A265" s="9">
        <v>41911</v>
      </c>
      <c r="B265" s="29" t="s">
        <v>360</v>
      </c>
      <c r="C265" s="10" t="s">
        <v>1788</v>
      </c>
      <c r="D265" s="10" t="s">
        <v>152</v>
      </c>
      <c r="E265" s="11" t="s">
        <v>37</v>
      </c>
      <c r="F265" s="12"/>
    </row>
    <row r="266" spans="1:6" ht="30" x14ac:dyDescent="0.25">
      <c r="A266" s="17">
        <v>41911</v>
      </c>
      <c r="B266" s="24" t="s">
        <v>250</v>
      </c>
      <c r="C266" s="18" t="s">
        <v>1789</v>
      </c>
      <c r="D266" s="18" t="s">
        <v>412</v>
      </c>
      <c r="E266" s="19" t="s">
        <v>37</v>
      </c>
      <c r="F266" s="12"/>
    </row>
    <row r="267" spans="1:6" ht="30" hidden="1" x14ac:dyDescent="0.25">
      <c r="A267" s="9">
        <v>41911</v>
      </c>
      <c r="B267" s="29" t="s">
        <v>113</v>
      </c>
      <c r="C267" s="10" t="s">
        <v>1791</v>
      </c>
      <c r="D267" s="10" t="s">
        <v>152</v>
      </c>
      <c r="E267" s="11" t="s">
        <v>37</v>
      </c>
      <c r="F267" s="12"/>
    </row>
    <row r="268" spans="1:6" ht="30" hidden="1" x14ac:dyDescent="0.25">
      <c r="A268" s="9">
        <v>41911</v>
      </c>
      <c r="B268" s="29" t="s">
        <v>1793</v>
      </c>
      <c r="C268" s="10" t="s">
        <v>1794</v>
      </c>
      <c r="D268" s="10" t="s">
        <v>152</v>
      </c>
      <c r="E268" s="11" t="s">
        <v>37</v>
      </c>
      <c r="F268" s="12"/>
    </row>
    <row r="269" spans="1:6" ht="30" hidden="1" x14ac:dyDescent="0.25">
      <c r="A269" s="9">
        <v>41911</v>
      </c>
      <c r="B269" s="29" t="s">
        <v>1298</v>
      </c>
      <c r="C269" s="10" t="s">
        <v>1795</v>
      </c>
      <c r="D269" s="10" t="s">
        <v>152</v>
      </c>
      <c r="E269" s="11" t="s">
        <v>37</v>
      </c>
      <c r="F269" s="12"/>
    </row>
    <row r="270" spans="1:6" ht="30" hidden="1" x14ac:dyDescent="0.25">
      <c r="A270" s="9">
        <v>41911</v>
      </c>
      <c r="B270" s="29" t="s">
        <v>1298</v>
      </c>
      <c r="C270" s="10" t="s">
        <v>1796</v>
      </c>
      <c r="D270" s="10" t="s">
        <v>152</v>
      </c>
      <c r="E270" s="11" t="s">
        <v>37</v>
      </c>
      <c r="F270" s="12"/>
    </row>
    <row r="271" spans="1:6" x14ac:dyDescent="0.25">
      <c r="A271" s="9">
        <v>41918</v>
      </c>
      <c r="B271" s="29"/>
      <c r="C271" s="10" t="s">
        <v>1955</v>
      </c>
      <c r="D271" s="10" t="s">
        <v>151</v>
      </c>
      <c r="E271" s="11" t="s">
        <v>1468</v>
      </c>
      <c r="F271" s="12"/>
    </row>
    <row r="272" spans="1:6" ht="30" hidden="1" x14ac:dyDescent="0.25">
      <c r="A272" s="9">
        <v>41848</v>
      </c>
      <c r="B272" s="29" t="s">
        <v>61</v>
      </c>
      <c r="C272" s="170" t="s">
        <v>1959</v>
      </c>
      <c r="D272" s="10" t="s">
        <v>152</v>
      </c>
      <c r="E272" s="11" t="s">
        <v>35</v>
      </c>
      <c r="F272" s="12"/>
    </row>
    <row r="273" spans="1:6" ht="30" hidden="1" x14ac:dyDescent="0.25">
      <c r="A273" s="9">
        <v>41848</v>
      </c>
      <c r="B273" s="29" t="s">
        <v>61</v>
      </c>
      <c r="C273" s="170" t="s">
        <v>1960</v>
      </c>
      <c r="D273" s="10" t="s">
        <v>152</v>
      </c>
      <c r="E273" s="11" t="s">
        <v>35</v>
      </c>
      <c r="F273" s="12"/>
    </row>
    <row r="274" spans="1:6" ht="30" hidden="1" x14ac:dyDescent="0.25">
      <c r="A274" s="9">
        <v>41848</v>
      </c>
      <c r="B274" s="29" t="s">
        <v>61</v>
      </c>
      <c r="C274" s="170" t="s">
        <v>1958</v>
      </c>
      <c r="D274" s="10" t="s">
        <v>152</v>
      </c>
      <c r="E274" s="11" t="s">
        <v>35</v>
      </c>
      <c r="F274" s="12"/>
    </row>
    <row r="275" spans="1:6" ht="30" hidden="1" x14ac:dyDescent="0.25">
      <c r="A275" s="9">
        <v>41848</v>
      </c>
      <c r="B275" s="29" t="s">
        <v>61</v>
      </c>
      <c r="C275" s="170" t="s">
        <v>1961</v>
      </c>
      <c r="D275" s="10" t="s">
        <v>152</v>
      </c>
      <c r="E275" s="11" t="s">
        <v>35</v>
      </c>
      <c r="F275" s="12"/>
    </row>
    <row r="276" spans="1:6" ht="30" hidden="1" x14ac:dyDescent="0.25">
      <c r="A276" s="9">
        <v>41926</v>
      </c>
      <c r="B276" s="29" t="s">
        <v>1983</v>
      </c>
      <c r="C276" s="10" t="s">
        <v>1982</v>
      </c>
      <c r="D276" s="10" t="s">
        <v>152</v>
      </c>
      <c r="E276" s="11" t="s">
        <v>37</v>
      </c>
      <c r="F276" s="12"/>
    </row>
    <row r="277" spans="1:6" ht="45" hidden="1" x14ac:dyDescent="0.25">
      <c r="A277" s="17">
        <v>41926</v>
      </c>
      <c r="B277" s="17" t="s">
        <v>250</v>
      </c>
      <c r="C277" s="18" t="s">
        <v>1984</v>
      </c>
      <c r="D277" s="18" t="s">
        <v>152</v>
      </c>
      <c r="E277" s="19" t="s">
        <v>37</v>
      </c>
      <c r="F277" s="20"/>
    </row>
    <row r="278" spans="1:6" ht="45" hidden="1" x14ac:dyDescent="0.25">
      <c r="A278" s="9">
        <v>41926</v>
      </c>
      <c r="B278" s="29" t="s">
        <v>251</v>
      </c>
      <c r="C278" s="10" t="s">
        <v>1985</v>
      </c>
      <c r="D278" s="10" t="s">
        <v>152</v>
      </c>
      <c r="E278" s="11" t="s">
        <v>37</v>
      </c>
      <c r="F278" s="12"/>
    </row>
    <row r="279" spans="1:6" ht="45" hidden="1" x14ac:dyDescent="0.25">
      <c r="A279" s="55">
        <v>41926</v>
      </c>
      <c r="B279" s="56" t="s">
        <v>1986</v>
      </c>
      <c r="C279" s="57" t="s">
        <v>1987</v>
      </c>
      <c r="D279" s="57" t="s">
        <v>152</v>
      </c>
      <c r="E279" s="58" t="s">
        <v>37</v>
      </c>
      <c r="F279" s="65"/>
    </row>
    <row r="280" spans="1:6" ht="60" x14ac:dyDescent="0.25">
      <c r="A280" s="9">
        <v>41926</v>
      </c>
      <c r="B280" s="29" t="s">
        <v>107</v>
      </c>
      <c r="C280" s="10" t="s">
        <v>2110</v>
      </c>
      <c r="D280" s="10" t="s">
        <v>412</v>
      </c>
      <c r="E280" s="11" t="s">
        <v>37</v>
      </c>
      <c r="F280" s="12"/>
    </row>
    <row r="281" spans="1:6" ht="30" hidden="1" x14ac:dyDescent="0.25">
      <c r="A281" s="9">
        <v>41926</v>
      </c>
      <c r="B281" s="29" t="s">
        <v>251</v>
      </c>
      <c r="C281" s="10" t="s">
        <v>1988</v>
      </c>
      <c r="D281" s="10" t="s">
        <v>152</v>
      </c>
      <c r="E281" s="11" t="s">
        <v>37</v>
      </c>
      <c r="F281" s="12"/>
    </row>
    <row r="282" spans="1:6" ht="45" hidden="1" x14ac:dyDescent="0.25">
      <c r="A282" s="9">
        <v>41926</v>
      </c>
      <c r="B282" s="29" t="s">
        <v>171</v>
      </c>
      <c r="C282" s="10" t="s">
        <v>1989</v>
      </c>
      <c r="D282" s="10" t="s">
        <v>152</v>
      </c>
      <c r="E282" s="11" t="s">
        <v>37</v>
      </c>
      <c r="F282" s="12"/>
    </row>
    <row r="283" spans="1:6" ht="30" hidden="1" x14ac:dyDescent="0.25">
      <c r="A283" s="9">
        <v>41926</v>
      </c>
      <c r="B283" s="29" t="s">
        <v>1983</v>
      </c>
      <c r="C283" s="10" t="s">
        <v>1990</v>
      </c>
      <c r="D283" s="10" t="s">
        <v>152</v>
      </c>
      <c r="E283" s="11" t="s">
        <v>37</v>
      </c>
      <c r="F283" s="12"/>
    </row>
    <row r="284" spans="1:6" x14ac:dyDescent="0.25">
      <c r="A284" s="9">
        <v>41926</v>
      </c>
      <c r="B284" s="29" t="s">
        <v>243</v>
      </c>
      <c r="C284" s="10" t="s">
        <v>2007</v>
      </c>
      <c r="D284" s="10" t="s">
        <v>151</v>
      </c>
      <c r="E284" s="11" t="s">
        <v>1468</v>
      </c>
      <c r="F284" s="12"/>
    </row>
    <row r="285" spans="1:6" ht="75" hidden="1" x14ac:dyDescent="0.25">
      <c r="A285" s="9">
        <v>41928</v>
      </c>
      <c r="B285" s="29" t="s">
        <v>2016</v>
      </c>
      <c r="C285" s="10" t="s">
        <v>2265</v>
      </c>
      <c r="D285" s="10" t="s">
        <v>2264</v>
      </c>
      <c r="E285" s="11" t="s">
        <v>1652</v>
      </c>
      <c r="F285" s="12"/>
    </row>
    <row r="286" spans="1:6" ht="409.5" x14ac:dyDescent="0.25">
      <c r="A286" s="17">
        <v>41932</v>
      </c>
      <c r="B286" s="24" t="s">
        <v>2042</v>
      </c>
      <c r="C286" s="18" t="s">
        <v>2374</v>
      </c>
      <c r="D286" s="18" t="s">
        <v>151</v>
      </c>
      <c r="E286" s="19" t="s">
        <v>38</v>
      </c>
      <c r="F286" s="20"/>
    </row>
    <row r="287" spans="1:6" ht="60" x14ac:dyDescent="0.25">
      <c r="A287" s="9">
        <v>41936</v>
      </c>
      <c r="B287" s="29" t="s">
        <v>70</v>
      </c>
      <c r="C287" s="10" t="s">
        <v>2235</v>
      </c>
      <c r="D287" s="10" t="s">
        <v>151</v>
      </c>
      <c r="E287" s="11" t="s">
        <v>39</v>
      </c>
      <c r="F287" s="12"/>
    </row>
    <row r="288" spans="1:6" ht="30" x14ac:dyDescent="0.25">
      <c r="A288" s="567">
        <v>41936</v>
      </c>
      <c r="B288" s="568" t="s">
        <v>2061</v>
      </c>
      <c r="C288" s="569" t="s">
        <v>2237</v>
      </c>
      <c r="D288" s="569" t="s">
        <v>151</v>
      </c>
      <c r="E288" s="570" t="s">
        <v>39</v>
      </c>
      <c r="F288" s="571"/>
    </row>
    <row r="289" spans="1:6" ht="30" hidden="1" x14ac:dyDescent="0.25">
      <c r="A289" s="6">
        <v>41936</v>
      </c>
      <c r="B289" s="32" t="s">
        <v>2061</v>
      </c>
      <c r="C289" s="7" t="s">
        <v>2236</v>
      </c>
      <c r="D289" s="7" t="s">
        <v>152</v>
      </c>
      <c r="E289" s="8" t="s">
        <v>39</v>
      </c>
    </row>
    <row r="290" spans="1:6" ht="30" hidden="1" x14ac:dyDescent="0.25">
      <c r="A290" s="6">
        <v>41939</v>
      </c>
      <c r="B290" s="32" t="s">
        <v>1711</v>
      </c>
    </row>
    <row r="291" spans="1:6" ht="315" x14ac:dyDescent="0.25">
      <c r="A291" s="567">
        <v>41939</v>
      </c>
      <c r="B291" s="568" t="s">
        <v>2064</v>
      </c>
      <c r="C291" s="569" t="s">
        <v>2378</v>
      </c>
      <c r="D291" s="569" t="s">
        <v>151</v>
      </c>
      <c r="E291" s="570" t="s">
        <v>38</v>
      </c>
      <c r="F291" s="571"/>
    </row>
    <row r="292" spans="1:6" ht="30" x14ac:dyDescent="0.25">
      <c r="A292" s="6">
        <v>41946</v>
      </c>
      <c r="B292" s="29" t="s">
        <v>1983</v>
      </c>
      <c r="C292" s="7" t="s">
        <v>2093</v>
      </c>
      <c r="D292" s="7" t="s">
        <v>151</v>
      </c>
      <c r="E292" s="11" t="s">
        <v>37</v>
      </c>
    </row>
    <row r="293" spans="1:6" hidden="1" x14ac:dyDescent="0.25">
      <c r="A293" s="6">
        <v>41946</v>
      </c>
      <c r="B293" s="32" t="s">
        <v>251</v>
      </c>
      <c r="C293" s="7" t="s">
        <v>2094</v>
      </c>
      <c r="D293" s="7" t="s">
        <v>152</v>
      </c>
      <c r="E293" s="8" t="s">
        <v>2095</v>
      </c>
    </row>
    <row r="294" spans="1:6" hidden="1" x14ac:dyDescent="0.25">
      <c r="A294" s="6">
        <v>41946</v>
      </c>
      <c r="B294" s="32" t="s">
        <v>251</v>
      </c>
      <c r="C294" s="7" t="s">
        <v>2096</v>
      </c>
      <c r="D294" s="7" t="s">
        <v>152</v>
      </c>
      <c r="E294" s="8" t="s">
        <v>37</v>
      </c>
    </row>
    <row r="295" spans="1:6" hidden="1" x14ac:dyDescent="0.25">
      <c r="A295" s="6">
        <v>41946</v>
      </c>
      <c r="B295" s="32" t="s">
        <v>250</v>
      </c>
      <c r="C295" s="7" t="s">
        <v>2097</v>
      </c>
      <c r="D295" s="7" t="s">
        <v>152</v>
      </c>
      <c r="E295" s="8" t="s">
        <v>37</v>
      </c>
    </row>
    <row r="296" spans="1:6" hidden="1" x14ac:dyDescent="0.25">
      <c r="A296" s="6">
        <v>41946</v>
      </c>
      <c r="B296" s="32" t="s">
        <v>250</v>
      </c>
      <c r="C296" s="7" t="s">
        <v>2108</v>
      </c>
      <c r="D296" s="7" t="s">
        <v>152</v>
      </c>
      <c r="E296" s="8" t="s">
        <v>37</v>
      </c>
    </row>
    <row r="297" spans="1:6" ht="30" x14ac:dyDescent="0.25">
      <c r="A297" s="6">
        <v>41946</v>
      </c>
      <c r="B297" s="32" t="s">
        <v>251</v>
      </c>
      <c r="C297" s="7" t="s">
        <v>2098</v>
      </c>
      <c r="D297" s="7" t="s">
        <v>151</v>
      </c>
      <c r="E297" s="8" t="s">
        <v>37</v>
      </c>
    </row>
    <row r="298" spans="1:6" ht="30" x14ac:dyDescent="0.25">
      <c r="A298" s="6">
        <v>41946</v>
      </c>
      <c r="B298" s="32" t="s">
        <v>2099</v>
      </c>
      <c r="C298" s="7" t="s">
        <v>2100</v>
      </c>
      <c r="D298" s="7" t="s">
        <v>442</v>
      </c>
      <c r="E298" s="8" t="s">
        <v>37</v>
      </c>
    </row>
    <row r="299" spans="1:6" x14ac:dyDescent="0.25">
      <c r="A299" s="6">
        <v>41946</v>
      </c>
      <c r="B299" s="32" t="s">
        <v>360</v>
      </c>
      <c r="C299" s="7" t="s">
        <v>2101</v>
      </c>
      <c r="D299" s="7" t="s">
        <v>442</v>
      </c>
      <c r="E299" s="8" t="s">
        <v>37</v>
      </c>
    </row>
    <row r="300" spans="1:6" ht="30" x14ac:dyDescent="0.25">
      <c r="A300" s="6">
        <v>41946</v>
      </c>
      <c r="B300" s="32" t="s">
        <v>247</v>
      </c>
      <c r="C300" s="7" t="s">
        <v>2102</v>
      </c>
      <c r="D300" s="7" t="s">
        <v>151</v>
      </c>
      <c r="E300" s="8" t="s">
        <v>37</v>
      </c>
    </row>
    <row r="301" spans="1:6" ht="30" x14ac:dyDescent="0.25">
      <c r="A301" s="6">
        <v>41946</v>
      </c>
      <c r="B301" s="32" t="s">
        <v>360</v>
      </c>
      <c r="C301" s="7" t="s">
        <v>2103</v>
      </c>
      <c r="D301" s="7" t="s">
        <v>151</v>
      </c>
      <c r="E301" s="8" t="s">
        <v>37</v>
      </c>
    </row>
    <row r="302" spans="1:6" ht="30" hidden="1" x14ac:dyDescent="0.25">
      <c r="A302" s="6">
        <v>41946</v>
      </c>
      <c r="B302" s="32" t="s">
        <v>2099</v>
      </c>
      <c r="C302" s="7" t="s">
        <v>2104</v>
      </c>
      <c r="D302" s="7" t="s">
        <v>152</v>
      </c>
      <c r="E302" s="8" t="s">
        <v>37</v>
      </c>
    </row>
    <row r="303" spans="1:6" ht="30" hidden="1" x14ac:dyDescent="0.25">
      <c r="A303" s="6">
        <v>41946</v>
      </c>
      <c r="B303" s="32" t="s">
        <v>2105</v>
      </c>
      <c r="C303" s="7" t="s">
        <v>2106</v>
      </c>
      <c r="D303" s="7" t="s">
        <v>152</v>
      </c>
      <c r="E303" s="8" t="s">
        <v>37</v>
      </c>
    </row>
    <row r="304" spans="1:6" hidden="1" x14ac:dyDescent="0.25">
      <c r="A304" s="6">
        <v>41946</v>
      </c>
      <c r="B304" s="32" t="s">
        <v>360</v>
      </c>
      <c r="C304" s="7" t="s">
        <v>2107</v>
      </c>
      <c r="D304" s="7" t="s">
        <v>152</v>
      </c>
      <c r="E304" s="8" t="s">
        <v>37</v>
      </c>
    </row>
    <row r="305" spans="1:5" hidden="1" x14ac:dyDescent="0.25">
      <c r="A305" s="6">
        <v>41946</v>
      </c>
      <c r="B305" s="32" t="s">
        <v>250</v>
      </c>
      <c r="C305" s="7" t="s">
        <v>2109</v>
      </c>
      <c r="D305" s="7" t="s">
        <v>152</v>
      </c>
      <c r="E305" s="8" t="s">
        <v>37</v>
      </c>
    </row>
    <row r="306" spans="1:5" ht="60" hidden="1" x14ac:dyDescent="0.25">
      <c r="A306" s="6">
        <v>41946</v>
      </c>
      <c r="B306" s="32" t="s">
        <v>2111</v>
      </c>
      <c r="C306" s="7" t="s">
        <v>2242</v>
      </c>
      <c r="D306" s="7" t="s">
        <v>152</v>
      </c>
      <c r="E306" s="8" t="s">
        <v>38</v>
      </c>
    </row>
    <row r="307" spans="1:5" ht="150" x14ac:dyDescent="0.25">
      <c r="A307" s="6">
        <v>41946</v>
      </c>
      <c r="B307" s="32" t="s">
        <v>2112</v>
      </c>
      <c r="C307" s="7" t="s">
        <v>2365</v>
      </c>
      <c r="D307" s="7" t="s">
        <v>151</v>
      </c>
      <c r="E307" s="8" t="s">
        <v>38</v>
      </c>
    </row>
    <row r="308" spans="1:5" ht="60" x14ac:dyDescent="0.25">
      <c r="A308" s="6">
        <v>41946</v>
      </c>
      <c r="B308" s="32" t="s">
        <v>2113</v>
      </c>
      <c r="C308" s="7" t="s">
        <v>2366</v>
      </c>
      <c r="D308" s="7" t="s">
        <v>151</v>
      </c>
      <c r="E308" s="8" t="s">
        <v>38</v>
      </c>
    </row>
    <row r="309" spans="1:5" ht="45" x14ac:dyDescent="0.25">
      <c r="A309" s="6">
        <v>41946</v>
      </c>
      <c r="B309" s="32" t="s">
        <v>2114</v>
      </c>
      <c r="C309" s="7" t="s">
        <v>2367</v>
      </c>
      <c r="D309" s="7" t="s">
        <v>151</v>
      </c>
      <c r="E309" s="8" t="s">
        <v>38</v>
      </c>
    </row>
    <row r="310" spans="1:5" ht="30" hidden="1" x14ac:dyDescent="0.25">
      <c r="A310" s="6">
        <v>41942</v>
      </c>
      <c r="B310" s="32" t="s">
        <v>262</v>
      </c>
      <c r="C310" s="16" t="s">
        <v>2238</v>
      </c>
      <c r="D310" s="7" t="s">
        <v>152</v>
      </c>
      <c r="E310" s="8" t="s">
        <v>35</v>
      </c>
    </row>
    <row r="311" spans="1:5" ht="105" hidden="1" x14ac:dyDescent="0.25">
      <c r="A311" s="6">
        <v>41960</v>
      </c>
      <c r="B311" s="32" t="s">
        <v>2243</v>
      </c>
      <c r="C311" s="7" t="s">
        <v>2261</v>
      </c>
      <c r="D311" s="7" t="s">
        <v>152</v>
      </c>
      <c r="E311" s="8" t="s">
        <v>38</v>
      </c>
    </row>
    <row r="312" spans="1:5" ht="135" x14ac:dyDescent="0.25">
      <c r="A312" s="6">
        <v>41960</v>
      </c>
      <c r="B312" s="32" t="s">
        <v>2244</v>
      </c>
      <c r="C312" s="7" t="s">
        <v>2421</v>
      </c>
      <c r="D312" s="7" t="s">
        <v>442</v>
      </c>
      <c r="E312" s="8" t="s">
        <v>36</v>
      </c>
    </row>
    <row r="313" spans="1:5" ht="60" hidden="1" x14ac:dyDescent="0.25">
      <c r="A313" s="6">
        <v>41960</v>
      </c>
      <c r="B313" s="32" t="s">
        <v>2245</v>
      </c>
      <c r="C313" s="7" t="s">
        <v>2347</v>
      </c>
      <c r="D313" s="7" t="s">
        <v>152</v>
      </c>
      <c r="E313" s="8" t="s">
        <v>36</v>
      </c>
    </row>
    <row r="314" spans="1:5" x14ac:dyDescent="0.25">
      <c r="A314" s="6">
        <v>41967</v>
      </c>
      <c r="B314" s="32" t="s">
        <v>61</v>
      </c>
      <c r="D314" s="7" t="s">
        <v>442</v>
      </c>
      <c r="E314" s="8" t="s">
        <v>1468</v>
      </c>
    </row>
    <row r="315" spans="1:5" x14ac:dyDescent="0.25">
      <c r="A315" s="6">
        <v>41967</v>
      </c>
      <c r="B315" s="32" t="s">
        <v>2016</v>
      </c>
      <c r="C315" s="7" t="s">
        <v>2253</v>
      </c>
      <c r="D315" s="7" t="s">
        <v>442</v>
      </c>
      <c r="E315" s="8" t="s">
        <v>1468</v>
      </c>
    </row>
    <row r="316" spans="1:5" ht="90" hidden="1" x14ac:dyDescent="0.25">
      <c r="A316" s="6">
        <v>41969</v>
      </c>
      <c r="B316" s="32" t="s">
        <v>2254</v>
      </c>
      <c r="C316" s="7" t="s">
        <v>2255</v>
      </c>
      <c r="D316" s="7" t="s">
        <v>152</v>
      </c>
      <c r="E316" s="8" t="s">
        <v>38</v>
      </c>
    </row>
    <row r="317" spans="1:5" ht="60" x14ac:dyDescent="0.25">
      <c r="A317" s="6">
        <v>41968</v>
      </c>
      <c r="B317" s="32" t="s">
        <v>2256</v>
      </c>
      <c r="C317" s="7" t="s">
        <v>2397</v>
      </c>
      <c r="D317" s="7" t="s">
        <v>442</v>
      </c>
      <c r="E317" s="8" t="s">
        <v>36</v>
      </c>
    </row>
    <row r="318" spans="1:5" ht="135" x14ac:dyDescent="0.25">
      <c r="A318" s="6">
        <v>41974</v>
      </c>
      <c r="B318" s="32" t="s">
        <v>2262</v>
      </c>
      <c r="C318" s="7" t="s">
        <v>2368</v>
      </c>
      <c r="D318" s="7" t="s">
        <v>442</v>
      </c>
      <c r="E318" s="8" t="s">
        <v>38</v>
      </c>
    </row>
    <row r="319" spans="1:5" ht="90" x14ac:dyDescent="0.25">
      <c r="A319" s="6">
        <v>41974</v>
      </c>
      <c r="B319" s="32" t="s">
        <v>2263</v>
      </c>
      <c r="C319" s="7" t="s">
        <v>2369</v>
      </c>
      <c r="D319" s="7" t="s">
        <v>442</v>
      </c>
      <c r="E319" s="8" t="s">
        <v>38</v>
      </c>
    </row>
    <row r="320" spans="1:5" ht="60" hidden="1" x14ac:dyDescent="0.25">
      <c r="A320" s="6">
        <v>41981</v>
      </c>
      <c r="B320" s="32" t="s">
        <v>2349</v>
      </c>
      <c r="C320" s="7" t="s">
        <v>2350</v>
      </c>
      <c r="D320" s="7" t="s">
        <v>152</v>
      </c>
      <c r="E320" s="8" t="s">
        <v>38</v>
      </c>
    </row>
  </sheetData>
  <autoFilter ref="A11:F320">
    <filterColumn colId="3">
      <filters>
        <filter val="In progress"/>
      </filters>
    </filterColumn>
  </autoFilter>
  <sortState ref="A13:F90">
    <sortCondition ref="A12:A90"/>
  </sortState>
  <customSheetViews>
    <customSheetView guid="{F121DFDB-F7EE-4DC0-9C56-78F12606351C}" fitToPage="1" filter="1" showAutoFilter="1" topLeftCell="A11">
      <pane ySplit="1" topLeftCell="A222" activePane="bottomLeft" state="frozen"/>
      <selection pane="bottomLeft" activeCell="C321" sqref="C321"/>
      <pageMargins left="0.7" right="0.7" top="0.75" bottom="0.75" header="0" footer="0"/>
      <pageSetup scale="73" fitToHeight="0" orientation="landscape" r:id="rId1"/>
      <autoFilter ref="A11:F320">
        <filterColumn colId="3">
          <filters>
            <filter val="In progress"/>
          </filters>
        </filterColumn>
      </autoFilter>
    </customSheetView>
    <customSheetView guid="{1FBB4969-6CBF-41D4-A639-A7476D452D85}" fitToPage="1" filter="1" showAutoFilter="1" topLeftCell="A11">
      <pane ySplit="1" topLeftCell="A12" activePane="bottomLeft" state="frozen"/>
      <selection pane="bottomLeft" activeCell="A16" sqref="A16"/>
      <pageMargins left="0.7" right="0.7" top="0.75" bottom="0.75" header="0" footer="0"/>
      <pageSetup scale="73" fitToHeight="0" orientation="landscape" r:id="rId2"/>
      <autoFilter ref="A11:F320">
        <filterColumn colId="3">
          <filters>
            <filter val="In progress"/>
          </filters>
        </filterColumn>
      </autoFilter>
    </customSheetView>
    <customSheetView guid="{82F36205-E67C-4794-BB0C-024D3E9E2E22}" fitToPage="1" filter="1" showAutoFilter="1" topLeftCell="A11">
      <pane ySplit="1" topLeftCell="A12" activePane="bottomLeft" state="frozen"/>
      <selection pane="bottomLeft" activeCell="A16" sqref="A16"/>
      <pageMargins left="0.7" right="0.7" top="0.75" bottom="0.75" header="0" footer="0"/>
      <pageSetup scale="73" fitToHeight="0" orientation="landscape" r:id="rId3"/>
      <autoFilter ref="A11:F320">
        <filterColumn colId="3">
          <filters>
            <filter val="In progress"/>
          </filters>
        </filterColumn>
      </autoFilter>
    </customSheetView>
    <customSheetView guid="{2699C5E5-96D4-48DE-87D7-EC09646739BE}" fitToPage="1" filter="1" showAutoFilter="1" topLeftCell="A11">
      <pane ySplit="1" topLeftCell="A12" activePane="bottomLeft" state="frozen"/>
      <selection pane="bottomLeft" activeCell="A16" sqref="A16"/>
      <pageMargins left="0.7" right="0.7" top="0.75" bottom="0.75" header="0" footer="0"/>
      <pageSetup scale="73" fitToHeight="0" orientation="landscape" r:id="rId4"/>
      <autoFilter ref="A11:F320">
        <filterColumn colId="3">
          <filters>
            <filter val="In progress"/>
          </filters>
        </filterColumn>
      </autoFilter>
    </customSheetView>
    <customSheetView guid="{FBCD9737-53FC-4BBA-9677-9554CB08187D}" fitToPage="1" filter="1" showAutoFilter="1" topLeftCell="A11">
      <pane ySplit="1" topLeftCell="A309" activePane="bottomLeft" state="frozen"/>
      <selection pane="bottomLeft" activeCell="D321" sqref="D321"/>
      <pageMargins left="0.7" right="0.7" top="0.75" bottom="0.75" header="0" footer="0"/>
      <pageSetup scale="73" fitToHeight="0" orientation="landscape" r:id="rId5"/>
      <autoFilter ref="A11:F319">
        <filterColumn colId="3">
          <filters>
            <filter val="In progress"/>
          </filters>
        </filterColumn>
        <filterColumn colId="4">
          <filters>
            <filter val="Lesley Dovichak"/>
          </filters>
        </filterColumn>
      </autoFilter>
    </customSheetView>
    <customSheetView guid="{8553E7FD-9F31-43F9-9E4D-7B67B2E0411A}" fitToPage="1" showAutoFilter="1" topLeftCell="A11">
      <pane ySplit="1" topLeftCell="A309" activePane="bottomLeft" state="frozen"/>
      <selection pane="bottomLeft" activeCell="F315" sqref="F315"/>
      <pageMargins left="0.7" right="0.7" top="0.75" bottom="0.75" header="0" footer="0"/>
      <pageSetup scale="73" fitToHeight="0" orientation="landscape" r:id="rId6"/>
      <autoFilter ref="A11:F311"/>
    </customSheetView>
    <customSheetView guid="{F976164E-0E99-4807-8FC3-52215D1D897C}" fitToPage="1" showAutoFilter="1" topLeftCell="A11">
      <pane ySplit="1" topLeftCell="A15" activePane="bottomLeft" state="frozen"/>
      <selection pane="bottomLeft" activeCell="C225" sqref="C225"/>
      <pageMargins left="0.7" right="0.7" top="0.75" bottom="0.75" header="0" footer="0"/>
      <pageSetup scale="73" fitToHeight="0" orientation="landscape" r:id="rId7"/>
      <autoFilter ref="A11:F309"/>
    </customSheetView>
    <customSheetView guid="{4C04BD47-84CE-4273-ACF8-B93F72B2FC29}" fitToPage="1" filter="1" showAutoFilter="1" topLeftCell="A11">
      <pane ySplit="1" topLeftCell="A291" activePane="bottomLeft" state="frozen"/>
      <selection pane="bottomLeft" activeCell="E309" sqref="E309"/>
      <pageMargins left="0.7" right="0.7" top="0.75" bottom="0.75" header="0" footer="0"/>
      <pageSetup scale="73" fitToHeight="0" orientation="landscape" r:id="rId8"/>
      <autoFilter ref="A11:F309">
        <filterColumn colId="3">
          <filters>
            <filter val="In progress"/>
          </filters>
        </filterColumn>
        <filterColumn colId="4">
          <filters>
            <filter val="Lesley Dovichak"/>
          </filters>
        </filterColumn>
      </autoFilter>
    </customSheetView>
    <customSheetView guid="{D2AF4B55-6288-4404-BDA4-57667A3D222B}" fitToPage="1" showAutoFilter="1" topLeftCell="A11">
      <pane ySplit="1" topLeftCell="A273" activePane="bottomLeft" state="frozen"/>
      <selection pane="bottomLeft" activeCell="A286" sqref="A286"/>
      <pageMargins left="0.7" right="0.7" top="0.75" bottom="0.75" header="0" footer="0"/>
      <pageSetup scale="73" fitToHeight="0" orientation="landscape" r:id="rId9"/>
      <autoFilter ref="A11:F283"/>
    </customSheetView>
    <customSheetView guid="{B7BCDC88-F3BD-48B0-8DD5-36B47A2B1128}" fitToPage="1" showAutoFilter="1" topLeftCell="A192">
      <selection activeCell="D232" sqref="D232"/>
      <pageMargins left="0.7" right="0.7" top="0.75" bottom="0.75" header="0" footer="0"/>
      <pageSetup scale="73" fitToHeight="0" orientation="landscape" r:id="rId10"/>
      <autoFilter ref="A11:F283"/>
    </customSheetView>
    <customSheetView guid="{D5108DDB-1CA7-4882-8509-9DD5CB1D05D4}" fitToPage="1" filter="1" showAutoFilter="1" topLeftCell="A8">
      <selection activeCell="C24" sqref="C24"/>
      <pageMargins left="0.7" right="0.7" top="0.75" bottom="0.75" header="0" footer="0"/>
      <pageSetup scale="73" fitToHeight="0" orientation="landscape" r:id="rId11"/>
      <autoFilter ref="A11:F275">
        <filterColumn colId="3">
          <filters>
            <filter val="In progress"/>
          </filters>
        </filterColumn>
        <filterColumn colId="4">
          <filters>
            <filter val="Lesley Dovichak"/>
          </filters>
        </filterColumn>
      </autoFilter>
    </customSheetView>
    <customSheetView guid="{5FC3DCBB-1083-4C50-A3FD-B9D4538DA773}" fitToPage="1" filter="1" showAutoFilter="1">
      <pane ySplit="256" topLeftCell="A272" activePane="bottomLeft"/>
      <selection pane="bottomLeft" activeCell="C273" sqref="C273"/>
      <pageMargins left="0.7" right="0.7" top="0.75" bottom="0.75" header="0" footer="0"/>
      <pageSetup scale="73" fitToHeight="0" orientation="landscape" r:id="rId12"/>
      <autoFilter ref="A11:F271">
        <filterColumn colId="3">
          <filters>
            <filter val="In progress"/>
          </filters>
        </filterColumn>
        <filterColumn colId="4">
          <filters>
            <filter val="Tyson Bennett"/>
          </filters>
        </filterColumn>
      </autoFilter>
    </customSheetView>
    <customSheetView guid="{743A6B8C-8B96-401A-AAC5-2EB1A52E66BC}" fitToPage="1" showAutoFilter="1" topLeftCell="A37">
      <selection activeCell="C41" sqref="C41"/>
      <pageMargins left="0.7" right="0.7" top="0.75" bottom="0.75" header="0" footer="0"/>
      <pageSetup scale="73" fitToHeight="0" orientation="landscape" r:id="rId13"/>
      <autoFilter ref="A11:F197"/>
    </customSheetView>
    <customSheetView guid="{9D0FF73D-5DF0-4F8B-8248-B6B5C80F626B}" fitToPage="1">
      <pane ySplit="11" topLeftCell="A12" activePane="bottomLeft" state="frozen"/>
      <selection pane="bottomLeft" activeCell="C57" sqref="C57"/>
      <pageMargins left="0.7" right="0.7" top="0.75" bottom="0.75" header="0" footer="0"/>
      <pageSetup scale="73" fitToHeight="0" orientation="landscape" r:id="rId14"/>
    </customSheetView>
    <customSheetView guid="{36D2D0A1-A13B-4BF2-9A8A-F42E50683E85}" fitToPage="1" showAutoFilter="1">
      <pane ySplit="12" topLeftCell="A67" activePane="bottomLeft" state="frozen"/>
      <selection pane="bottomLeft" activeCell="E121" sqref="E121"/>
      <pageMargins left="0.7" right="0.7" top="0.75" bottom="0.75" header="0" footer="0"/>
      <pageSetup scale="73" fitToHeight="0" orientation="landscape" r:id="rId15"/>
      <autoFilter ref="A11:F121">
        <sortState ref="A13:F114">
          <sortCondition ref="E12:E89"/>
        </sortState>
      </autoFilter>
    </customSheetView>
    <customSheetView guid="{15204AAF-F8D6-4F5C-B779-8142D767886E}" fitToPage="1" showAutoFilter="1">
      <pane ySplit="11" topLeftCell="A117" activePane="bottomLeft" state="frozen"/>
      <selection pane="bottomLeft" activeCell="C97" sqref="C96:C97"/>
      <pageMargins left="0.7" right="0.7" top="0.75" bottom="0.75" header="0" footer="0"/>
      <pageSetup scale="73" fitToHeight="0" orientation="landscape" r:id="rId16"/>
      <autoFilter ref="A11:F121">
        <sortState ref="A13:F114">
          <sortCondition ref="E12:E89"/>
        </sortState>
      </autoFilter>
    </customSheetView>
    <customSheetView guid="{6DA8A8FD-352D-4610-BC5A-169CD7F1B872}" fitToPage="1" showAutoFilter="1" topLeftCell="A5">
      <pane ySplit="7" topLeftCell="A254" activePane="bottomLeft"/>
      <selection pane="bottomLeft" activeCell="C260" sqref="C260"/>
      <pageMargins left="0.7" right="0.7" top="0.75" bottom="0.75" header="0" footer="0"/>
      <pageSetup scale="73" fitToHeight="0" orientation="landscape" r:id="rId17"/>
      <autoFilter ref="A11:F260"/>
    </customSheetView>
    <customSheetView guid="{D0527416-56DA-471C-B239-7844AAE5BBF2}" fitToPage="1" filter="1" showAutoFilter="1" topLeftCell="A5">
      <pane ySplit="16" topLeftCell="A5" activePane="bottomLeft"/>
      <selection pane="bottomLeft" activeCell="C24" sqref="C24"/>
      <pageMargins left="0.7" right="0.7" top="0.75" bottom="0.75" header="0" footer="0"/>
      <pageSetup scale="73" fitToHeight="0" orientation="landscape" r:id="rId18"/>
      <autoFilter ref="A11:F270">
        <filterColumn colId="4">
          <filters>
            <filter val="Lesley Dovichak"/>
          </filters>
        </filterColumn>
      </autoFilter>
    </customSheetView>
    <customSheetView guid="{B54B3B29-DBE5-4E05-B57A-733E861AD3D8}" fitToPage="1" filter="1" showAutoFilter="1" topLeftCell="A254">
      <selection activeCell="E277" sqref="E277"/>
      <pageMargins left="0.7" right="0.7" top="0.75" bottom="0.75" header="0" footer="0"/>
      <pageSetup scale="73" fitToHeight="0" orientation="landscape" r:id="rId19"/>
      <autoFilter ref="A11:F275">
        <filterColumn colId="4">
          <filters>
            <filter val="Kevin Ross"/>
          </filters>
        </filterColumn>
      </autoFilter>
    </customSheetView>
    <customSheetView guid="{408714B3-C490-4A0A-9E6B-4A6408ECE2F9}" fitToPage="1" filter="1" showAutoFilter="1" topLeftCell="A11">
      <pane ySplit="1" topLeftCell="A215" activePane="bottomLeft" state="frozen"/>
      <selection pane="bottomLeft" activeCell="C306" sqref="C306"/>
      <pageMargins left="0.7" right="0.7" top="0.75" bottom="0.75" header="0" footer="0"/>
      <pageSetup scale="73" fitToHeight="0" orientation="landscape" r:id="rId20"/>
      <autoFilter ref="A11:F286">
        <filterColumn colId="4">
          <filters>
            <filter val="Candice MacLean"/>
            <filter val="Candice MacLean / Kevin Ross"/>
          </filters>
        </filterColumn>
      </autoFilter>
    </customSheetView>
    <customSheetView guid="{E78475F9-8E88-486A-B527-CF4D0005F119}" fitToPage="1" showAutoFilter="1" topLeftCell="A11">
      <pane ySplit="1" topLeftCell="A309" activePane="bottomLeft" state="frozen"/>
      <selection pane="bottomLeft" sqref="A1:F6"/>
      <pageMargins left="0.7" right="0.7" top="0.75" bottom="0.75" header="0" footer="0"/>
      <pageSetup scale="73" fitToHeight="0" orientation="landscape" r:id="rId21"/>
      <autoFilter ref="A11:F311"/>
    </customSheetView>
    <customSheetView guid="{5495ECAE-4783-411D-818A-D8EDBC82D2AC}" fitToPage="1" filter="1" showAutoFilter="1" topLeftCell="A11">
      <pane ySplit="1" topLeftCell="A24" activePane="bottomLeft" state="frozen"/>
      <selection pane="bottomLeft" activeCell="C24" sqref="C24"/>
      <pageMargins left="0.7" right="0.7" top="0.75" bottom="0.75" header="0" footer="0"/>
      <pageSetup scale="73" fitToHeight="0" orientation="landscape" r:id="rId22"/>
      <autoFilter ref="A11:F320">
        <filterColumn colId="3">
          <filters>
            <filter val="In progress"/>
          </filters>
        </filterColumn>
        <filterColumn colId="4">
          <filters>
            <filter val="Lesley Dovichak"/>
          </filters>
        </filterColumn>
      </autoFilter>
    </customSheetView>
    <customSheetView guid="{E948BCE7-2060-41BB-8D33-622594444302}" fitToPage="1" filter="1" showAutoFilter="1" topLeftCell="A11">
      <pane ySplit="1" topLeftCell="A12" activePane="bottomLeft" state="frozen"/>
      <selection pane="bottomLeft" activeCell="A16" sqref="A16"/>
      <pageMargins left="0.7" right="0.7" top="0.75" bottom="0.75" header="0" footer="0"/>
      <pageSetup scale="73" fitToHeight="0" orientation="landscape" r:id="rId23"/>
      <autoFilter ref="A11:F320">
        <filterColumn colId="3">
          <filters>
            <filter val="In progress"/>
          </filters>
        </filterColumn>
      </autoFilter>
    </customSheetView>
    <customSheetView guid="{8FCB8EB8-4FC2-40FD-A64A-15756752189C}" fitToPage="1" filter="1" showAutoFilter="1" topLeftCell="A11">
      <pane ySplit="1" topLeftCell="A12" activePane="bottomLeft" state="frozen"/>
      <selection pane="bottomLeft" activeCell="A16" sqref="A16"/>
      <pageMargins left="0.7" right="0.7" top="0.75" bottom="0.75" header="0" footer="0"/>
      <pageSetup scale="73" fitToHeight="0" orientation="landscape" r:id="rId24"/>
      <autoFilter ref="A11:F320">
        <filterColumn colId="3">
          <filters>
            <filter val="In progress"/>
          </filters>
        </filterColumn>
      </autoFilter>
    </customSheetView>
    <customSheetView guid="{6FC8E45E-B7EC-432F-999B-187E52E5BCD1}" fitToPage="1" filter="1" showAutoFilter="1" topLeftCell="A11">
      <pane ySplit="1" topLeftCell="A222" activePane="bottomLeft" state="frozen"/>
      <selection pane="bottomLeft" activeCell="C321" sqref="C321"/>
      <pageMargins left="0.7" right="0.7" top="0.75" bottom="0.75" header="0" footer="0"/>
      <pageSetup scale="73" fitToHeight="0" orientation="landscape" r:id="rId25"/>
      <autoFilter ref="A11:F320">
        <filterColumn colId="3">
          <filters>
            <filter val="In progress"/>
          </filters>
        </filterColumn>
      </autoFilter>
    </customSheetView>
  </customSheetViews>
  <mergeCells count="1">
    <mergeCell ref="A1:F6"/>
  </mergeCells>
  <dataValidations count="1">
    <dataValidation type="list" allowBlank="1" showInputMessage="1" showErrorMessage="1" sqref="D12:D154">
      <formula1>$D$7:$D$10</formula1>
    </dataValidation>
  </dataValidations>
  <pageMargins left="0.7" right="0.7" top="0.75" bottom="0.75" header="0" footer="0"/>
  <pageSetup scale="73" fitToHeight="0" orientation="landscape" r:id="rId26"/>
  <customProperties>
    <customPr name="SheetOptions" r:id="rId27"/>
  </customProperties>
  <legacyDrawing r:id="rId2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FD1562"/>
  <sheetViews>
    <sheetView zoomScale="80" zoomScaleNormal="80" workbookViewId="0">
      <selection activeCell="D83" sqref="D83"/>
    </sheetView>
  </sheetViews>
  <sheetFormatPr defaultRowHeight="15" x14ac:dyDescent="0.25"/>
  <cols>
    <col min="1" max="1" width="24.28515625" bestFit="1" customWidth="1"/>
    <col min="2" max="2" width="63.28515625" style="33" bestFit="1" customWidth="1"/>
    <col min="3" max="3" width="18.7109375" bestFit="1" customWidth="1"/>
    <col min="4" max="4" width="30.140625" bestFit="1" customWidth="1"/>
    <col min="5" max="5" width="8.140625" bestFit="1" customWidth="1"/>
    <col min="6" max="7" width="15" bestFit="1" customWidth="1"/>
    <col min="8" max="8" width="12.7109375" bestFit="1" customWidth="1"/>
    <col min="9" max="9" width="6.7109375" bestFit="1" customWidth="1"/>
    <col min="10" max="10" width="30" bestFit="1" customWidth="1"/>
    <col min="11" max="11" width="30.7109375" bestFit="1" customWidth="1"/>
    <col min="12" max="12" width="17.5703125" bestFit="1" customWidth="1"/>
    <col min="13" max="13" width="14" bestFit="1" customWidth="1"/>
    <col min="14" max="14" width="17.42578125" bestFit="1" customWidth="1"/>
    <col min="15" max="15" width="135.5703125" bestFit="1" customWidth="1"/>
    <col min="16" max="16" width="13.5703125" bestFit="1" customWidth="1"/>
    <col min="17" max="38" width="6.85546875" customWidth="1"/>
  </cols>
  <sheetData>
    <row r="1" spans="1:27" x14ac:dyDescent="0.25">
      <c r="A1" s="85" t="s">
        <v>489</v>
      </c>
      <c r="B1" s="85" t="s">
        <v>490</v>
      </c>
      <c r="C1" s="86" t="s">
        <v>491</v>
      </c>
      <c r="D1" s="85" t="s">
        <v>492</v>
      </c>
      <c r="E1" s="87" t="s">
        <v>12</v>
      </c>
      <c r="F1" s="87" t="s">
        <v>493</v>
      </c>
      <c r="G1" s="87" t="s">
        <v>494</v>
      </c>
      <c r="H1" s="87" t="s">
        <v>495</v>
      </c>
      <c r="I1" s="85" t="s">
        <v>496</v>
      </c>
      <c r="J1" s="85" t="s">
        <v>497</v>
      </c>
      <c r="K1" s="85" t="s">
        <v>1</v>
      </c>
      <c r="L1" s="88" t="s">
        <v>498</v>
      </c>
      <c r="M1" s="85" t="s">
        <v>499</v>
      </c>
      <c r="N1" s="85" t="s">
        <v>500</v>
      </c>
      <c r="O1" s="85" t="s">
        <v>501</v>
      </c>
      <c r="P1" s="85" t="s">
        <v>706</v>
      </c>
      <c r="U1" s="180"/>
      <c r="V1" s="180"/>
    </row>
    <row r="2" spans="1:27" hidden="1" x14ac:dyDescent="0.25">
      <c r="A2" s="110" t="s">
        <v>243</v>
      </c>
      <c r="B2" s="112" t="s">
        <v>1465</v>
      </c>
      <c r="C2" s="193">
        <v>0</v>
      </c>
      <c r="D2" s="110" t="s">
        <v>35</v>
      </c>
      <c r="E2" s="113" t="s">
        <v>503</v>
      </c>
      <c r="F2" s="113" t="s">
        <v>447</v>
      </c>
      <c r="G2" s="113" t="s">
        <v>447</v>
      </c>
      <c r="H2" s="110" t="s">
        <v>447</v>
      </c>
      <c r="I2" s="112" t="s">
        <v>447</v>
      </c>
      <c r="J2" s="112" t="s">
        <v>1466</v>
      </c>
      <c r="K2" s="110" t="s">
        <v>2</v>
      </c>
      <c r="L2" s="259">
        <v>812356</v>
      </c>
      <c r="M2" s="384">
        <v>0</v>
      </c>
      <c r="N2" s="112" t="s">
        <v>447</v>
      </c>
      <c r="O2" s="112" t="s">
        <v>1621</v>
      </c>
      <c r="P2" s="147" t="s">
        <v>29</v>
      </c>
      <c r="U2" s="180"/>
      <c r="V2" s="180"/>
    </row>
    <row r="3" spans="1:27" hidden="1" x14ac:dyDescent="0.25">
      <c r="A3" s="110" t="s">
        <v>122</v>
      </c>
      <c r="B3" s="112" t="s">
        <v>279</v>
      </c>
      <c r="C3" s="193">
        <v>7000000</v>
      </c>
      <c r="D3" s="110" t="s">
        <v>35</v>
      </c>
      <c r="E3" s="113" t="s">
        <v>503</v>
      </c>
      <c r="F3" s="113" t="s">
        <v>447</v>
      </c>
      <c r="G3" s="113" t="s">
        <v>447</v>
      </c>
      <c r="H3" s="110" t="s">
        <v>447</v>
      </c>
      <c r="I3" s="112" t="s">
        <v>447</v>
      </c>
      <c r="J3" s="112" t="s">
        <v>1467</v>
      </c>
      <c r="K3" s="110" t="s">
        <v>2</v>
      </c>
      <c r="L3" s="259">
        <v>809722</v>
      </c>
      <c r="M3" s="384">
        <v>1</v>
      </c>
      <c r="N3" s="112" t="s">
        <v>447</v>
      </c>
      <c r="O3" s="112" t="s">
        <v>1227</v>
      </c>
      <c r="P3" s="147" t="s">
        <v>29</v>
      </c>
      <c r="U3" s="180"/>
      <c r="V3" s="180"/>
    </row>
    <row r="4" spans="1:27" s="77" customFormat="1" ht="30" hidden="1" customHeight="1" x14ac:dyDescent="0.25">
      <c r="A4" s="565" t="s">
        <v>1968</v>
      </c>
      <c r="B4" s="112" t="s">
        <v>1452</v>
      </c>
      <c r="C4" s="612">
        <v>2000000</v>
      </c>
      <c r="D4" s="565" t="s">
        <v>36</v>
      </c>
      <c r="E4" s="129">
        <v>474</v>
      </c>
      <c r="F4" s="608">
        <v>41862</v>
      </c>
      <c r="G4" s="608">
        <v>41879</v>
      </c>
      <c r="H4" s="608">
        <v>41901</v>
      </c>
      <c r="I4" s="129" t="s">
        <v>447</v>
      </c>
      <c r="J4" s="112" t="s">
        <v>447</v>
      </c>
      <c r="K4" s="524" t="s">
        <v>2</v>
      </c>
      <c r="L4" s="129" t="s">
        <v>447</v>
      </c>
      <c r="M4" s="112" t="s">
        <v>447</v>
      </c>
      <c r="N4" s="112" t="s">
        <v>447</v>
      </c>
      <c r="O4" s="153" t="s">
        <v>2126</v>
      </c>
      <c r="P4" s="112" t="s">
        <v>29</v>
      </c>
      <c r="S4" s="610"/>
      <c r="U4" s="611"/>
      <c r="V4" s="610"/>
      <c r="W4" s="610"/>
      <c r="X4" s="611"/>
      <c r="Z4" s="611"/>
      <c r="AA4" s="611"/>
    </row>
    <row r="5" spans="1:27" s="148" customFormat="1" ht="12.75" hidden="1" x14ac:dyDescent="0.2">
      <c r="A5" s="112" t="s">
        <v>1216</v>
      </c>
      <c r="B5" s="112" t="s">
        <v>1214</v>
      </c>
      <c r="C5" s="114">
        <v>500000</v>
      </c>
      <c r="D5" s="112" t="s">
        <v>34</v>
      </c>
      <c r="E5" s="112" t="s">
        <v>503</v>
      </c>
      <c r="F5" s="145" t="s">
        <v>447</v>
      </c>
      <c r="G5" s="146" t="s">
        <v>447</v>
      </c>
      <c r="H5" s="146" t="s">
        <v>447</v>
      </c>
      <c r="I5" s="112"/>
      <c r="J5" s="112" t="s">
        <v>1215</v>
      </c>
      <c r="K5" s="112" t="s">
        <v>3</v>
      </c>
      <c r="L5" s="112">
        <v>811836</v>
      </c>
      <c r="M5" s="112"/>
      <c r="N5" s="112" t="s">
        <v>562</v>
      </c>
      <c r="O5" s="153" t="s">
        <v>729</v>
      </c>
      <c r="P5" s="112" t="s">
        <v>29</v>
      </c>
    </row>
    <row r="6" spans="1:27" s="416" customFormat="1" hidden="1" x14ac:dyDescent="0.25">
      <c r="A6" s="107"/>
      <c r="B6" s="107" t="s">
        <v>42</v>
      </c>
      <c r="C6" s="108">
        <v>3000000</v>
      </c>
      <c r="D6" s="107" t="s">
        <v>38</v>
      </c>
      <c r="E6" s="107">
        <v>342</v>
      </c>
      <c r="F6" s="109">
        <v>41646</v>
      </c>
      <c r="G6" s="109">
        <v>41670</v>
      </c>
      <c r="H6" s="107" t="s">
        <v>503</v>
      </c>
      <c r="I6" s="107"/>
      <c r="J6" s="107" t="s">
        <v>116</v>
      </c>
      <c r="K6" s="107"/>
      <c r="L6" s="107"/>
      <c r="M6" s="107"/>
      <c r="N6" s="107"/>
      <c r="O6" s="518" t="s">
        <v>1227</v>
      </c>
      <c r="P6" s="625" t="s">
        <v>22</v>
      </c>
      <c r="U6" s="180"/>
      <c r="V6" s="180"/>
    </row>
    <row r="7" spans="1:27" hidden="1" x14ac:dyDescent="0.25">
      <c r="A7" s="107"/>
      <c r="B7" s="107" t="s">
        <v>41</v>
      </c>
      <c r="C7" s="108">
        <v>3000000</v>
      </c>
      <c r="D7" s="107" t="s">
        <v>38</v>
      </c>
      <c r="E7" s="107">
        <v>347</v>
      </c>
      <c r="F7" s="109">
        <v>41646</v>
      </c>
      <c r="G7" s="109">
        <v>41670</v>
      </c>
      <c r="H7" s="109">
        <v>41746</v>
      </c>
      <c r="I7" s="107"/>
      <c r="J7" s="107" t="s">
        <v>115</v>
      </c>
      <c r="K7" s="107"/>
      <c r="L7" s="107"/>
      <c r="M7" s="107"/>
      <c r="N7" s="107"/>
      <c r="O7" s="107" t="s">
        <v>1250</v>
      </c>
      <c r="P7" s="625" t="s">
        <v>22</v>
      </c>
      <c r="U7" s="180"/>
      <c r="V7" s="180"/>
    </row>
    <row r="8" spans="1:27" hidden="1" x14ac:dyDescent="0.25">
      <c r="A8" s="110" t="s">
        <v>122</v>
      </c>
      <c r="B8" s="112" t="s">
        <v>682</v>
      </c>
      <c r="C8" s="115">
        <v>2500000</v>
      </c>
      <c r="D8" s="110" t="s">
        <v>35</v>
      </c>
      <c r="E8" s="113" t="s">
        <v>503</v>
      </c>
      <c r="F8" s="113" t="s">
        <v>447</v>
      </c>
      <c r="G8" s="113" t="s">
        <v>447</v>
      </c>
      <c r="H8" s="110" t="s">
        <v>447</v>
      </c>
      <c r="I8" s="112" t="s">
        <v>447</v>
      </c>
      <c r="J8" s="112" t="s">
        <v>120</v>
      </c>
      <c r="K8" s="110" t="s">
        <v>2</v>
      </c>
      <c r="L8" s="258">
        <v>811031</v>
      </c>
      <c r="M8" s="124" t="s">
        <v>447</v>
      </c>
      <c r="N8" s="112" t="s">
        <v>447</v>
      </c>
      <c r="O8" s="112" t="s">
        <v>1227</v>
      </c>
      <c r="P8" s="112" t="s">
        <v>28</v>
      </c>
      <c r="U8" s="180"/>
      <c r="V8" s="180"/>
    </row>
    <row r="9" spans="1:27" hidden="1" x14ac:dyDescent="0.25">
      <c r="A9" s="110" t="s">
        <v>694</v>
      </c>
      <c r="B9" s="112" t="s">
        <v>695</v>
      </c>
      <c r="C9" s="115">
        <v>2000000</v>
      </c>
      <c r="D9" s="110" t="s">
        <v>35</v>
      </c>
      <c r="E9" s="113" t="s">
        <v>503</v>
      </c>
      <c r="F9" s="113" t="s">
        <v>447</v>
      </c>
      <c r="G9" s="113" t="s">
        <v>447</v>
      </c>
      <c r="H9" s="110" t="s">
        <v>447</v>
      </c>
      <c r="I9" s="112" t="s">
        <v>447</v>
      </c>
      <c r="J9" s="112" t="s">
        <v>696</v>
      </c>
      <c r="K9" s="112" t="s">
        <v>2</v>
      </c>
      <c r="L9" s="258">
        <v>789</v>
      </c>
      <c r="M9" s="124" t="s">
        <v>1211</v>
      </c>
      <c r="N9" s="112" t="s">
        <v>447</v>
      </c>
      <c r="O9" s="112" t="s">
        <v>1227</v>
      </c>
      <c r="P9" s="112" t="s">
        <v>28</v>
      </c>
      <c r="U9" s="180"/>
      <c r="V9" s="180"/>
    </row>
    <row r="10" spans="1:27" hidden="1" x14ac:dyDescent="0.25">
      <c r="A10" s="110" t="s">
        <v>61</v>
      </c>
      <c r="B10" s="112" t="s">
        <v>1209</v>
      </c>
      <c r="C10" s="114">
        <v>5000000</v>
      </c>
      <c r="D10" s="110" t="s">
        <v>35</v>
      </c>
      <c r="E10" s="113" t="s">
        <v>503</v>
      </c>
      <c r="F10" s="113" t="s">
        <v>447</v>
      </c>
      <c r="G10" s="113" t="s">
        <v>447</v>
      </c>
      <c r="H10" s="110" t="s">
        <v>447</v>
      </c>
      <c r="I10" s="112" t="s">
        <v>447</v>
      </c>
      <c r="J10" s="112" t="s">
        <v>1207</v>
      </c>
      <c r="K10" s="110" t="s">
        <v>2</v>
      </c>
      <c r="L10" s="259">
        <v>807319</v>
      </c>
      <c r="M10" s="384">
        <v>2</v>
      </c>
      <c r="N10" s="112" t="s">
        <v>447</v>
      </c>
      <c r="O10" s="112" t="s">
        <v>1227</v>
      </c>
      <c r="P10" s="147" t="s">
        <v>28</v>
      </c>
      <c r="U10" s="180"/>
      <c r="V10" s="180"/>
    </row>
    <row r="11" spans="1:27" hidden="1" x14ac:dyDescent="0.25">
      <c r="A11" s="110" t="s">
        <v>61</v>
      </c>
      <c r="B11" s="112" t="s">
        <v>699</v>
      </c>
      <c r="C11" s="114">
        <v>10000000</v>
      </c>
      <c r="D11" s="110" t="s">
        <v>35</v>
      </c>
      <c r="E11" s="113" t="s">
        <v>503</v>
      </c>
      <c r="F11" s="113" t="s">
        <v>447</v>
      </c>
      <c r="G11" s="113" t="s">
        <v>447</v>
      </c>
      <c r="H11" s="110" t="s">
        <v>447</v>
      </c>
      <c r="I11" s="112" t="s">
        <v>447</v>
      </c>
      <c r="J11" s="112" t="s">
        <v>1208</v>
      </c>
      <c r="K11" s="110" t="s">
        <v>2</v>
      </c>
      <c r="L11" s="259">
        <v>806962</v>
      </c>
      <c r="M11" s="384">
        <v>1</v>
      </c>
      <c r="N11" s="112" t="s">
        <v>447</v>
      </c>
      <c r="O11" s="112" t="s">
        <v>1227</v>
      </c>
      <c r="P11" s="147" t="s">
        <v>28</v>
      </c>
      <c r="U11" s="180"/>
      <c r="V11" s="180"/>
    </row>
    <row r="12" spans="1:27" hidden="1" x14ac:dyDescent="0.25">
      <c r="A12" s="110" t="s">
        <v>161</v>
      </c>
      <c r="B12" s="112" t="s">
        <v>1257</v>
      </c>
      <c r="C12" s="519">
        <v>5000</v>
      </c>
      <c r="D12" s="110" t="s">
        <v>35</v>
      </c>
      <c r="E12" s="113" t="s">
        <v>503</v>
      </c>
      <c r="F12" s="113" t="s">
        <v>447</v>
      </c>
      <c r="G12" s="113" t="s">
        <v>447</v>
      </c>
      <c r="H12" s="110" t="s">
        <v>447</v>
      </c>
      <c r="I12" s="112" t="s">
        <v>447</v>
      </c>
      <c r="J12" s="112" t="s">
        <v>1259</v>
      </c>
      <c r="K12" s="110" t="s">
        <v>9</v>
      </c>
      <c r="L12" s="259">
        <v>811843</v>
      </c>
      <c r="M12" s="384" t="s">
        <v>447</v>
      </c>
      <c r="N12" s="112" t="s">
        <v>447</v>
      </c>
      <c r="O12" s="112" t="s">
        <v>1227</v>
      </c>
      <c r="P12" s="147" t="s">
        <v>28</v>
      </c>
      <c r="U12" s="180"/>
      <c r="V12" s="180"/>
    </row>
    <row r="13" spans="1:27" hidden="1" x14ac:dyDescent="0.25">
      <c r="A13" s="110" t="s">
        <v>161</v>
      </c>
      <c r="B13" s="112" t="s">
        <v>1258</v>
      </c>
      <c r="C13" s="519">
        <v>12000</v>
      </c>
      <c r="D13" s="110" t="s">
        <v>35</v>
      </c>
      <c r="E13" s="113" t="s">
        <v>503</v>
      </c>
      <c r="F13" s="113" t="s">
        <v>447</v>
      </c>
      <c r="G13" s="113" t="s">
        <v>447</v>
      </c>
      <c r="H13" s="110" t="s">
        <v>447</v>
      </c>
      <c r="I13" s="112" t="s">
        <v>447</v>
      </c>
      <c r="J13" s="112" t="s">
        <v>1259</v>
      </c>
      <c r="K13" s="110" t="s">
        <v>9</v>
      </c>
      <c r="L13" s="259">
        <v>811844</v>
      </c>
      <c r="M13" s="384" t="s">
        <v>447</v>
      </c>
      <c r="N13" s="112" t="s">
        <v>447</v>
      </c>
      <c r="O13" s="112" t="s">
        <v>1227</v>
      </c>
      <c r="P13" s="147" t="s">
        <v>28</v>
      </c>
      <c r="U13" s="180"/>
      <c r="V13" s="180"/>
    </row>
    <row r="14" spans="1:27" hidden="1" x14ac:dyDescent="0.25">
      <c r="A14" s="110" t="s">
        <v>161</v>
      </c>
      <c r="B14" s="523" t="s">
        <v>1260</v>
      </c>
      <c r="C14" s="521">
        <v>3400</v>
      </c>
      <c r="D14" s="110" t="s">
        <v>35</v>
      </c>
      <c r="E14" s="161" t="s">
        <v>503</v>
      </c>
      <c r="F14" s="620" t="s">
        <v>447</v>
      </c>
      <c r="G14" s="620" t="s">
        <v>447</v>
      </c>
      <c r="H14" s="621" t="s">
        <v>447</v>
      </c>
      <c r="I14" s="148" t="s">
        <v>447</v>
      </c>
      <c r="J14" s="523" t="s">
        <v>1261</v>
      </c>
      <c r="K14" s="110" t="s">
        <v>9</v>
      </c>
      <c r="L14" s="623">
        <v>811891</v>
      </c>
      <c r="M14" s="92" t="s">
        <v>447</v>
      </c>
      <c r="N14" s="112" t="s">
        <v>447</v>
      </c>
      <c r="O14" s="523" t="s">
        <v>1227</v>
      </c>
      <c r="P14" s="77" t="s">
        <v>28</v>
      </c>
      <c r="U14" s="180"/>
      <c r="V14" s="180"/>
    </row>
    <row r="15" spans="1:27" hidden="1" x14ac:dyDescent="0.25">
      <c r="A15" s="110" t="s">
        <v>161</v>
      </c>
      <c r="B15" s="112" t="s">
        <v>1264</v>
      </c>
      <c r="C15" s="519">
        <v>2000</v>
      </c>
      <c r="D15" s="110" t="s">
        <v>35</v>
      </c>
      <c r="E15" s="113" t="s">
        <v>503</v>
      </c>
      <c r="F15" s="113" t="s">
        <v>447</v>
      </c>
      <c r="G15" s="113" t="s">
        <v>447</v>
      </c>
      <c r="H15" s="110" t="s">
        <v>447</v>
      </c>
      <c r="I15" s="112" t="s">
        <v>447</v>
      </c>
      <c r="J15" s="112" t="s">
        <v>1265</v>
      </c>
      <c r="K15" s="110" t="s">
        <v>9</v>
      </c>
      <c r="L15" s="259">
        <v>811925</v>
      </c>
      <c r="M15" s="384" t="s">
        <v>447</v>
      </c>
      <c r="N15" s="112" t="s">
        <v>447</v>
      </c>
      <c r="O15" s="112" t="s">
        <v>1227</v>
      </c>
      <c r="P15" s="147" t="s">
        <v>28</v>
      </c>
      <c r="U15" s="180"/>
      <c r="V15" s="180"/>
    </row>
    <row r="16" spans="1:27" hidden="1" x14ac:dyDescent="0.25">
      <c r="A16" s="110" t="s">
        <v>161</v>
      </c>
      <c r="B16" s="112" t="s">
        <v>1262</v>
      </c>
      <c r="C16" s="519">
        <v>35000</v>
      </c>
      <c r="D16" s="110" t="s">
        <v>35</v>
      </c>
      <c r="E16" s="113" t="s">
        <v>503</v>
      </c>
      <c r="F16" s="113" t="s">
        <v>447</v>
      </c>
      <c r="G16" s="113" t="s">
        <v>447</v>
      </c>
      <c r="H16" s="110" t="s">
        <v>447</v>
      </c>
      <c r="I16" s="112" t="s">
        <v>447</v>
      </c>
      <c r="J16" s="112" t="s">
        <v>1266</v>
      </c>
      <c r="K16" s="110" t="s">
        <v>9</v>
      </c>
      <c r="L16" s="259">
        <v>811931</v>
      </c>
      <c r="M16" s="384" t="s">
        <v>447</v>
      </c>
      <c r="N16" s="112" t="s">
        <v>447</v>
      </c>
      <c r="O16" s="112" t="s">
        <v>1227</v>
      </c>
      <c r="P16" s="147" t="s">
        <v>28</v>
      </c>
      <c r="U16" s="180"/>
      <c r="V16" s="180"/>
    </row>
    <row r="17" spans="1:27" hidden="1" x14ac:dyDescent="0.25">
      <c r="A17" s="110" t="s">
        <v>161</v>
      </c>
      <c r="B17" s="112" t="s">
        <v>1267</v>
      </c>
      <c r="C17" s="519">
        <v>60000</v>
      </c>
      <c r="D17" s="110" t="s">
        <v>35</v>
      </c>
      <c r="E17" s="113" t="s">
        <v>503</v>
      </c>
      <c r="F17" s="113" t="s">
        <v>447</v>
      </c>
      <c r="G17" s="113" t="s">
        <v>447</v>
      </c>
      <c r="H17" s="110" t="s">
        <v>447</v>
      </c>
      <c r="I17" s="112" t="s">
        <v>447</v>
      </c>
      <c r="J17" s="112" t="s">
        <v>1268</v>
      </c>
      <c r="K17" s="110" t="s">
        <v>9</v>
      </c>
      <c r="L17" s="258">
        <v>812064</v>
      </c>
      <c r="M17" s="384" t="s">
        <v>447</v>
      </c>
      <c r="N17" s="112" t="s">
        <v>447</v>
      </c>
      <c r="O17" s="112" t="s">
        <v>1227</v>
      </c>
      <c r="P17" s="147" t="s">
        <v>28</v>
      </c>
      <c r="U17" s="180"/>
      <c r="V17" s="180"/>
    </row>
    <row r="18" spans="1:27" hidden="1" x14ac:dyDescent="0.25">
      <c r="A18" s="110" t="s">
        <v>161</v>
      </c>
      <c r="B18" s="112" t="s">
        <v>1270</v>
      </c>
      <c r="C18" s="519">
        <v>45000</v>
      </c>
      <c r="D18" s="110" t="s">
        <v>35</v>
      </c>
      <c r="E18" s="113" t="s">
        <v>503</v>
      </c>
      <c r="F18" s="113" t="s">
        <v>447</v>
      </c>
      <c r="G18" s="113" t="s">
        <v>447</v>
      </c>
      <c r="H18" s="110" t="s">
        <v>447</v>
      </c>
      <c r="I18" s="112" t="s">
        <v>447</v>
      </c>
      <c r="J18" s="112" t="s">
        <v>1269</v>
      </c>
      <c r="K18" s="110" t="s">
        <v>9</v>
      </c>
      <c r="L18" s="259">
        <v>812077</v>
      </c>
      <c r="M18" s="384" t="s">
        <v>447</v>
      </c>
      <c r="N18" s="112" t="s">
        <v>447</v>
      </c>
      <c r="O18" s="112" t="s">
        <v>1227</v>
      </c>
      <c r="P18" s="147" t="s">
        <v>28</v>
      </c>
      <c r="U18" s="180"/>
      <c r="V18" s="180"/>
    </row>
    <row r="19" spans="1:27" hidden="1" x14ac:dyDescent="0.25">
      <c r="A19" s="110" t="s">
        <v>161</v>
      </c>
      <c r="B19" s="112" t="s">
        <v>1271</v>
      </c>
      <c r="C19" s="519">
        <v>12000</v>
      </c>
      <c r="D19" s="110" t="s">
        <v>35</v>
      </c>
      <c r="E19" s="113" t="s">
        <v>503</v>
      </c>
      <c r="F19" s="113" t="s">
        <v>447</v>
      </c>
      <c r="G19" s="113" t="s">
        <v>447</v>
      </c>
      <c r="H19" s="110" t="s">
        <v>447</v>
      </c>
      <c r="I19" s="112" t="s">
        <v>447</v>
      </c>
      <c r="J19" s="112" t="s">
        <v>1272</v>
      </c>
      <c r="K19" s="110" t="s">
        <v>9</v>
      </c>
      <c r="L19" s="259">
        <v>811416</v>
      </c>
      <c r="M19" s="384" t="s">
        <v>447</v>
      </c>
      <c r="N19" s="112" t="s">
        <v>447</v>
      </c>
      <c r="O19" s="112" t="s">
        <v>1227</v>
      </c>
      <c r="P19" s="147" t="s">
        <v>28</v>
      </c>
      <c r="U19" s="180"/>
      <c r="V19" s="180"/>
    </row>
    <row r="20" spans="1:27" s="416" customFormat="1" hidden="1" x14ac:dyDescent="0.25">
      <c r="A20" s="150" t="s">
        <v>646</v>
      </c>
      <c r="B20" s="150" t="s">
        <v>1233</v>
      </c>
      <c r="C20" s="519">
        <v>1250000</v>
      </c>
      <c r="D20" s="150" t="s">
        <v>38</v>
      </c>
      <c r="E20" s="147" t="s">
        <v>1287</v>
      </c>
      <c r="F20" s="146">
        <v>41646</v>
      </c>
      <c r="G20" s="146">
        <v>41670</v>
      </c>
      <c r="H20" s="146">
        <v>41746</v>
      </c>
      <c r="I20" s="147"/>
      <c r="J20" s="127" t="s">
        <v>1251</v>
      </c>
      <c r="K20" s="110" t="s">
        <v>2</v>
      </c>
      <c r="L20" s="110">
        <v>811257</v>
      </c>
      <c r="M20" s="147"/>
      <c r="N20" s="110" t="s">
        <v>562</v>
      </c>
      <c r="O20" s="520" t="s">
        <v>1289</v>
      </c>
      <c r="P20" s="147" t="s">
        <v>28</v>
      </c>
      <c r="U20" s="180"/>
      <c r="V20" s="180"/>
    </row>
    <row r="21" spans="1:27" s="631" customFormat="1" hidden="1" x14ac:dyDescent="0.25">
      <c r="A21" s="150" t="s">
        <v>646</v>
      </c>
      <c r="B21" s="110" t="s">
        <v>1252</v>
      </c>
      <c r="C21" s="519">
        <v>7000000</v>
      </c>
      <c r="D21" s="150" t="s">
        <v>38</v>
      </c>
      <c r="E21" s="113" t="s">
        <v>503</v>
      </c>
      <c r="F21" s="147"/>
      <c r="G21" s="147"/>
      <c r="H21" s="147"/>
      <c r="I21" s="147"/>
      <c r="J21" s="110" t="s">
        <v>1253</v>
      </c>
      <c r="K21" s="110" t="s">
        <v>2</v>
      </c>
      <c r="L21" s="110">
        <v>810289</v>
      </c>
      <c r="M21" s="147" t="s">
        <v>1254</v>
      </c>
      <c r="N21" s="110" t="s">
        <v>562</v>
      </c>
      <c r="O21" s="110" t="s">
        <v>1288</v>
      </c>
      <c r="P21" s="147" t="s">
        <v>28</v>
      </c>
      <c r="U21" s="632"/>
      <c r="V21" s="632"/>
    </row>
    <row r="22" spans="1:27" s="77" customFormat="1" hidden="1" x14ac:dyDescent="0.25">
      <c r="A22" s="110" t="s">
        <v>683</v>
      </c>
      <c r="B22" s="112" t="s">
        <v>684</v>
      </c>
      <c r="C22" s="115">
        <v>500000</v>
      </c>
      <c r="D22" s="110" t="s">
        <v>34</v>
      </c>
      <c r="E22" s="113" t="s">
        <v>503</v>
      </c>
      <c r="F22" s="113" t="s">
        <v>447</v>
      </c>
      <c r="G22" s="113" t="s">
        <v>447</v>
      </c>
      <c r="H22" s="110" t="s">
        <v>447</v>
      </c>
      <c r="I22" s="112"/>
      <c r="J22" s="112" t="s">
        <v>685</v>
      </c>
      <c r="K22" s="110" t="s">
        <v>3</v>
      </c>
      <c r="L22" s="112">
        <v>811133</v>
      </c>
      <c r="M22" s="112"/>
      <c r="N22" s="112" t="s">
        <v>447</v>
      </c>
      <c r="O22" s="153" t="s">
        <v>729</v>
      </c>
      <c r="P22" s="112" t="s">
        <v>28</v>
      </c>
      <c r="S22" s="91"/>
      <c r="U22" s="90"/>
      <c r="V22" s="89"/>
      <c r="W22" s="91"/>
      <c r="X22" s="90"/>
      <c r="Z22" s="90"/>
      <c r="AA22" s="90"/>
    </row>
    <row r="23" spans="1:27" s="416" customFormat="1" hidden="1" x14ac:dyDescent="0.25">
      <c r="A23" s="110" t="s">
        <v>646</v>
      </c>
      <c r="B23" s="110" t="s">
        <v>649</v>
      </c>
      <c r="C23" s="115">
        <v>2000000</v>
      </c>
      <c r="D23" s="110" t="s">
        <v>650</v>
      </c>
      <c r="E23" s="113" t="s">
        <v>503</v>
      </c>
      <c r="F23" s="113" t="s">
        <v>447</v>
      </c>
      <c r="G23" s="113" t="s">
        <v>447</v>
      </c>
      <c r="H23" s="110" t="s">
        <v>503</v>
      </c>
      <c r="I23" s="112"/>
      <c r="J23" s="110" t="s">
        <v>651</v>
      </c>
      <c r="K23" s="110" t="s">
        <v>2</v>
      </c>
      <c r="L23" s="110" t="s">
        <v>652</v>
      </c>
      <c r="M23" s="112"/>
      <c r="N23" s="110" t="s">
        <v>562</v>
      </c>
      <c r="O23" s="112" t="s">
        <v>1248</v>
      </c>
      <c r="P23" s="112" t="s">
        <v>27</v>
      </c>
      <c r="U23" s="180"/>
      <c r="V23" s="180"/>
    </row>
    <row r="24" spans="1:27" s="416" customFormat="1" hidden="1" x14ac:dyDescent="0.25">
      <c r="A24" s="110" t="s">
        <v>247</v>
      </c>
      <c r="B24" s="110" t="s">
        <v>655</v>
      </c>
      <c r="C24" s="128">
        <v>500000</v>
      </c>
      <c r="D24" s="110" t="s">
        <v>650</v>
      </c>
      <c r="E24" s="113" t="s">
        <v>536</v>
      </c>
      <c r="F24" s="113" t="s">
        <v>447</v>
      </c>
      <c r="G24" s="113" t="s">
        <v>447</v>
      </c>
      <c r="H24" s="110" t="s">
        <v>503</v>
      </c>
      <c r="I24" s="112"/>
      <c r="J24" s="127" t="s">
        <v>656</v>
      </c>
      <c r="K24" s="110" t="s">
        <v>2</v>
      </c>
      <c r="L24" s="110">
        <v>810929</v>
      </c>
      <c r="M24" s="110"/>
      <c r="N24" s="110" t="s">
        <v>562</v>
      </c>
      <c r="O24" s="120" t="s">
        <v>1249</v>
      </c>
      <c r="P24" s="112" t="s">
        <v>27</v>
      </c>
      <c r="U24" s="180"/>
      <c r="V24" s="180"/>
    </row>
    <row r="25" spans="1:27" s="416" customFormat="1" x14ac:dyDescent="0.25">
      <c r="A25" s="110" t="s">
        <v>161</v>
      </c>
      <c r="B25" s="112" t="s">
        <v>682</v>
      </c>
      <c r="C25" s="257">
        <v>10000</v>
      </c>
      <c r="D25" s="110" t="s">
        <v>35</v>
      </c>
      <c r="E25" s="113" t="s">
        <v>503</v>
      </c>
      <c r="F25" s="113" t="s">
        <v>447</v>
      </c>
      <c r="G25" s="113" t="s">
        <v>447</v>
      </c>
      <c r="H25" s="110" t="s">
        <v>447</v>
      </c>
      <c r="I25" s="112" t="s">
        <v>447</v>
      </c>
      <c r="J25" s="112" t="s">
        <v>120</v>
      </c>
      <c r="K25" s="110" t="s">
        <v>2</v>
      </c>
      <c r="L25" s="258">
        <v>811031</v>
      </c>
      <c r="M25" s="124">
        <v>1</v>
      </c>
      <c r="N25" s="112" t="s">
        <v>447</v>
      </c>
      <c r="O25" s="524" t="s">
        <v>1227</v>
      </c>
      <c r="P25" s="515" t="s">
        <v>31</v>
      </c>
      <c r="U25" s="180"/>
      <c r="V25" s="180"/>
    </row>
    <row r="26" spans="1:27" s="77" customFormat="1" ht="14.25" customHeight="1" x14ac:dyDescent="0.25">
      <c r="A26" s="624" t="s">
        <v>691</v>
      </c>
      <c r="B26" s="618" t="s">
        <v>692</v>
      </c>
      <c r="C26" s="115" t="s">
        <v>447</v>
      </c>
      <c r="D26" s="565" t="s">
        <v>36</v>
      </c>
      <c r="E26" s="608" t="s">
        <v>503</v>
      </c>
      <c r="F26" s="608" t="s">
        <v>447</v>
      </c>
      <c r="G26" s="608" t="s">
        <v>447</v>
      </c>
      <c r="H26" s="609" t="s">
        <v>503</v>
      </c>
      <c r="I26" s="129" t="s">
        <v>503</v>
      </c>
      <c r="J26" s="565" t="s">
        <v>633</v>
      </c>
      <c r="K26" s="565" t="s">
        <v>3</v>
      </c>
      <c r="L26" s="129">
        <v>809463</v>
      </c>
      <c r="M26" s="124" t="s">
        <v>508</v>
      </c>
      <c r="N26" s="565" t="s">
        <v>447</v>
      </c>
      <c r="O26" s="630" t="s">
        <v>2125</v>
      </c>
      <c r="P26" s="112" t="s">
        <v>31</v>
      </c>
      <c r="S26" s="610"/>
      <c r="U26" s="611"/>
      <c r="V26" s="610"/>
      <c r="W26" s="610"/>
      <c r="X26" s="611"/>
      <c r="Z26" s="611"/>
      <c r="AA26" s="611"/>
    </row>
    <row r="27" spans="1:27" s="77" customFormat="1" ht="14.25" customHeight="1" x14ac:dyDescent="0.25">
      <c r="A27" s="124" t="s">
        <v>691</v>
      </c>
      <c r="B27" s="565" t="s">
        <v>692</v>
      </c>
      <c r="C27" s="115">
        <v>30000</v>
      </c>
      <c r="D27" s="565" t="s">
        <v>36</v>
      </c>
      <c r="E27" s="608" t="s">
        <v>503</v>
      </c>
      <c r="F27" s="608" t="s">
        <v>447</v>
      </c>
      <c r="G27" s="608" t="s">
        <v>447</v>
      </c>
      <c r="H27" s="609" t="s">
        <v>503</v>
      </c>
      <c r="I27" s="129" t="s">
        <v>503</v>
      </c>
      <c r="J27" s="565" t="s">
        <v>633</v>
      </c>
      <c r="K27" s="565" t="s">
        <v>505</v>
      </c>
      <c r="L27" s="129">
        <v>809496</v>
      </c>
      <c r="M27" s="124" t="s">
        <v>508</v>
      </c>
      <c r="N27" s="565" t="s">
        <v>447</v>
      </c>
      <c r="O27" s="124" t="s">
        <v>2125</v>
      </c>
      <c r="P27" s="112" t="s">
        <v>31</v>
      </c>
      <c r="S27" s="610"/>
      <c r="U27" s="611"/>
      <c r="V27" s="610"/>
      <c r="W27" s="610"/>
      <c r="X27" s="611"/>
      <c r="Z27" s="611"/>
      <c r="AA27" s="611"/>
    </row>
    <row r="28" spans="1:27" s="77" customFormat="1" x14ac:dyDescent="0.25">
      <c r="A28" s="110" t="s">
        <v>61</v>
      </c>
      <c r="B28" s="110" t="s">
        <v>1752</v>
      </c>
      <c r="C28" s="115">
        <v>5000000</v>
      </c>
      <c r="D28" s="110" t="s">
        <v>35</v>
      </c>
      <c r="E28" s="113" t="s">
        <v>503</v>
      </c>
      <c r="F28" s="113" t="s">
        <v>447</v>
      </c>
      <c r="G28" s="113" t="s">
        <v>447</v>
      </c>
      <c r="H28" s="110" t="s">
        <v>447</v>
      </c>
      <c r="I28" s="112" t="s">
        <v>447</v>
      </c>
      <c r="J28" s="112" t="s">
        <v>1753</v>
      </c>
      <c r="K28" s="110" t="s">
        <v>2</v>
      </c>
      <c r="L28" s="258">
        <v>809748</v>
      </c>
      <c r="M28" s="124">
        <v>1</v>
      </c>
      <c r="N28" s="112" t="s">
        <v>447</v>
      </c>
      <c r="O28" s="153" t="s">
        <v>2018</v>
      </c>
      <c r="P28" s="112" t="s">
        <v>31</v>
      </c>
      <c r="S28" s="91"/>
      <c r="U28" s="94"/>
      <c r="V28" s="91"/>
      <c r="W28" s="91"/>
      <c r="X28" s="93"/>
      <c r="Z28" s="90"/>
      <c r="AA28" s="90"/>
    </row>
    <row r="29" spans="1:27" s="77" customFormat="1" x14ac:dyDescent="0.25">
      <c r="A29" s="110" t="s">
        <v>122</v>
      </c>
      <c r="B29" s="110" t="s">
        <v>1754</v>
      </c>
      <c r="C29" s="193">
        <v>300000</v>
      </c>
      <c r="D29" s="110" t="s">
        <v>35</v>
      </c>
      <c r="E29" s="110" t="s">
        <v>503</v>
      </c>
      <c r="F29" s="110" t="s">
        <v>447</v>
      </c>
      <c r="G29" s="110" t="s">
        <v>447</v>
      </c>
      <c r="H29" s="110" t="s">
        <v>447</v>
      </c>
      <c r="I29" s="110" t="s">
        <v>447</v>
      </c>
      <c r="J29" s="110" t="s">
        <v>275</v>
      </c>
      <c r="K29" s="110" t="s">
        <v>2</v>
      </c>
      <c r="L29" s="552">
        <v>808614</v>
      </c>
      <c r="M29" s="110">
        <v>2</v>
      </c>
      <c r="N29" s="110" t="s">
        <v>447</v>
      </c>
      <c r="O29" s="153" t="s">
        <v>2018</v>
      </c>
      <c r="P29" s="112" t="s">
        <v>31</v>
      </c>
      <c r="S29" s="91"/>
      <c r="U29" s="94"/>
      <c r="V29" s="91"/>
      <c r="W29" s="91"/>
      <c r="X29" s="93"/>
      <c r="Z29" s="90"/>
      <c r="AA29" s="90"/>
    </row>
    <row r="30" spans="1:27" s="77" customFormat="1" x14ac:dyDescent="0.25">
      <c r="A30" s="618" t="s">
        <v>1968</v>
      </c>
      <c r="B30" s="618" t="s">
        <v>1768</v>
      </c>
      <c r="C30" s="115">
        <v>1200000</v>
      </c>
      <c r="D30" s="565" t="s">
        <v>36</v>
      </c>
      <c r="E30" s="608" t="s">
        <v>503</v>
      </c>
      <c r="F30" s="609" t="s">
        <v>447</v>
      </c>
      <c r="G30" s="609" t="s">
        <v>447</v>
      </c>
      <c r="H30" s="609" t="s">
        <v>447</v>
      </c>
      <c r="I30" s="619" t="s">
        <v>447</v>
      </c>
      <c r="J30" s="522" t="s">
        <v>1969</v>
      </c>
      <c r="K30" s="565" t="s">
        <v>1770</v>
      </c>
      <c r="L30" s="622" t="s">
        <v>1970</v>
      </c>
      <c r="M30" s="624">
        <v>1</v>
      </c>
      <c r="N30" s="522" t="s">
        <v>447</v>
      </c>
      <c r="O30" s="615" t="s">
        <v>2126</v>
      </c>
      <c r="P30" s="522" t="s">
        <v>31</v>
      </c>
      <c r="S30" s="610"/>
      <c r="U30" s="616"/>
      <c r="V30" s="610"/>
      <c r="W30" s="610"/>
      <c r="X30" s="617"/>
      <c r="Z30" s="611"/>
      <c r="AA30" s="611"/>
    </row>
    <row r="31" spans="1:27" s="77" customFormat="1" x14ac:dyDescent="0.25">
      <c r="A31" s="618" t="s">
        <v>1968</v>
      </c>
      <c r="B31" s="618" t="s">
        <v>1768</v>
      </c>
      <c r="C31" s="115">
        <v>1200000</v>
      </c>
      <c r="D31" s="565" t="s">
        <v>36</v>
      </c>
      <c r="E31" s="608" t="s">
        <v>503</v>
      </c>
      <c r="F31" s="609" t="s">
        <v>447</v>
      </c>
      <c r="G31" s="609" t="s">
        <v>447</v>
      </c>
      <c r="H31" s="609" t="s">
        <v>447</v>
      </c>
      <c r="I31" s="619" t="s">
        <v>447</v>
      </c>
      <c r="J31" s="522" t="s">
        <v>1971</v>
      </c>
      <c r="K31" s="565" t="s">
        <v>1770</v>
      </c>
      <c r="L31" s="622" t="s">
        <v>1972</v>
      </c>
      <c r="M31" s="624">
        <v>1</v>
      </c>
      <c r="N31" s="522" t="s">
        <v>447</v>
      </c>
      <c r="O31" s="615" t="s">
        <v>2126</v>
      </c>
      <c r="P31" s="112" t="s">
        <v>31</v>
      </c>
      <c r="S31" s="610"/>
      <c r="U31" s="616"/>
      <c r="V31" s="610"/>
      <c r="W31" s="610"/>
      <c r="X31" s="617"/>
      <c r="Z31" s="611"/>
      <c r="AA31" s="611"/>
    </row>
    <row r="32" spans="1:27" s="77" customFormat="1" ht="12" customHeight="1" x14ac:dyDescent="0.25">
      <c r="A32" s="152" t="s">
        <v>61</v>
      </c>
      <c r="B32" s="110" t="s">
        <v>1491</v>
      </c>
      <c r="C32" s="193">
        <v>0</v>
      </c>
      <c r="D32" s="110" t="s">
        <v>35</v>
      </c>
      <c r="E32" s="110" t="s">
        <v>503</v>
      </c>
      <c r="F32" s="110" t="s">
        <v>447</v>
      </c>
      <c r="G32" s="110" t="s">
        <v>447</v>
      </c>
      <c r="H32" s="110" t="s">
        <v>447</v>
      </c>
      <c r="I32" s="110" t="s">
        <v>447</v>
      </c>
      <c r="J32" s="110" t="s">
        <v>1490</v>
      </c>
      <c r="K32" s="110" t="s">
        <v>2</v>
      </c>
      <c r="L32" s="552">
        <v>2917</v>
      </c>
      <c r="M32" s="110">
        <v>3</v>
      </c>
      <c r="N32" s="110" t="s">
        <v>447</v>
      </c>
      <c r="O32" s="154" t="s">
        <v>2017</v>
      </c>
      <c r="P32" s="112" t="s">
        <v>31</v>
      </c>
      <c r="S32" s="91"/>
      <c r="U32" s="94"/>
      <c r="V32" s="91"/>
      <c r="W32" s="91"/>
      <c r="X32" s="93"/>
      <c r="Z32" s="90"/>
      <c r="AA32" s="90"/>
    </row>
    <row r="33" spans="1:27 16384:16384" s="77" customFormat="1" x14ac:dyDescent="0.25">
      <c r="A33" s="565" t="s">
        <v>2044</v>
      </c>
      <c r="B33" s="565" t="s">
        <v>525</v>
      </c>
      <c r="C33" s="612">
        <v>0</v>
      </c>
      <c r="D33" s="565" t="s">
        <v>36</v>
      </c>
      <c r="E33" s="609">
        <v>495</v>
      </c>
      <c r="F33" s="613">
        <v>41904</v>
      </c>
      <c r="G33" s="613">
        <v>41908</v>
      </c>
      <c r="H33" s="613">
        <v>41919</v>
      </c>
      <c r="I33" s="609" t="s">
        <v>503</v>
      </c>
      <c r="J33" s="565" t="s">
        <v>2045</v>
      </c>
      <c r="K33" s="565" t="s">
        <v>2</v>
      </c>
      <c r="L33" s="614">
        <v>812766</v>
      </c>
      <c r="M33" s="565"/>
      <c r="N33" s="565" t="s">
        <v>447</v>
      </c>
      <c r="O33" s="615" t="s">
        <v>2126</v>
      </c>
      <c r="P33" s="112" t="s">
        <v>31</v>
      </c>
      <c r="S33" s="610"/>
      <c r="U33" s="616"/>
      <c r="V33" s="610"/>
      <c r="W33" s="610"/>
      <c r="X33" s="617"/>
      <c r="Z33" s="611"/>
      <c r="AA33" s="611"/>
    </row>
    <row r="34" spans="1:27 16384:16384" s="77" customFormat="1" x14ac:dyDescent="0.25">
      <c r="A34" s="565" t="s">
        <v>2044</v>
      </c>
      <c r="B34" s="565" t="s">
        <v>525</v>
      </c>
      <c r="C34" s="612">
        <v>2000000</v>
      </c>
      <c r="D34" s="565" t="s">
        <v>36</v>
      </c>
      <c r="E34" s="609">
        <v>495</v>
      </c>
      <c r="F34" s="613">
        <v>41904</v>
      </c>
      <c r="G34" s="613">
        <v>41908</v>
      </c>
      <c r="H34" s="613">
        <v>41919</v>
      </c>
      <c r="I34" s="609" t="s">
        <v>503</v>
      </c>
      <c r="J34" s="565" t="s">
        <v>2045</v>
      </c>
      <c r="K34" s="565" t="s">
        <v>1770</v>
      </c>
      <c r="L34" s="614" t="s">
        <v>2046</v>
      </c>
      <c r="M34" s="565"/>
      <c r="N34" s="565" t="s">
        <v>447</v>
      </c>
      <c r="O34" s="615" t="s">
        <v>2126</v>
      </c>
      <c r="P34" s="112" t="s">
        <v>31</v>
      </c>
      <c r="S34" s="610"/>
      <c r="U34" s="616"/>
      <c r="V34" s="610"/>
      <c r="W34" s="610"/>
      <c r="X34" s="617"/>
      <c r="Z34" s="611"/>
      <c r="AA34" s="611"/>
    </row>
    <row r="35" spans="1:27 16384:16384" s="416" customFormat="1" hidden="1" x14ac:dyDescent="0.25">
      <c r="A35" s="112" t="s">
        <v>122</v>
      </c>
      <c r="B35" s="112" t="s">
        <v>291</v>
      </c>
      <c r="C35" s="145">
        <v>400000</v>
      </c>
      <c r="D35" s="112" t="s">
        <v>35</v>
      </c>
      <c r="E35" s="112">
        <v>394</v>
      </c>
      <c r="F35" s="146">
        <v>41759</v>
      </c>
      <c r="G35" s="146">
        <v>41796</v>
      </c>
      <c r="H35" s="146">
        <v>41796</v>
      </c>
      <c r="I35" s="112" t="s">
        <v>447</v>
      </c>
      <c r="J35" s="112" t="s">
        <v>697</v>
      </c>
      <c r="K35" s="112" t="s">
        <v>2</v>
      </c>
      <c r="L35" s="258">
        <v>811721</v>
      </c>
      <c r="M35" s="124" t="s">
        <v>447</v>
      </c>
      <c r="N35" s="112" t="s">
        <v>447</v>
      </c>
      <c r="O35" s="112" t="s">
        <v>1227</v>
      </c>
      <c r="P35" s="112" t="s">
        <v>30</v>
      </c>
      <c r="U35" s="180"/>
      <c r="V35" s="180"/>
    </row>
    <row r="36" spans="1:27 16384:16384" s="416" customFormat="1" hidden="1" x14ac:dyDescent="0.25">
      <c r="A36" s="110" t="s">
        <v>122</v>
      </c>
      <c r="B36" s="112" t="s">
        <v>259</v>
      </c>
      <c r="C36" s="115">
        <v>5000000</v>
      </c>
      <c r="D36" s="110" t="s">
        <v>35</v>
      </c>
      <c r="E36" s="113" t="s">
        <v>503</v>
      </c>
      <c r="F36" s="113" t="s">
        <v>447</v>
      </c>
      <c r="G36" s="113" t="s">
        <v>447</v>
      </c>
      <c r="H36" s="110" t="s">
        <v>447</v>
      </c>
      <c r="I36" s="112" t="s">
        <v>447</v>
      </c>
      <c r="J36" s="112" t="s">
        <v>698</v>
      </c>
      <c r="K36" s="110" t="s">
        <v>2</v>
      </c>
      <c r="L36" s="258">
        <v>811364</v>
      </c>
      <c r="M36" s="124" t="s">
        <v>447</v>
      </c>
      <c r="N36" s="112" t="s">
        <v>447</v>
      </c>
      <c r="O36" s="112" t="s">
        <v>1227</v>
      </c>
      <c r="P36" s="112" t="s">
        <v>30</v>
      </c>
      <c r="U36" s="180"/>
      <c r="V36" s="180"/>
    </row>
    <row r="37" spans="1:27 16384:16384" s="416" customFormat="1" hidden="1" x14ac:dyDescent="0.25">
      <c r="A37" s="110" t="s">
        <v>61</v>
      </c>
      <c r="B37" s="112" t="s">
        <v>695</v>
      </c>
      <c r="C37" s="115">
        <v>2000000</v>
      </c>
      <c r="D37" s="110" t="s">
        <v>35</v>
      </c>
      <c r="E37" s="113" t="s">
        <v>503</v>
      </c>
      <c r="F37" s="113" t="s">
        <v>447</v>
      </c>
      <c r="G37" s="113" t="s">
        <v>447</v>
      </c>
      <c r="H37" s="110" t="s">
        <v>447</v>
      </c>
      <c r="I37" s="112" t="s">
        <v>447</v>
      </c>
      <c r="J37" s="112" t="s">
        <v>701</v>
      </c>
      <c r="K37" s="110" t="s">
        <v>2</v>
      </c>
      <c r="L37" s="258">
        <v>811561</v>
      </c>
      <c r="M37" s="124" t="s">
        <v>447</v>
      </c>
      <c r="N37" s="112" t="s">
        <v>447</v>
      </c>
      <c r="O37" s="112" t="s">
        <v>1227</v>
      </c>
      <c r="P37" s="112" t="s">
        <v>30</v>
      </c>
      <c r="U37" s="180"/>
      <c r="V37" s="180"/>
    </row>
    <row r="38" spans="1:27 16384:16384" s="416" customFormat="1" hidden="1" x14ac:dyDescent="0.25">
      <c r="A38" s="110" t="s">
        <v>161</v>
      </c>
      <c r="B38" s="112" t="s">
        <v>1262</v>
      </c>
      <c r="C38" s="519">
        <v>80000</v>
      </c>
      <c r="D38" s="110" t="s">
        <v>35</v>
      </c>
      <c r="E38" s="113" t="s">
        <v>503</v>
      </c>
      <c r="F38" s="113" t="s">
        <v>447</v>
      </c>
      <c r="G38" s="113" t="s">
        <v>447</v>
      </c>
      <c r="H38" s="110" t="s">
        <v>447</v>
      </c>
      <c r="I38" s="112" t="s">
        <v>447</v>
      </c>
      <c r="J38" s="112" t="s">
        <v>1263</v>
      </c>
      <c r="K38" s="110" t="s">
        <v>9</v>
      </c>
      <c r="L38" s="259">
        <v>811919</v>
      </c>
      <c r="M38" s="384" t="s">
        <v>447</v>
      </c>
      <c r="N38" s="112" t="s">
        <v>447</v>
      </c>
      <c r="O38" s="112" t="s">
        <v>1227</v>
      </c>
      <c r="P38" s="147" t="s">
        <v>30</v>
      </c>
      <c r="U38" s="180"/>
      <c r="V38" s="180"/>
    </row>
    <row r="39" spans="1:27 16384:16384" s="416" customFormat="1" hidden="1" x14ac:dyDescent="0.25">
      <c r="A39" s="110" t="s">
        <v>61</v>
      </c>
      <c r="B39" s="112" t="s">
        <v>1491</v>
      </c>
      <c r="C39" s="193">
        <v>7000000</v>
      </c>
      <c r="D39" s="110" t="s">
        <v>35</v>
      </c>
      <c r="E39" s="113" t="s">
        <v>503</v>
      </c>
      <c r="F39" s="113" t="s">
        <v>447</v>
      </c>
      <c r="G39" s="113" t="s">
        <v>447</v>
      </c>
      <c r="H39" s="110" t="s">
        <v>447</v>
      </c>
      <c r="I39" s="112" t="s">
        <v>447</v>
      </c>
      <c r="J39" s="112" t="s">
        <v>1492</v>
      </c>
      <c r="K39" s="110" t="s">
        <v>2</v>
      </c>
      <c r="L39" s="259">
        <v>2917</v>
      </c>
      <c r="M39" s="384">
        <v>2</v>
      </c>
      <c r="N39" s="112" t="s">
        <v>447</v>
      </c>
      <c r="O39" s="112" t="s">
        <v>1227</v>
      </c>
      <c r="P39" s="147" t="s">
        <v>30</v>
      </c>
      <c r="U39" s="180"/>
      <c r="V39" s="180"/>
    </row>
    <row r="40" spans="1:27 16384:16384" s="416" customFormat="1" hidden="1" x14ac:dyDescent="0.25">
      <c r="A40" s="110" t="s">
        <v>161</v>
      </c>
      <c r="B40" s="112" t="s">
        <v>1587</v>
      </c>
      <c r="C40" s="519">
        <v>151.19999999999999</v>
      </c>
      <c r="D40" s="110" t="s">
        <v>35</v>
      </c>
      <c r="E40" s="113" t="s">
        <v>503</v>
      </c>
      <c r="F40" s="113" t="s">
        <v>447</v>
      </c>
      <c r="G40" s="113" t="s">
        <v>447</v>
      </c>
      <c r="H40" s="110" t="s">
        <v>447</v>
      </c>
      <c r="I40" s="112" t="s">
        <v>447</v>
      </c>
      <c r="J40" s="112" t="s">
        <v>1259</v>
      </c>
      <c r="K40" s="110" t="s">
        <v>9</v>
      </c>
      <c r="L40" s="259">
        <v>812406</v>
      </c>
      <c r="M40" s="384" t="s">
        <v>447</v>
      </c>
      <c r="N40" s="112" t="s">
        <v>447</v>
      </c>
      <c r="O40" s="524" t="s">
        <v>1227</v>
      </c>
      <c r="P40" s="147" t="s">
        <v>30</v>
      </c>
      <c r="U40" s="180"/>
      <c r="V40" s="180"/>
      <c r="XFD40" s="633"/>
    </row>
    <row r="41" spans="1:27 16384:16384" s="416" customFormat="1" hidden="1" x14ac:dyDescent="0.25">
      <c r="A41" s="110" t="s">
        <v>161</v>
      </c>
      <c r="B41" s="112" t="s">
        <v>1623</v>
      </c>
      <c r="C41" s="519">
        <v>30000</v>
      </c>
      <c r="D41" s="110" t="s">
        <v>35</v>
      </c>
      <c r="E41" s="113" t="s">
        <v>503</v>
      </c>
      <c r="F41" s="113" t="s">
        <v>447</v>
      </c>
      <c r="G41" s="113" t="s">
        <v>447</v>
      </c>
      <c r="H41" s="110" t="s">
        <v>447</v>
      </c>
      <c r="I41" s="112" t="s">
        <v>447</v>
      </c>
      <c r="J41" s="112" t="s">
        <v>1622</v>
      </c>
      <c r="K41" s="110" t="s">
        <v>2</v>
      </c>
      <c r="L41" s="258">
        <v>812440</v>
      </c>
      <c r="M41" s="124" t="s">
        <v>447</v>
      </c>
      <c r="N41" s="112" t="s">
        <v>447</v>
      </c>
      <c r="O41" s="524" t="s">
        <v>1227</v>
      </c>
      <c r="P41" s="147" t="s">
        <v>30</v>
      </c>
      <c r="U41" s="180"/>
      <c r="V41" s="180"/>
    </row>
    <row r="42" spans="1:27 16384:16384" s="416" customFormat="1" hidden="1" x14ac:dyDescent="0.25">
      <c r="A42" s="110" t="s">
        <v>61</v>
      </c>
      <c r="B42" s="110" t="s">
        <v>1624</v>
      </c>
      <c r="C42" s="193">
        <v>7000000</v>
      </c>
      <c r="D42" s="110" t="s">
        <v>35</v>
      </c>
      <c r="E42" s="113" t="s">
        <v>503</v>
      </c>
      <c r="F42" s="113" t="s">
        <v>447</v>
      </c>
      <c r="G42" s="113" t="s">
        <v>447</v>
      </c>
      <c r="H42" s="110" t="s">
        <v>447</v>
      </c>
      <c r="I42" s="110" t="s">
        <v>447</v>
      </c>
      <c r="J42" s="110" t="s">
        <v>734</v>
      </c>
      <c r="K42" s="110" t="s">
        <v>2</v>
      </c>
      <c r="L42" s="552">
        <v>808036</v>
      </c>
      <c r="M42" s="110">
        <v>1</v>
      </c>
      <c r="N42" s="110" t="s">
        <v>447</v>
      </c>
      <c r="O42" s="524" t="s">
        <v>1227</v>
      </c>
      <c r="P42" s="110" t="s">
        <v>30</v>
      </c>
      <c r="U42" s="180"/>
      <c r="V42" s="180"/>
    </row>
    <row r="43" spans="1:27 16384:16384" s="416" customFormat="1" hidden="1" x14ac:dyDescent="0.25">
      <c r="A43" s="213" t="s">
        <v>61</v>
      </c>
      <c r="B43" s="213" t="s">
        <v>1465</v>
      </c>
      <c r="C43" s="193" t="s">
        <v>1307</v>
      </c>
      <c r="D43" s="213" t="s">
        <v>35</v>
      </c>
      <c r="E43" s="591" t="s">
        <v>503</v>
      </c>
      <c r="F43" s="591" t="s">
        <v>447</v>
      </c>
      <c r="G43" s="591" t="s">
        <v>447</v>
      </c>
      <c r="H43" s="213" t="s">
        <v>447</v>
      </c>
      <c r="I43" s="213" t="s">
        <v>447</v>
      </c>
      <c r="J43" s="213" t="s">
        <v>1647</v>
      </c>
      <c r="K43" s="110" t="s">
        <v>2</v>
      </c>
      <c r="L43" s="260">
        <v>812468</v>
      </c>
      <c r="M43" s="213" t="s">
        <v>447</v>
      </c>
      <c r="N43" s="213" t="s">
        <v>447</v>
      </c>
      <c r="O43" s="524" t="s">
        <v>1227</v>
      </c>
      <c r="P43" s="515" t="s">
        <v>30</v>
      </c>
      <c r="U43" s="180"/>
      <c r="V43" s="180"/>
    </row>
    <row r="44" spans="1:27 16384:16384" s="416" customFormat="1" hidden="1" x14ac:dyDescent="0.25">
      <c r="A44" s="213" t="s">
        <v>694</v>
      </c>
      <c r="B44" s="522" t="s">
        <v>1726</v>
      </c>
      <c r="C44" s="115">
        <v>4000000</v>
      </c>
      <c r="D44" s="213" t="s">
        <v>35</v>
      </c>
      <c r="E44" s="591" t="s">
        <v>503</v>
      </c>
      <c r="F44" s="591" t="s">
        <v>447</v>
      </c>
      <c r="G44" s="591" t="s">
        <v>447</v>
      </c>
      <c r="H44" s="213" t="s">
        <v>447</v>
      </c>
      <c r="I44" s="522" t="s">
        <v>447</v>
      </c>
      <c r="J44" s="522" t="s">
        <v>603</v>
      </c>
      <c r="K44" s="112" t="s">
        <v>2</v>
      </c>
      <c r="L44" s="622">
        <v>3043</v>
      </c>
      <c r="M44" s="624">
        <v>18</v>
      </c>
      <c r="N44" s="522" t="s">
        <v>447</v>
      </c>
      <c r="O44" s="524" t="s">
        <v>1227</v>
      </c>
      <c r="P44" s="147" t="s">
        <v>30</v>
      </c>
      <c r="U44" s="180"/>
      <c r="V44" s="180"/>
    </row>
    <row r="45" spans="1:27 16384:16384" s="416" customFormat="1" hidden="1" x14ac:dyDescent="0.25">
      <c r="A45" s="213" t="s">
        <v>61</v>
      </c>
      <c r="B45" s="213" t="s">
        <v>699</v>
      </c>
      <c r="C45" s="115">
        <v>5000000</v>
      </c>
      <c r="D45" s="213" t="s">
        <v>35</v>
      </c>
      <c r="E45" s="591" t="s">
        <v>503</v>
      </c>
      <c r="F45" s="591" t="s">
        <v>447</v>
      </c>
      <c r="G45" s="591" t="s">
        <v>447</v>
      </c>
      <c r="H45" s="213" t="s">
        <v>447</v>
      </c>
      <c r="I45" s="522" t="s">
        <v>447</v>
      </c>
      <c r="J45" s="522" t="s">
        <v>1727</v>
      </c>
      <c r="K45" s="110" t="s">
        <v>2</v>
      </c>
      <c r="L45" s="622" t="s">
        <v>1728</v>
      </c>
      <c r="M45" s="624">
        <v>2</v>
      </c>
      <c r="N45" s="522" t="s">
        <v>447</v>
      </c>
      <c r="O45" s="524" t="s">
        <v>1227</v>
      </c>
      <c r="P45" s="147" t="s">
        <v>30</v>
      </c>
      <c r="U45" s="180"/>
      <c r="V45" s="180"/>
    </row>
    <row r="46" spans="1:27 16384:16384" s="77" customFormat="1" hidden="1" x14ac:dyDescent="0.25">
      <c r="A46" s="626" t="s">
        <v>329</v>
      </c>
      <c r="B46" s="626" t="s">
        <v>341</v>
      </c>
      <c r="C46" s="108">
        <v>2100000</v>
      </c>
      <c r="D46" s="626" t="s">
        <v>34</v>
      </c>
      <c r="E46" s="626">
        <v>426</v>
      </c>
      <c r="F46" s="629">
        <v>41773</v>
      </c>
      <c r="G46" s="629">
        <v>41788</v>
      </c>
      <c r="H46" s="629">
        <v>41819</v>
      </c>
      <c r="I46" s="626"/>
      <c r="J46" s="626" t="s">
        <v>340</v>
      </c>
      <c r="K46" s="107" t="s">
        <v>2</v>
      </c>
      <c r="L46" s="626">
        <v>812123</v>
      </c>
      <c r="M46" s="626"/>
      <c r="N46" s="626" t="s">
        <v>562</v>
      </c>
      <c r="O46" s="151" t="s">
        <v>1592</v>
      </c>
      <c r="P46" s="107" t="s">
        <v>30</v>
      </c>
      <c r="V46" s="95"/>
      <c r="Z46" s="90"/>
      <c r="AA46" s="90"/>
    </row>
    <row r="47" spans="1:27 16384:16384" s="77" customFormat="1" ht="14.25" hidden="1" customHeight="1" x14ac:dyDescent="0.25">
      <c r="A47" s="124" t="s">
        <v>691</v>
      </c>
      <c r="B47" s="522" t="s">
        <v>702</v>
      </c>
      <c r="C47" s="115">
        <v>5000000</v>
      </c>
      <c r="D47" s="618" t="s">
        <v>36</v>
      </c>
      <c r="E47" s="627" t="s">
        <v>503</v>
      </c>
      <c r="F47" s="628" t="s">
        <v>447</v>
      </c>
      <c r="G47" s="628" t="s">
        <v>447</v>
      </c>
      <c r="H47" s="627" t="s">
        <v>612</v>
      </c>
      <c r="I47" s="627" t="s">
        <v>503</v>
      </c>
      <c r="J47" s="522" t="s">
        <v>703</v>
      </c>
      <c r="K47" s="112" t="s">
        <v>634</v>
      </c>
      <c r="L47" s="627" t="s">
        <v>704</v>
      </c>
      <c r="M47" s="522" t="s">
        <v>503</v>
      </c>
      <c r="N47" s="522" t="s">
        <v>447</v>
      </c>
      <c r="O47" s="112" t="s">
        <v>2126</v>
      </c>
      <c r="P47" s="112" t="s">
        <v>30</v>
      </c>
      <c r="S47" s="610"/>
      <c r="U47" s="611"/>
      <c r="V47" s="610"/>
      <c r="W47" s="610"/>
      <c r="X47" s="611"/>
      <c r="Z47" s="611"/>
      <c r="AA47" s="611"/>
    </row>
    <row r="48" spans="1:27 16384:16384" s="77" customFormat="1" ht="14.25" hidden="1" customHeight="1" x14ac:dyDescent="0.25">
      <c r="A48" s="124" t="s">
        <v>691</v>
      </c>
      <c r="B48" s="112" t="s">
        <v>705</v>
      </c>
      <c r="C48" s="115">
        <v>1000000</v>
      </c>
      <c r="D48" s="565" t="s">
        <v>36</v>
      </c>
      <c r="E48" s="129" t="s">
        <v>503</v>
      </c>
      <c r="F48" s="608" t="s">
        <v>447</v>
      </c>
      <c r="G48" s="608" t="s">
        <v>447</v>
      </c>
      <c r="H48" s="129" t="s">
        <v>612</v>
      </c>
      <c r="I48" s="129" t="s">
        <v>503</v>
      </c>
      <c r="J48" s="112" t="s">
        <v>703</v>
      </c>
      <c r="K48" s="112" t="s">
        <v>634</v>
      </c>
      <c r="L48" s="129" t="s">
        <v>1643</v>
      </c>
      <c r="M48" s="112" t="s">
        <v>574</v>
      </c>
      <c r="N48" s="112" t="s">
        <v>447</v>
      </c>
      <c r="O48" s="112" t="s">
        <v>2126</v>
      </c>
      <c r="P48" s="112" t="s">
        <v>30</v>
      </c>
      <c r="S48" s="610"/>
      <c r="U48" s="611"/>
      <c r="V48" s="610"/>
      <c r="W48" s="610"/>
      <c r="X48" s="611"/>
      <c r="Z48" s="611"/>
      <c r="AA48" s="611"/>
    </row>
    <row r="49" spans="1:27 16384:16384" s="77" customFormat="1" ht="15" hidden="1" customHeight="1" x14ac:dyDescent="0.25">
      <c r="A49" s="110" t="s">
        <v>188</v>
      </c>
      <c r="B49" s="110" t="s">
        <v>1765</v>
      </c>
      <c r="C49" s="193">
        <v>0</v>
      </c>
      <c r="D49" s="110" t="s">
        <v>1763</v>
      </c>
      <c r="E49" s="110" t="s">
        <v>503</v>
      </c>
      <c r="F49" s="110" t="s">
        <v>447</v>
      </c>
      <c r="G49" s="110" t="s">
        <v>447</v>
      </c>
      <c r="H49" s="110" t="s">
        <v>447</v>
      </c>
      <c r="I49" s="110" t="s">
        <v>447</v>
      </c>
      <c r="J49" s="110" t="s">
        <v>1764</v>
      </c>
      <c r="K49" s="110" t="s">
        <v>2</v>
      </c>
      <c r="L49" s="552">
        <v>811520</v>
      </c>
      <c r="M49" s="110" t="s">
        <v>447</v>
      </c>
      <c r="N49" s="110" t="s">
        <v>447</v>
      </c>
      <c r="O49" s="154" t="s">
        <v>729</v>
      </c>
      <c r="P49" s="112" t="s">
        <v>30</v>
      </c>
      <c r="S49" s="91"/>
      <c r="U49" s="94"/>
      <c r="V49" s="91"/>
      <c r="W49" s="91"/>
      <c r="X49" s="93"/>
      <c r="Z49" s="90"/>
      <c r="AA49" s="90"/>
    </row>
    <row r="50" spans="1:27 16384:16384" s="77" customFormat="1" ht="15" hidden="1" customHeight="1" x14ac:dyDescent="0.25">
      <c r="A50" s="110" t="s">
        <v>188</v>
      </c>
      <c r="B50" s="110" t="s">
        <v>1768</v>
      </c>
      <c r="C50" s="193">
        <v>1000000</v>
      </c>
      <c r="D50" s="110" t="s">
        <v>1763</v>
      </c>
      <c r="E50" s="110" t="s">
        <v>503</v>
      </c>
      <c r="F50" s="110" t="s">
        <v>447</v>
      </c>
      <c r="G50" s="110" t="s">
        <v>447</v>
      </c>
      <c r="H50" s="110" t="s">
        <v>447</v>
      </c>
      <c r="I50" s="110" t="s">
        <v>447</v>
      </c>
      <c r="J50" s="110" t="s">
        <v>1764</v>
      </c>
      <c r="K50" s="110" t="s">
        <v>1770</v>
      </c>
      <c r="L50" s="552">
        <v>811520</v>
      </c>
      <c r="M50" s="110">
        <v>1</v>
      </c>
      <c r="N50" s="110" t="s">
        <v>447</v>
      </c>
      <c r="O50" s="154" t="s">
        <v>729</v>
      </c>
      <c r="P50" s="112" t="s">
        <v>30</v>
      </c>
      <c r="S50" s="91"/>
      <c r="U50" s="94"/>
      <c r="V50" s="91"/>
      <c r="W50" s="91"/>
      <c r="X50" s="93"/>
      <c r="Z50" s="90"/>
      <c r="AA50" s="90"/>
    </row>
    <row r="51" spans="1:27 16384:16384" s="147" customFormat="1" ht="15" hidden="1" customHeight="1" x14ac:dyDescent="0.25">
      <c r="A51" s="546" t="s">
        <v>188</v>
      </c>
      <c r="B51" s="546" t="s">
        <v>1769</v>
      </c>
      <c r="C51" s="550">
        <v>1000000</v>
      </c>
      <c r="D51" s="546" t="s">
        <v>1763</v>
      </c>
      <c r="E51" s="546" t="s">
        <v>503</v>
      </c>
      <c r="F51" s="546" t="s">
        <v>447</v>
      </c>
      <c r="G51" s="546" t="s">
        <v>447</v>
      </c>
      <c r="H51" s="546" t="s">
        <v>447</v>
      </c>
      <c r="I51" s="546" t="s">
        <v>447</v>
      </c>
      <c r="J51" s="546" t="s">
        <v>1764</v>
      </c>
      <c r="K51" s="546" t="s">
        <v>1770</v>
      </c>
      <c r="L51" s="573">
        <v>811520</v>
      </c>
      <c r="M51" s="546">
        <v>2</v>
      </c>
      <c r="N51" s="546" t="s">
        <v>447</v>
      </c>
      <c r="O51" s="549" t="s">
        <v>729</v>
      </c>
      <c r="P51" s="548" t="s">
        <v>30</v>
      </c>
      <c r="S51" s="553"/>
      <c r="U51" s="554"/>
      <c r="V51" s="553"/>
      <c r="W51" s="553"/>
      <c r="X51" s="555"/>
      <c r="Z51" s="556"/>
      <c r="AA51" s="556"/>
    </row>
    <row r="52" spans="1:27 16384:16384" s="77" customFormat="1" ht="15" hidden="1" customHeight="1" x14ac:dyDescent="0.25">
      <c r="A52" s="110" t="s">
        <v>593</v>
      </c>
      <c r="B52" s="110" t="s">
        <v>1766</v>
      </c>
      <c r="C52" s="193">
        <v>1154000</v>
      </c>
      <c r="D52" s="110" t="s">
        <v>1763</v>
      </c>
      <c r="E52" s="110" t="s">
        <v>503</v>
      </c>
      <c r="F52" s="110" t="s">
        <v>447</v>
      </c>
      <c r="G52" s="110" t="s">
        <v>447</v>
      </c>
      <c r="H52" s="110" t="s">
        <v>447</v>
      </c>
      <c r="I52" s="110" t="s">
        <v>447</v>
      </c>
      <c r="J52" s="110" t="s">
        <v>1771</v>
      </c>
      <c r="K52" s="110" t="s">
        <v>1767</v>
      </c>
      <c r="L52" s="552">
        <v>812374</v>
      </c>
      <c r="M52" s="110" t="s">
        <v>447</v>
      </c>
      <c r="N52" s="110" t="s">
        <v>447</v>
      </c>
      <c r="O52" s="154" t="s">
        <v>729</v>
      </c>
      <c r="P52" s="112" t="s">
        <v>30</v>
      </c>
      <c r="S52" s="91"/>
      <c r="U52" s="94"/>
      <c r="V52" s="91"/>
      <c r="W52" s="91"/>
      <c r="X52" s="93"/>
      <c r="Z52" s="90"/>
      <c r="AA52" s="90"/>
    </row>
    <row r="53" spans="1:27 16384:16384" s="77" customFormat="1" hidden="1" x14ac:dyDescent="0.25">
      <c r="A53" s="565" t="s">
        <v>1968</v>
      </c>
      <c r="B53" s="565" t="s">
        <v>1973</v>
      </c>
      <c r="C53" s="612">
        <v>2000000</v>
      </c>
      <c r="D53" s="565" t="s">
        <v>36</v>
      </c>
      <c r="E53" s="609">
        <v>495</v>
      </c>
      <c r="F53" s="613">
        <v>41904</v>
      </c>
      <c r="G53" s="613">
        <v>41908</v>
      </c>
      <c r="H53" s="613">
        <v>41919</v>
      </c>
      <c r="I53" s="609" t="s">
        <v>447</v>
      </c>
      <c r="J53" s="565" t="s">
        <v>447</v>
      </c>
      <c r="K53" s="565" t="s">
        <v>2</v>
      </c>
      <c r="L53" s="614" t="s">
        <v>447</v>
      </c>
      <c r="M53" s="565" t="s">
        <v>447</v>
      </c>
      <c r="N53" s="565" t="s">
        <v>447</v>
      </c>
      <c r="O53" s="615" t="s">
        <v>2126</v>
      </c>
      <c r="P53" s="112" t="s">
        <v>30</v>
      </c>
      <c r="S53" s="610"/>
      <c r="U53" s="616"/>
      <c r="V53" s="610"/>
      <c r="W53" s="610"/>
      <c r="X53" s="617"/>
      <c r="Z53" s="611"/>
      <c r="AA53" s="611"/>
    </row>
    <row r="54" spans="1:27 16384:16384" s="273" customFormat="1" ht="26.25" hidden="1" customHeight="1" x14ac:dyDescent="0.25">
      <c r="A54" s="152" t="s">
        <v>646</v>
      </c>
      <c r="B54" s="152" t="s">
        <v>1255</v>
      </c>
      <c r="C54" s="634">
        <v>4000000</v>
      </c>
      <c r="D54" s="152" t="s">
        <v>38</v>
      </c>
      <c r="E54" s="635" t="s">
        <v>503</v>
      </c>
      <c r="F54" s="635" t="s">
        <v>447</v>
      </c>
      <c r="G54" s="635" t="s">
        <v>447</v>
      </c>
      <c r="H54" s="152" t="s">
        <v>503</v>
      </c>
      <c r="I54" s="153"/>
      <c r="J54" s="152" t="s">
        <v>1947</v>
      </c>
      <c r="K54" s="152" t="s">
        <v>2</v>
      </c>
      <c r="L54" s="152" t="s">
        <v>2030</v>
      </c>
      <c r="M54" s="152"/>
      <c r="N54" s="152" t="s">
        <v>562</v>
      </c>
      <c r="O54" s="152" t="s">
        <v>2038</v>
      </c>
      <c r="P54" s="3" t="s">
        <v>30</v>
      </c>
      <c r="S54" s="636"/>
      <c r="U54" s="637"/>
      <c r="V54" s="636"/>
      <c r="W54" s="636"/>
      <c r="X54" s="638"/>
      <c r="Z54" s="637"/>
      <c r="AA54" s="637"/>
    </row>
    <row r="55" spans="1:27 16384:16384" s="273" customFormat="1" ht="26.25" hidden="1" customHeight="1" x14ac:dyDescent="0.25">
      <c r="A55" s="639" t="s">
        <v>646</v>
      </c>
      <c r="B55" s="639" t="s">
        <v>1235</v>
      </c>
      <c r="C55" s="640">
        <v>15000000</v>
      </c>
      <c r="D55" s="639" t="s">
        <v>38</v>
      </c>
      <c r="E55" s="641" t="s">
        <v>1234</v>
      </c>
      <c r="F55" s="642">
        <v>41830</v>
      </c>
      <c r="G55" s="642">
        <v>41851</v>
      </c>
      <c r="H55" s="642">
        <v>41887</v>
      </c>
      <c r="I55" s="3"/>
      <c r="J55" s="152" t="s">
        <v>1715</v>
      </c>
      <c r="K55" s="3" t="s">
        <v>2</v>
      </c>
      <c r="L55" s="3"/>
      <c r="M55" s="3"/>
      <c r="N55" s="152"/>
      <c r="O55" s="153" t="s">
        <v>2035</v>
      </c>
      <c r="P55" s="3" t="s">
        <v>30</v>
      </c>
      <c r="XFD55" s="643"/>
    </row>
    <row r="56" spans="1:27 16384:16384" s="273" customFormat="1" ht="26.25" hidden="1" customHeight="1" x14ac:dyDescent="0.25">
      <c r="A56" s="639" t="s">
        <v>646</v>
      </c>
      <c r="B56" s="152" t="s">
        <v>1252</v>
      </c>
      <c r="C56" s="640"/>
      <c r="D56" s="639" t="s">
        <v>38</v>
      </c>
      <c r="E56" s="635" t="s">
        <v>503</v>
      </c>
      <c r="F56" s="3"/>
      <c r="G56" s="3"/>
      <c r="H56" s="3"/>
      <c r="I56" s="3"/>
      <c r="J56" s="152" t="s">
        <v>1253</v>
      </c>
      <c r="K56" s="152" t="s">
        <v>2</v>
      </c>
      <c r="L56" s="152">
        <v>810289</v>
      </c>
      <c r="M56" s="3" t="s">
        <v>1290</v>
      </c>
      <c r="N56" s="152" t="s">
        <v>562</v>
      </c>
      <c r="O56" s="152" t="s">
        <v>2037</v>
      </c>
      <c r="P56" s="3" t="s">
        <v>30</v>
      </c>
      <c r="XFD56" s="643"/>
    </row>
    <row r="57" spans="1:27 16384:16384" s="273" customFormat="1" ht="26.25" customHeight="1" x14ac:dyDescent="0.25">
      <c r="A57" s="152" t="s">
        <v>646</v>
      </c>
      <c r="B57" s="152" t="s">
        <v>1235</v>
      </c>
      <c r="C57" s="640"/>
      <c r="D57" s="152" t="s">
        <v>38</v>
      </c>
      <c r="E57" s="635" t="s">
        <v>1234</v>
      </c>
      <c r="F57" s="642">
        <v>41830</v>
      </c>
      <c r="G57" s="642">
        <v>41851</v>
      </c>
      <c r="H57" s="642">
        <v>41887</v>
      </c>
      <c r="I57" s="3"/>
      <c r="J57" s="152" t="s">
        <v>1714</v>
      </c>
      <c r="K57" s="3" t="s">
        <v>2</v>
      </c>
      <c r="L57" s="3">
        <v>812444</v>
      </c>
      <c r="M57" s="3"/>
      <c r="N57" s="152" t="s">
        <v>562</v>
      </c>
      <c r="O57" s="153" t="s">
        <v>2034</v>
      </c>
      <c r="P57" s="3" t="s">
        <v>31</v>
      </c>
      <c r="XFD57" s="643"/>
    </row>
    <row r="58" spans="1:27 16384:16384" s="273" customFormat="1" ht="26.25" customHeight="1" x14ac:dyDescent="0.25">
      <c r="A58" s="152" t="s">
        <v>646</v>
      </c>
      <c r="B58" s="152" t="s">
        <v>2228</v>
      </c>
      <c r="C58" s="640">
        <v>15000000</v>
      </c>
      <c r="D58" s="152" t="s">
        <v>38</v>
      </c>
      <c r="E58" s="635" t="s">
        <v>1234</v>
      </c>
      <c r="F58" s="642">
        <v>41830</v>
      </c>
      <c r="G58" s="642">
        <v>41851</v>
      </c>
      <c r="H58" s="642">
        <v>41887</v>
      </c>
      <c r="I58" s="3"/>
      <c r="J58" s="152" t="s">
        <v>1714</v>
      </c>
      <c r="K58" s="3" t="s">
        <v>2</v>
      </c>
      <c r="L58" s="3" t="s">
        <v>2229</v>
      </c>
      <c r="M58" s="3"/>
      <c r="N58" s="152" t="s">
        <v>562</v>
      </c>
      <c r="O58" s="153" t="s">
        <v>2034</v>
      </c>
      <c r="P58" s="3" t="s">
        <v>31</v>
      </c>
    </row>
    <row r="59" spans="1:27 16384:16384" s="273" customFormat="1" ht="26.25" hidden="1" customHeight="1" x14ac:dyDescent="0.25">
      <c r="A59" s="152" t="s">
        <v>646</v>
      </c>
      <c r="B59" s="152" t="s">
        <v>2031</v>
      </c>
      <c r="C59" s="644">
        <v>4000000</v>
      </c>
      <c r="D59" s="152" t="s">
        <v>38</v>
      </c>
      <c r="E59" s="635" t="s">
        <v>503</v>
      </c>
      <c r="F59" s="635" t="s">
        <v>447</v>
      </c>
      <c r="G59" s="635" t="s">
        <v>447</v>
      </c>
      <c r="H59" s="152" t="s">
        <v>503</v>
      </c>
      <c r="I59" s="154"/>
      <c r="J59" s="152" t="s">
        <v>1947</v>
      </c>
      <c r="K59" s="152" t="s">
        <v>2</v>
      </c>
      <c r="L59" s="152" t="s">
        <v>2032</v>
      </c>
      <c r="M59" s="152"/>
      <c r="N59" s="152" t="s">
        <v>562</v>
      </c>
      <c r="O59" s="152" t="s">
        <v>2039</v>
      </c>
      <c r="P59" s="3" t="s">
        <v>30</v>
      </c>
      <c r="S59" s="636"/>
      <c r="U59" s="645"/>
      <c r="V59" s="636"/>
      <c r="W59" s="636"/>
      <c r="X59" s="638"/>
      <c r="Z59" s="637"/>
      <c r="AA59" s="637"/>
    </row>
    <row r="60" spans="1:27 16384:16384" s="273" customFormat="1" ht="26.25" hidden="1" customHeight="1" x14ac:dyDescent="0.25">
      <c r="A60" s="152" t="s">
        <v>2116</v>
      </c>
      <c r="B60" s="152" t="s">
        <v>3</v>
      </c>
      <c r="C60" s="646"/>
      <c r="D60" s="152" t="s">
        <v>38</v>
      </c>
      <c r="E60" s="635" t="s">
        <v>503</v>
      </c>
      <c r="F60" s="635" t="s">
        <v>447</v>
      </c>
      <c r="G60" s="635" t="s">
        <v>447</v>
      </c>
      <c r="H60" s="152" t="s">
        <v>503</v>
      </c>
      <c r="I60" s="3"/>
      <c r="J60" s="152" t="s">
        <v>2118</v>
      </c>
      <c r="K60" s="152" t="s">
        <v>3</v>
      </c>
      <c r="L60" s="3">
        <v>812048</v>
      </c>
      <c r="M60" s="647"/>
      <c r="N60" s="152" t="s">
        <v>2119</v>
      </c>
      <c r="O60" s="3" t="s">
        <v>2230</v>
      </c>
      <c r="P60" s="3" t="s">
        <v>32</v>
      </c>
    </row>
    <row r="61" spans="1:27 16384:16384" s="273" customFormat="1" ht="26.25" hidden="1" customHeight="1" x14ac:dyDescent="0.25">
      <c r="A61" s="152" t="s">
        <v>2116</v>
      </c>
      <c r="B61" s="152" t="s">
        <v>2117</v>
      </c>
      <c r="C61" s="646">
        <v>330000</v>
      </c>
      <c r="D61" s="152" t="s">
        <v>38</v>
      </c>
      <c r="E61" s="635" t="s">
        <v>503</v>
      </c>
      <c r="F61" s="635" t="s">
        <v>447</v>
      </c>
      <c r="G61" s="635" t="s">
        <v>447</v>
      </c>
      <c r="H61" s="152" t="s">
        <v>503</v>
      </c>
      <c r="I61" s="3"/>
      <c r="J61" s="152" t="s">
        <v>2118</v>
      </c>
      <c r="K61" s="152" t="s">
        <v>3</v>
      </c>
      <c r="L61" s="3" t="s">
        <v>2120</v>
      </c>
      <c r="M61" s="647"/>
      <c r="N61" s="152" t="s">
        <v>2119</v>
      </c>
      <c r="O61" s="3" t="s">
        <v>2230</v>
      </c>
      <c r="P61" s="3" t="s">
        <v>32</v>
      </c>
    </row>
    <row r="62" spans="1:27 16384:16384" s="273" customFormat="1" ht="26.25" hidden="1" customHeight="1" x14ac:dyDescent="0.25">
      <c r="A62" s="152" t="s">
        <v>2116</v>
      </c>
      <c r="B62" s="152" t="s">
        <v>2121</v>
      </c>
      <c r="C62" s="646">
        <v>100000</v>
      </c>
      <c r="D62" s="152" t="s">
        <v>38</v>
      </c>
      <c r="E62" s="635" t="s">
        <v>503</v>
      </c>
      <c r="F62" s="635" t="s">
        <v>447</v>
      </c>
      <c r="G62" s="635" t="s">
        <v>447</v>
      </c>
      <c r="H62" s="152" t="s">
        <v>503</v>
      </c>
      <c r="I62" s="3"/>
      <c r="J62" s="152" t="s">
        <v>2118</v>
      </c>
      <c r="K62" s="152" t="s">
        <v>3</v>
      </c>
      <c r="L62" s="3" t="s">
        <v>2122</v>
      </c>
      <c r="M62" s="647"/>
      <c r="N62" s="152" t="s">
        <v>2119</v>
      </c>
      <c r="O62" s="3" t="s">
        <v>2230</v>
      </c>
      <c r="P62" s="3" t="s">
        <v>32</v>
      </c>
    </row>
    <row r="63" spans="1:27 16384:16384" s="273" customFormat="1" ht="39.75" hidden="1" customHeight="1" x14ac:dyDescent="0.25">
      <c r="A63" s="152" t="s">
        <v>2116</v>
      </c>
      <c r="B63" s="152" t="s">
        <v>2123</v>
      </c>
      <c r="C63" s="646">
        <v>390000</v>
      </c>
      <c r="D63" s="152" t="s">
        <v>38</v>
      </c>
      <c r="E63" s="635" t="s">
        <v>503</v>
      </c>
      <c r="F63" s="635" t="s">
        <v>447</v>
      </c>
      <c r="G63" s="635" t="s">
        <v>447</v>
      </c>
      <c r="H63" s="152" t="s">
        <v>503</v>
      </c>
      <c r="I63" s="3"/>
      <c r="J63" s="152" t="s">
        <v>2118</v>
      </c>
      <c r="K63" s="152" t="s">
        <v>3</v>
      </c>
      <c r="L63" s="3" t="s">
        <v>2124</v>
      </c>
      <c r="M63" s="647"/>
      <c r="N63" s="152" t="s">
        <v>2119</v>
      </c>
      <c r="O63" s="3" t="s">
        <v>2231</v>
      </c>
      <c r="P63" s="3" t="s">
        <v>32</v>
      </c>
    </row>
    <row r="64" spans="1:27 16384:16384" hidden="1" x14ac:dyDescent="0.25">
      <c r="A64" s="658" t="s">
        <v>2266</v>
      </c>
      <c r="B64" s="658" t="s">
        <v>2267</v>
      </c>
      <c r="C64" s="660">
        <v>468816</v>
      </c>
      <c r="D64" s="658" t="s">
        <v>1652</v>
      </c>
      <c r="E64" s="658" t="s">
        <v>2268</v>
      </c>
      <c r="F64" s="659">
        <v>41936</v>
      </c>
      <c r="G64" s="659">
        <v>41949</v>
      </c>
      <c r="H64" s="659">
        <v>41975</v>
      </c>
      <c r="I64" s="659" t="s">
        <v>503</v>
      </c>
      <c r="J64" s="659" t="s">
        <v>2269</v>
      </c>
      <c r="K64" s="659" t="s">
        <v>2</v>
      </c>
      <c r="L64" s="658">
        <v>789</v>
      </c>
      <c r="M64" s="658">
        <v>17</v>
      </c>
      <c r="N64" s="659" t="s">
        <v>447</v>
      </c>
      <c r="O64" s="658" t="s">
        <v>2270</v>
      </c>
      <c r="P64" s="658" t="s">
        <v>33</v>
      </c>
      <c r="U64" s="180"/>
      <c r="V64" s="180"/>
    </row>
    <row r="65" spans="1:27" s="77" customFormat="1" hidden="1" x14ac:dyDescent="0.25">
      <c r="A65" s="110" t="s">
        <v>61</v>
      </c>
      <c r="B65" s="110" t="s">
        <v>699</v>
      </c>
      <c r="C65" s="115">
        <v>5000000</v>
      </c>
      <c r="D65" s="110" t="s">
        <v>35</v>
      </c>
      <c r="E65" s="113" t="s">
        <v>503</v>
      </c>
      <c r="F65" s="113" t="s">
        <v>447</v>
      </c>
      <c r="G65" s="113" t="s">
        <v>447</v>
      </c>
      <c r="H65" s="110" t="s">
        <v>447</v>
      </c>
      <c r="I65" s="112" t="s">
        <v>447</v>
      </c>
      <c r="J65" s="112" t="s">
        <v>700</v>
      </c>
      <c r="K65" s="110" t="s">
        <v>2</v>
      </c>
      <c r="L65" s="258">
        <v>773</v>
      </c>
      <c r="M65" s="124">
        <v>3</v>
      </c>
      <c r="N65" s="112" t="s">
        <v>447</v>
      </c>
      <c r="O65" s="153" t="s">
        <v>1227</v>
      </c>
      <c r="P65" s="112" t="s">
        <v>32</v>
      </c>
      <c r="S65" s="91"/>
      <c r="U65" s="94"/>
      <c r="V65" s="91"/>
      <c r="W65" s="91"/>
      <c r="X65" s="93"/>
      <c r="Z65" s="90"/>
      <c r="AA65" s="90"/>
    </row>
    <row r="66" spans="1:27" hidden="1" x14ac:dyDescent="0.25">
      <c r="A66" s="213" t="s">
        <v>161</v>
      </c>
      <c r="B66" s="213" t="s">
        <v>2000</v>
      </c>
      <c r="C66" s="600">
        <v>18846.22</v>
      </c>
      <c r="D66" s="213" t="s">
        <v>35</v>
      </c>
      <c r="E66" s="213" t="s">
        <v>503</v>
      </c>
      <c r="F66" s="213" t="s">
        <v>447</v>
      </c>
      <c r="G66" s="213" t="s">
        <v>447</v>
      </c>
      <c r="H66" s="213" t="s">
        <v>447</v>
      </c>
      <c r="I66" s="213" t="s">
        <v>447</v>
      </c>
      <c r="J66" s="213" t="s">
        <v>1266</v>
      </c>
      <c r="K66" s="213" t="s">
        <v>781</v>
      </c>
      <c r="L66" s="260">
        <v>812553</v>
      </c>
      <c r="M66" s="213" t="s">
        <v>447</v>
      </c>
      <c r="N66" s="213" t="s">
        <v>447</v>
      </c>
      <c r="O66" s="153" t="s">
        <v>1227</v>
      </c>
      <c r="P66" s="112" t="s">
        <v>32</v>
      </c>
      <c r="U66" s="180"/>
      <c r="V66" s="180"/>
    </row>
    <row r="67" spans="1:27" hidden="1" x14ac:dyDescent="0.25">
      <c r="A67" s="155" t="s">
        <v>161</v>
      </c>
      <c r="B67" s="155" t="s">
        <v>2002</v>
      </c>
      <c r="C67" s="550">
        <v>402.03</v>
      </c>
      <c r="D67" s="155" t="s">
        <v>35</v>
      </c>
      <c r="E67" s="155" t="s">
        <v>503</v>
      </c>
      <c r="F67" s="155" t="s">
        <v>447</v>
      </c>
      <c r="G67" s="155" t="s">
        <v>447</v>
      </c>
      <c r="H67" s="155" t="s">
        <v>447</v>
      </c>
      <c r="I67" s="155" t="s">
        <v>447</v>
      </c>
      <c r="J67" s="155" t="s">
        <v>2003</v>
      </c>
      <c r="K67" s="546" t="s">
        <v>781</v>
      </c>
      <c r="L67" s="551">
        <v>812676</v>
      </c>
      <c r="M67" s="155" t="s">
        <v>447</v>
      </c>
      <c r="N67" s="155" t="s">
        <v>447</v>
      </c>
      <c r="O67" s="153" t="s">
        <v>1227</v>
      </c>
      <c r="P67" s="112" t="s">
        <v>32</v>
      </c>
      <c r="U67" s="180"/>
      <c r="V67" s="180"/>
    </row>
    <row r="68" spans="1:27" hidden="1" x14ac:dyDescent="0.25">
      <c r="A68" s="110" t="s">
        <v>161</v>
      </c>
      <c r="B68" s="110" t="s">
        <v>2002</v>
      </c>
      <c r="C68" s="193">
        <v>667.54</v>
      </c>
      <c r="D68" s="110" t="s">
        <v>35</v>
      </c>
      <c r="E68" s="110" t="s">
        <v>503</v>
      </c>
      <c r="F68" s="110" t="s">
        <v>447</v>
      </c>
      <c r="G68" s="110" t="s">
        <v>447</v>
      </c>
      <c r="H68" s="110" t="s">
        <v>447</v>
      </c>
      <c r="I68" s="110" t="s">
        <v>447</v>
      </c>
      <c r="J68" s="110" t="s">
        <v>2003</v>
      </c>
      <c r="K68" s="110" t="s">
        <v>781</v>
      </c>
      <c r="L68" s="552">
        <v>812777</v>
      </c>
      <c r="M68" s="110" t="s">
        <v>447</v>
      </c>
      <c r="N68" s="110" t="s">
        <v>447</v>
      </c>
      <c r="O68" s="153" t="s">
        <v>1227</v>
      </c>
      <c r="P68" s="112" t="s">
        <v>32</v>
      </c>
      <c r="U68" s="180"/>
      <c r="V68" s="180"/>
    </row>
    <row r="69" spans="1:27" x14ac:dyDescent="0.25">
      <c r="B69"/>
      <c r="I69" s="138"/>
      <c r="J69" s="138"/>
      <c r="K69" s="138"/>
      <c r="N69" s="138"/>
      <c r="U69" s="180"/>
      <c r="V69" s="180"/>
    </row>
    <row r="70" spans="1:27" x14ac:dyDescent="0.25">
      <c r="B70"/>
      <c r="I70" s="138"/>
      <c r="J70" s="138"/>
      <c r="K70" s="138"/>
      <c r="N70" s="138"/>
      <c r="U70" s="180"/>
      <c r="V70" s="180"/>
    </row>
    <row r="71" spans="1:27" x14ac:dyDescent="0.25">
      <c r="B71"/>
      <c r="I71" s="138"/>
      <c r="J71" s="138"/>
      <c r="K71" s="138"/>
      <c r="N71" s="138"/>
      <c r="U71" s="180"/>
      <c r="V71" s="180"/>
    </row>
    <row r="72" spans="1:27" x14ac:dyDescent="0.25">
      <c r="B72"/>
      <c r="I72" s="138"/>
      <c r="J72" s="138"/>
      <c r="K72" s="138"/>
      <c r="N72" s="138"/>
      <c r="U72" s="180"/>
      <c r="V72" s="180"/>
    </row>
    <row r="73" spans="1:27" x14ac:dyDescent="0.25">
      <c r="B73"/>
      <c r="I73" s="138"/>
      <c r="J73" s="138"/>
      <c r="K73" s="138"/>
      <c r="N73" s="138"/>
      <c r="U73" s="180"/>
      <c r="V73" s="180"/>
    </row>
    <row r="74" spans="1:27" x14ac:dyDescent="0.25">
      <c r="B74"/>
      <c r="I74" s="138"/>
      <c r="J74" s="138"/>
      <c r="K74" s="138"/>
      <c r="N74" s="138"/>
      <c r="U74" s="180"/>
      <c r="V74" s="180"/>
    </row>
    <row r="75" spans="1:27" x14ac:dyDescent="0.25">
      <c r="B75"/>
      <c r="I75" s="138"/>
      <c r="J75" s="138"/>
      <c r="K75" s="138"/>
      <c r="N75" s="138"/>
      <c r="U75" s="180"/>
      <c r="V75" s="180"/>
    </row>
    <row r="76" spans="1:27" x14ac:dyDescent="0.25">
      <c r="I76" s="138"/>
      <c r="J76" s="138"/>
      <c r="K76" s="138"/>
      <c r="N76" s="138"/>
      <c r="U76" s="180"/>
      <c r="V76" s="180"/>
    </row>
    <row r="77" spans="1:27" x14ac:dyDescent="0.25">
      <c r="B77"/>
      <c r="I77" s="138"/>
      <c r="J77" s="138"/>
      <c r="K77" s="138"/>
      <c r="N77" s="138"/>
      <c r="U77" s="180"/>
      <c r="V77" s="180"/>
    </row>
    <row r="78" spans="1:27" x14ac:dyDescent="0.25">
      <c r="B78"/>
      <c r="I78" s="138"/>
      <c r="J78" s="138"/>
      <c r="K78" s="138"/>
      <c r="N78" s="138"/>
      <c r="U78" s="180"/>
      <c r="V78" s="180"/>
    </row>
    <row r="79" spans="1:27" x14ac:dyDescent="0.25">
      <c r="B79"/>
      <c r="I79" s="138"/>
      <c r="J79" s="138"/>
      <c r="K79" s="138"/>
      <c r="N79" s="138"/>
      <c r="U79" s="180"/>
      <c r="V79" s="180"/>
    </row>
    <row r="80" spans="1:27" x14ac:dyDescent="0.25">
      <c r="B80"/>
      <c r="I80" s="138"/>
      <c r="J80" s="138"/>
      <c r="K80" s="138"/>
      <c r="N80" s="138"/>
      <c r="U80" s="180"/>
      <c r="V80" s="180"/>
    </row>
    <row r="81" spans="2:22" x14ac:dyDescent="0.25">
      <c r="B81"/>
      <c r="I81" s="138"/>
      <c r="J81" s="138"/>
      <c r="K81" s="138"/>
      <c r="N81" s="138"/>
      <c r="U81" s="180"/>
      <c r="V81" s="180"/>
    </row>
    <row r="82" spans="2:22" x14ac:dyDescent="0.25">
      <c r="B82"/>
      <c r="I82" s="138"/>
      <c r="J82" s="138"/>
      <c r="K82" s="138"/>
      <c r="N82" s="138"/>
      <c r="U82" s="180"/>
      <c r="V82" s="180"/>
    </row>
    <row r="83" spans="2:22" x14ac:dyDescent="0.25">
      <c r="B83"/>
      <c r="I83" s="138"/>
      <c r="J83" s="138"/>
      <c r="K83" s="138"/>
      <c r="N83" s="138"/>
      <c r="U83" s="180"/>
      <c r="V83" s="180"/>
    </row>
    <row r="84" spans="2:22" x14ac:dyDescent="0.25">
      <c r="B84"/>
      <c r="I84" s="138"/>
      <c r="J84" s="138"/>
      <c r="K84" s="138"/>
      <c r="N84" s="138"/>
      <c r="U84" s="180"/>
      <c r="V84" s="180"/>
    </row>
    <row r="85" spans="2:22" x14ac:dyDescent="0.25">
      <c r="B85"/>
      <c r="I85" s="138"/>
      <c r="J85" s="138"/>
      <c r="K85" s="138"/>
      <c r="N85" s="138"/>
      <c r="U85" s="180"/>
      <c r="V85" s="180"/>
    </row>
    <row r="86" spans="2:22" x14ac:dyDescent="0.25">
      <c r="B86"/>
      <c r="I86" s="138"/>
      <c r="J86" s="138"/>
      <c r="K86" s="138"/>
      <c r="N86" s="138"/>
      <c r="U86" s="180"/>
      <c r="V86" s="180"/>
    </row>
    <row r="87" spans="2:22" x14ac:dyDescent="0.25">
      <c r="B87"/>
      <c r="I87" s="138"/>
      <c r="J87" s="138"/>
      <c r="K87" s="138"/>
      <c r="N87" s="138"/>
      <c r="U87" s="180"/>
      <c r="V87" s="180"/>
    </row>
    <row r="88" spans="2:22" x14ac:dyDescent="0.25">
      <c r="B88"/>
      <c r="I88" s="138"/>
      <c r="J88" s="138"/>
      <c r="K88" s="138"/>
      <c r="N88" s="138"/>
      <c r="U88" s="180"/>
      <c r="V88" s="180"/>
    </row>
    <row r="89" spans="2:22" x14ac:dyDescent="0.25">
      <c r="I89" s="138"/>
      <c r="J89" s="138"/>
      <c r="K89" s="138"/>
      <c r="N89" s="138"/>
      <c r="U89" s="180"/>
      <c r="V89" s="180"/>
    </row>
    <row r="90" spans="2:22" x14ac:dyDescent="0.25">
      <c r="B90"/>
      <c r="I90" s="138"/>
      <c r="J90" s="138"/>
      <c r="K90" s="138"/>
      <c r="N90" s="138"/>
      <c r="U90" s="180"/>
      <c r="V90" s="180"/>
    </row>
    <row r="91" spans="2:22" x14ac:dyDescent="0.25">
      <c r="B91"/>
      <c r="I91" s="138"/>
      <c r="J91" s="138"/>
      <c r="K91" s="138"/>
      <c r="N91" s="138"/>
      <c r="U91" s="180"/>
      <c r="V91" s="180"/>
    </row>
    <row r="92" spans="2:22" x14ac:dyDescent="0.25">
      <c r="B92"/>
      <c r="I92" s="138"/>
      <c r="J92" s="138"/>
      <c r="K92" s="138"/>
      <c r="N92" s="138"/>
      <c r="U92" s="180"/>
      <c r="V92" s="180"/>
    </row>
    <row r="93" spans="2:22" x14ac:dyDescent="0.25">
      <c r="B93"/>
      <c r="I93" s="138"/>
      <c r="J93" s="138"/>
      <c r="K93" s="138"/>
      <c r="N93" s="138"/>
      <c r="U93" s="180"/>
      <c r="V93" s="180"/>
    </row>
    <row r="94" spans="2:22" x14ac:dyDescent="0.25">
      <c r="I94" s="138"/>
      <c r="J94" s="138"/>
      <c r="K94" s="138"/>
      <c r="N94" s="138"/>
      <c r="U94" s="180"/>
      <c r="V94" s="180"/>
    </row>
    <row r="95" spans="2:22" x14ac:dyDescent="0.25">
      <c r="B95"/>
      <c r="I95" s="138"/>
      <c r="J95" s="138"/>
      <c r="K95" s="138"/>
      <c r="N95" s="138"/>
      <c r="U95" s="180"/>
      <c r="V95" s="180"/>
    </row>
    <row r="96" spans="2:22" x14ac:dyDescent="0.25">
      <c r="B96"/>
      <c r="I96" s="138"/>
      <c r="J96" s="138"/>
      <c r="K96" s="138"/>
      <c r="N96" s="138"/>
      <c r="U96" s="180"/>
      <c r="V96" s="180"/>
    </row>
    <row r="97" spans="2:22" x14ac:dyDescent="0.25">
      <c r="B97"/>
      <c r="I97" s="138"/>
      <c r="J97" s="138"/>
      <c r="K97" s="138"/>
      <c r="N97" s="138"/>
      <c r="U97" s="180"/>
      <c r="V97" s="180"/>
    </row>
    <row r="98" spans="2:22" x14ac:dyDescent="0.25">
      <c r="B98"/>
      <c r="I98" s="138"/>
      <c r="J98" s="138"/>
      <c r="K98" s="138"/>
      <c r="N98" s="138"/>
      <c r="U98" s="180"/>
      <c r="V98" s="180"/>
    </row>
    <row r="99" spans="2:22" x14ac:dyDescent="0.25">
      <c r="B99"/>
      <c r="I99" s="138"/>
      <c r="J99" s="138"/>
      <c r="K99" s="138"/>
      <c r="N99" s="138"/>
      <c r="U99" s="180"/>
      <c r="V99" s="180"/>
    </row>
    <row r="100" spans="2:22" x14ac:dyDescent="0.25">
      <c r="B100"/>
      <c r="I100" s="138"/>
      <c r="J100" s="138"/>
      <c r="K100" s="138"/>
      <c r="N100" s="138"/>
      <c r="U100" s="180"/>
      <c r="V100" s="180"/>
    </row>
    <row r="101" spans="2:22" x14ac:dyDescent="0.25">
      <c r="B101"/>
      <c r="I101" s="138"/>
      <c r="J101" s="138"/>
      <c r="K101" s="138"/>
      <c r="N101" s="138"/>
      <c r="U101" s="180"/>
      <c r="V101" s="180"/>
    </row>
    <row r="102" spans="2:22" x14ac:dyDescent="0.25">
      <c r="B102"/>
      <c r="I102" s="138"/>
      <c r="J102" s="138"/>
      <c r="K102" s="138"/>
      <c r="N102" s="138"/>
      <c r="U102" s="180"/>
      <c r="V102" s="180"/>
    </row>
    <row r="103" spans="2:22" x14ac:dyDescent="0.25">
      <c r="B103"/>
      <c r="I103" s="138"/>
      <c r="J103" s="138"/>
      <c r="K103" s="138"/>
      <c r="N103" s="138"/>
      <c r="U103" s="180"/>
      <c r="V103" s="180"/>
    </row>
    <row r="104" spans="2:22" x14ac:dyDescent="0.25">
      <c r="B104"/>
      <c r="I104" s="138"/>
      <c r="J104" s="138"/>
      <c r="K104" s="138"/>
      <c r="N104" s="138"/>
      <c r="U104" s="180"/>
      <c r="V104" s="180"/>
    </row>
    <row r="105" spans="2:22" x14ac:dyDescent="0.25">
      <c r="B105"/>
      <c r="I105" s="138"/>
      <c r="J105" s="138"/>
      <c r="K105" s="138"/>
      <c r="N105" s="138"/>
      <c r="U105" s="180"/>
      <c r="V105" s="180"/>
    </row>
    <row r="106" spans="2:22" x14ac:dyDescent="0.25">
      <c r="B106"/>
      <c r="I106" s="138"/>
      <c r="J106" s="138"/>
      <c r="K106" s="138"/>
      <c r="N106" s="138"/>
      <c r="U106" s="180"/>
      <c r="V106" s="180"/>
    </row>
    <row r="107" spans="2:22" x14ac:dyDescent="0.25">
      <c r="B107"/>
      <c r="I107" s="138"/>
      <c r="J107" s="138"/>
      <c r="K107" s="138"/>
      <c r="N107" s="138"/>
      <c r="U107" s="180"/>
      <c r="V107" s="180"/>
    </row>
    <row r="108" spans="2:22" x14ac:dyDescent="0.25">
      <c r="B108"/>
      <c r="I108" s="138"/>
      <c r="J108" s="138"/>
      <c r="K108" s="138"/>
      <c r="N108" s="138"/>
      <c r="U108" s="180"/>
      <c r="V108" s="180"/>
    </row>
    <row r="109" spans="2:22" x14ac:dyDescent="0.25">
      <c r="B109"/>
      <c r="I109" s="138"/>
      <c r="J109" s="138"/>
      <c r="K109" s="138"/>
      <c r="N109" s="138"/>
      <c r="U109" s="180"/>
      <c r="V109" s="180"/>
    </row>
    <row r="110" spans="2:22" x14ac:dyDescent="0.25">
      <c r="B110"/>
      <c r="I110" s="138"/>
      <c r="J110" s="138"/>
      <c r="K110" s="138"/>
      <c r="N110" s="138"/>
      <c r="U110" s="180"/>
      <c r="V110" s="180"/>
    </row>
    <row r="111" spans="2:22" x14ac:dyDescent="0.25">
      <c r="B111"/>
      <c r="I111" s="138"/>
      <c r="J111" s="138"/>
      <c r="K111" s="138"/>
      <c r="N111" s="138"/>
      <c r="U111" s="180"/>
      <c r="V111" s="180"/>
    </row>
    <row r="112" spans="2:22" x14ac:dyDescent="0.25">
      <c r="B112"/>
      <c r="I112" s="138"/>
      <c r="J112" s="138"/>
      <c r="K112" s="138"/>
      <c r="N112" s="138"/>
      <c r="U112" s="180"/>
      <c r="V112" s="180"/>
    </row>
    <row r="113" spans="2:23" x14ac:dyDescent="0.25">
      <c r="B113"/>
      <c r="I113" s="138"/>
      <c r="J113" s="138"/>
      <c r="K113" s="138"/>
      <c r="N113" s="138"/>
      <c r="U113" s="180"/>
      <c r="V113" s="180"/>
    </row>
    <row r="114" spans="2:23" x14ac:dyDescent="0.25">
      <c r="B114"/>
      <c r="I114" s="138"/>
      <c r="J114" s="138"/>
      <c r="K114" s="138"/>
      <c r="N114" s="138"/>
      <c r="U114" s="180"/>
      <c r="V114" s="180"/>
    </row>
    <row r="115" spans="2:23" x14ac:dyDescent="0.25">
      <c r="B115"/>
      <c r="I115" s="138"/>
      <c r="J115" s="138"/>
      <c r="K115" s="138"/>
      <c r="N115" s="138"/>
      <c r="U115" s="180"/>
      <c r="V115" s="180"/>
    </row>
    <row r="116" spans="2:23" x14ac:dyDescent="0.25">
      <c r="B116"/>
      <c r="I116" s="138"/>
      <c r="J116" s="138"/>
      <c r="K116" s="138"/>
      <c r="N116" s="138"/>
      <c r="U116" s="180"/>
      <c r="V116" s="180"/>
    </row>
    <row r="117" spans="2:23" x14ac:dyDescent="0.25">
      <c r="B117"/>
      <c r="I117" s="138"/>
      <c r="J117" s="138"/>
      <c r="K117" s="138"/>
      <c r="N117" s="138"/>
      <c r="U117" s="180"/>
      <c r="V117" s="180"/>
    </row>
    <row r="118" spans="2:23" x14ac:dyDescent="0.25">
      <c r="B118"/>
      <c r="I118" s="138"/>
      <c r="J118" s="138"/>
      <c r="K118" s="138"/>
      <c r="N118" s="138"/>
      <c r="U118" s="180"/>
      <c r="V118" s="180"/>
    </row>
    <row r="119" spans="2:23" x14ac:dyDescent="0.25">
      <c r="B119"/>
      <c r="I119" s="138"/>
      <c r="J119" s="138"/>
      <c r="K119" s="138"/>
      <c r="N119" s="138"/>
      <c r="U119" s="180"/>
      <c r="V119" s="180"/>
    </row>
    <row r="120" spans="2:23" x14ac:dyDescent="0.25">
      <c r="B120"/>
      <c r="I120" s="138"/>
      <c r="J120" s="138"/>
      <c r="K120" s="138"/>
      <c r="N120" s="138"/>
      <c r="U120" s="180"/>
      <c r="V120" s="180"/>
    </row>
    <row r="121" spans="2:23" x14ac:dyDescent="0.25">
      <c r="B121"/>
      <c r="I121" s="138"/>
      <c r="J121" s="138"/>
      <c r="K121" s="138"/>
      <c r="N121" s="138"/>
      <c r="U121" s="180"/>
      <c r="V121" s="180"/>
    </row>
    <row r="122" spans="2:23" x14ac:dyDescent="0.25">
      <c r="B122"/>
      <c r="I122" s="138"/>
      <c r="J122" s="138"/>
      <c r="K122" s="138"/>
      <c r="N122" s="138"/>
      <c r="U122" s="180"/>
      <c r="V122" s="180"/>
    </row>
    <row r="123" spans="2:23" x14ac:dyDescent="0.25">
      <c r="B123"/>
      <c r="I123" s="138"/>
      <c r="J123" s="138"/>
      <c r="K123" s="138"/>
      <c r="N123" s="138"/>
      <c r="U123" s="180"/>
      <c r="V123" s="180"/>
    </row>
    <row r="124" spans="2:23" x14ac:dyDescent="0.25">
      <c r="I124" s="138"/>
      <c r="J124" s="138"/>
      <c r="K124" s="138"/>
      <c r="N124" s="138"/>
      <c r="U124" s="180"/>
      <c r="V124" s="180"/>
    </row>
    <row r="125" spans="2:23" s="181" customFormat="1" x14ac:dyDescent="0.25">
      <c r="B125" s="182"/>
      <c r="I125" s="183"/>
      <c r="J125" s="183"/>
      <c r="K125" s="183"/>
      <c r="L125"/>
      <c r="M125"/>
      <c r="N125" s="138"/>
      <c r="O125"/>
      <c r="P125"/>
      <c r="Q125"/>
      <c r="R125"/>
      <c r="S125"/>
      <c r="T125"/>
      <c r="U125" s="180"/>
      <c r="V125" s="180"/>
      <c r="W125"/>
    </row>
    <row r="126" spans="2:23" x14ac:dyDescent="0.25">
      <c r="B126"/>
      <c r="I126" s="138"/>
      <c r="J126" s="138"/>
      <c r="K126" s="138"/>
      <c r="N126" s="138"/>
      <c r="U126" s="180"/>
      <c r="V126" s="180"/>
    </row>
    <row r="127" spans="2:23" x14ac:dyDescent="0.25">
      <c r="B127"/>
      <c r="I127" s="138"/>
      <c r="J127" s="138"/>
      <c r="K127" s="138"/>
      <c r="N127" s="138"/>
      <c r="U127" s="180"/>
      <c r="V127" s="180"/>
    </row>
    <row r="128" spans="2:23" x14ac:dyDescent="0.25">
      <c r="B128"/>
      <c r="I128" s="138"/>
      <c r="J128" s="138"/>
      <c r="K128" s="138"/>
      <c r="N128" s="138"/>
      <c r="U128" s="180"/>
      <c r="V128" s="180"/>
    </row>
    <row r="129" spans="2:22" x14ac:dyDescent="0.25">
      <c r="B129"/>
      <c r="I129" s="138"/>
      <c r="J129" s="138"/>
      <c r="K129" s="138"/>
      <c r="N129" s="138"/>
      <c r="U129" s="180"/>
      <c r="V129" s="180"/>
    </row>
    <row r="130" spans="2:22" x14ac:dyDescent="0.25">
      <c r="B130"/>
      <c r="I130" s="138"/>
      <c r="J130" s="138"/>
      <c r="K130" s="138"/>
      <c r="N130" s="138"/>
      <c r="U130" s="180"/>
      <c r="V130" s="180"/>
    </row>
    <row r="131" spans="2:22" x14ac:dyDescent="0.25">
      <c r="B131"/>
      <c r="I131" s="138"/>
      <c r="J131" s="138"/>
      <c r="K131" s="138"/>
      <c r="N131" s="138"/>
      <c r="U131" s="180"/>
      <c r="V131" s="180"/>
    </row>
    <row r="132" spans="2:22" x14ac:dyDescent="0.25">
      <c r="B132"/>
      <c r="I132" s="138"/>
      <c r="J132" s="138"/>
      <c r="K132" s="138"/>
      <c r="N132" s="138"/>
      <c r="U132" s="180"/>
      <c r="V132" s="180"/>
    </row>
    <row r="133" spans="2:22" x14ac:dyDescent="0.25">
      <c r="B133"/>
      <c r="I133" s="138"/>
      <c r="J133" s="138"/>
      <c r="K133" s="138"/>
      <c r="N133" s="138"/>
      <c r="U133" s="180"/>
      <c r="V133" s="180"/>
    </row>
    <row r="134" spans="2:22" x14ac:dyDescent="0.25">
      <c r="B134"/>
      <c r="I134" s="138"/>
      <c r="J134" s="138"/>
      <c r="K134" s="138"/>
      <c r="N134" s="138"/>
      <c r="U134" s="180"/>
      <c r="V134" s="180"/>
    </row>
    <row r="135" spans="2:22" x14ac:dyDescent="0.25">
      <c r="B135"/>
      <c r="I135" s="138"/>
      <c r="J135" s="138"/>
      <c r="K135" s="138"/>
      <c r="N135" s="138"/>
      <c r="U135" s="180"/>
      <c r="V135" s="180"/>
    </row>
    <row r="136" spans="2:22" x14ac:dyDescent="0.25">
      <c r="I136" s="138"/>
      <c r="J136" s="138"/>
      <c r="K136" s="138"/>
      <c r="N136" s="138"/>
      <c r="U136" s="180"/>
      <c r="V136" s="180"/>
    </row>
    <row r="137" spans="2:22" x14ac:dyDescent="0.25">
      <c r="I137" s="138"/>
      <c r="J137" s="138"/>
      <c r="K137" s="138"/>
      <c r="N137" s="138"/>
      <c r="U137" s="180"/>
      <c r="V137" s="180"/>
    </row>
    <row r="138" spans="2:22" x14ac:dyDescent="0.25">
      <c r="B138"/>
      <c r="I138" s="138"/>
      <c r="J138" s="138"/>
      <c r="K138" s="138"/>
      <c r="N138" s="138"/>
      <c r="U138" s="180"/>
      <c r="V138" s="180"/>
    </row>
    <row r="139" spans="2:22" x14ac:dyDescent="0.25">
      <c r="B139"/>
      <c r="I139" s="138"/>
      <c r="J139" s="138"/>
      <c r="K139" s="138"/>
      <c r="N139" s="138"/>
      <c r="U139" s="180"/>
      <c r="V139" s="180"/>
    </row>
    <row r="140" spans="2:22" x14ac:dyDescent="0.25">
      <c r="B140"/>
      <c r="I140" s="138"/>
      <c r="J140" s="138"/>
      <c r="K140" s="138"/>
      <c r="N140" s="138"/>
      <c r="U140" s="180"/>
      <c r="V140" s="180"/>
    </row>
    <row r="141" spans="2:22" x14ac:dyDescent="0.25">
      <c r="B141"/>
      <c r="I141" s="138"/>
      <c r="J141" s="138"/>
      <c r="K141" s="138"/>
      <c r="N141" s="138"/>
      <c r="U141" s="180"/>
      <c r="V141" s="180"/>
    </row>
    <row r="142" spans="2:22" x14ac:dyDescent="0.25">
      <c r="B142"/>
      <c r="I142" s="138"/>
      <c r="J142" s="138"/>
      <c r="K142" s="138"/>
      <c r="N142" s="138"/>
      <c r="U142" s="180"/>
      <c r="V142" s="180"/>
    </row>
    <row r="143" spans="2:22" x14ac:dyDescent="0.25">
      <c r="B143"/>
      <c r="I143" s="138"/>
      <c r="J143" s="138"/>
      <c r="K143" s="138"/>
      <c r="N143" s="138"/>
      <c r="U143" s="180"/>
      <c r="V143" s="180"/>
    </row>
    <row r="144" spans="2:22" x14ac:dyDescent="0.25">
      <c r="I144" s="138"/>
      <c r="J144" s="138"/>
      <c r="K144" s="138"/>
      <c r="N144" s="138"/>
      <c r="U144" s="180"/>
      <c r="V144" s="180"/>
    </row>
    <row r="145" spans="2:23" s="181" customFormat="1" x14ac:dyDescent="0.25">
      <c r="B145" s="182"/>
      <c r="I145" s="183"/>
      <c r="J145" s="183"/>
      <c r="K145" s="183"/>
      <c r="L145"/>
      <c r="M145"/>
      <c r="N145" s="138"/>
      <c r="O145"/>
      <c r="P145"/>
      <c r="Q145"/>
      <c r="R145"/>
      <c r="S145"/>
      <c r="T145"/>
      <c r="U145" s="180"/>
      <c r="V145" s="180"/>
      <c r="W145"/>
    </row>
    <row r="146" spans="2:23" x14ac:dyDescent="0.25">
      <c r="I146" s="138"/>
      <c r="J146" s="138"/>
      <c r="K146" s="138"/>
      <c r="N146" s="138"/>
      <c r="U146" s="180"/>
      <c r="V146" s="180"/>
    </row>
    <row r="147" spans="2:23" x14ac:dyDescent="0.25">
      <c r="I147" s="138"/>
      <c r="J147" s="138"/>
      <c r="K147" s="138"/>
      <c r="N147" s="138"/>
      <c r="U147" s="180"/>
      <c r="V147" s="180"/>
    </row>
    <row r="148" spans="2:23" x14ac:dyDescent="0.25">
      <c r="B148"/>
      <c r="I148" s="138"/>
      <c r="J148" s="138"/>
      <c r="K148" s="138"/>
      <c r="N148" s="138"/>
      <c r="U148" s="180"/>
      <c r="V148" s="180"/>
    </row>
    <row r="149" spans="2:23" x14ac:dyDescent="0.25">
      <c r="B149"/>
      <c r="I149" s="138"/>
      <c r="J149" s="138"/>
      <c r="K149" s="138"/>
      <c r="N149" s="138"/>
      <c r="U149" s="180"/>
      <c r="V149" s="180"/>
    </row>
    <row r="150" spans="2:23" x14ac:dyDescent="0.25">
      <c r="B150"/>
      <c r="I150" s="138"/>
      <c r="J150" s="138"/>
      <c r="K150" s="138"/>
      <c r="N150" s="138"/>
      <c r="U150" s="180"/>
      <c r="V150" s="180"/>
    </row>
    <row r="151" spans="2:23" x14ac:dyDescent="0.25">
      <c r="I151" s="138"/>
      <c r="J151" s="138"/>
      <c r="K151" s="138"/>
      <c r="N151" s="138"/>
      <c r="U151" s="180"/>
      <c r="V151" s="180"/>
    </row>
    <row r="152" spans="2:23" x14ac:dyDescent="0.25">
      <c r="I152" s="138"/>
      <c r="J152" s="138"/>
      <c r="K152" s="138"/>
      <c r="N152" s="138"/>
      <c r="U152" s="180"/>
      <c r="V152" s="180"/>
    </row>
    <row r="153" spans="2:23" x14ac:dyDescent="0.25">
      <c r="I153" s="138"/>
      <c r="J153" s="138"/>
      <c r="K153" s="138"/>
      <c r="N153" s="138"/>
      <c r="U153" s="180"/>
      <c r="V153" s="180"/>
    </row>
    <row r="154" spans="2:23" x14ac:dyDescent="0.25">
      <c r="I154" s="138"/>
      <c r="J154" s="138"/>
      <c r="K154" s="138"/>
      <c r="N154" s="138"/>
      <c r="U154" s="180"/>
      <c r="V154" s="180"/>
    </row>
    <row r="155" spans="2:23" x14ac:dyDescent="0.25">
      <c r="B155"/>
      <c r="I155" s="138"/>
      <c r="J155" s="138"/>
      <c r="K155" s="138"/>
      <c r="N155" s="138"/>
      <c r="U155" s="180"/>
      <c r="V155" s="180"/>
    </row>
    <row r="156" spans="2:23" x14ac:dyDescent="0.25">
      <c r="I156" s="138"/>
      <c r="J156" s="138"/>
      <c r="K156" s="138"/>
      <c r="N156" s="138"/>
      <c r="U156" s="180"/>
      <c r="V156" s="180"/>
    </row>
    <row r="157" spans="2:23" x14ac:dyDescent="0.25">
      <c r="I157" s="138"/>
      <c r="J157" s="138"/>
      <c r="K157" s="138"/>
      <c r="N157" s="138"/>
      <c r="U157" s="180"/>
      <c r="V157" s="180"/>
    </row>
    <row r="158" spans="2:23" x14ac:dyDescent="0.25">
      <c r="I158" s="138"/>
      <c r="J158" s="138"/>
      <c r="K158" s="138"/>
      <c r="N158" s="138"/>
      <c r="U158" s="180"/>
      <c r="V158" s="180"/>
    </row>
    <row r="159" spans="2:23" x14ac:dyDescent="0.25">
      <c r="I159" s="138"/>
      <c r="J159" s="138"/>
      <c r="K159" s="138"/>
      <c r="N159" s="138"/>
      <c r="U159" s="180"/>
      <c r="V159" s="180"/>
    </row>
    <row r="160" spans="2:23" s="181" customFormat="1" x14ac:dyDescent="0.25">
      <c r="B160" s="182"/>
      <c r="I160" s="183"/>
      <c r="J160" s="183"/>
      <c r="K160" s="183"/>
      <c r="L160"/>
      <c r="M160"/>
      <c r="N160" s="138"/>
      <c r="O160"/>
      <c r="P160"/>
      <c r="Q160"/>
      <c r="R160"/>
      <c r="S160"/>
      <c r="T160"/>
      <c r="U160" s="180"/>
      <c r="V160" s="180"/>
      <c r="W160"/>
    </row>
    <row r="161" spans="2:22" x14ac:dyDescent="0.25">
      <c r="B161"/>
      <c r="I161" s="138"/>
      <c r="J161" s="138"/>
      <c r="K161" s="138"/>
      <c r="N161" s="138"/>
      <c r="U161" s="180"/>
      <c r="V161" s="180"/>
    </row>
    <row r="162" spans="2:22" x14ac:dyDescent="0.25">
      <c r="B162"/>
      <c r="I162" s="138"/>
      <c r="J162" s="138"/>
      <c r="K162" s="138"/>
      <c r="N162" s="138"/>
      <c r="U162" s="180"/>
      <c r="V162" s="180"/>
    </row>
    <row r="163" spans="2:22" x14ac:dyDescent="0.25">
      <c r="B163"/>
      <c r="I163" s="138"/>
      <c r="J163" s="138"/>
      <c r="K163" s="138"/>
      <c r="N163" s="138"/>
      <c r="U163" s="180"/>
      <c r="V163" s="180"/>
    </row>
    <row r="164" spans="2:22" x14ac:dyDescent="0.25">
      <c r="B164"/>
      <c r="I164" s="138"/>
      <c r="J164" s="138"/>
      <c r="K164" s="138"/>
      <c r="N164" s="138"/>
      <c r="U164" s="180"/>
      <c r="V164" s="180"/>
    </row>
    <row r="165" spans="2:22" x14ac:dyDescent="0.25">
      <c r="B165"/>
      <c r="I165" s="138"/>
      <c r="J165" s="138"/>
      <c r="K165" s="138"/>
      <c r="N165" s="138"/>
      <c r="U165" s="180"/>
      <c r="V165" s="180"/>
    </row>
    <row r="166" spans="2:22" x14ac:dyDescent="0.25">
      <c r="B166"/>
      <c r="I166" s="138"/>
      <c r="J166" s="138"/>
      <c r="K166" s="138"/>
      <c r="N166" s="138"/>
      <c r="U166" s="180"/>
      <c r="V166" s="180"/>
    </row>
    <row r="167" spans="2:22" x14ac:dyDescent="0.25">
      <c r="B167"/>
      <c r="I167" s="138"/>
      <c r="J167" s="138"/>
      <c r="K167" s="138"/>
      <c r="N167" s="138"/>
      <c r="U167" s="180"/>
      <c r="V167" s="180"/>
    </row>
    <row r="168" spans="2:22" x14ac:dyDescent="0.25">
      <c r="B168"/>
      <c r="I168" s="138"/>
      <c r="J168" s="138"/>
      <c r="K168" s="138"/>
      <c r="N168" s="138"/>
      <c r="U168" s="180"/>
      <c r="V168" s="180"/>
    </row>
    <row r="169" spans="2:22" x14ac:dyDescent="0.25">
      <c r="B169"/>
      <c r="I169" s="138"/>
      <c r="J169" s="138"/>
      <c r="K169" s="138"/>
      <c r="N169" s="138"/>
      <c r="U169" s="180"/>
      <c r="V169" s="180"/>
    </row>
    <row r="170" spans="2:22" x14ac:dyDescent="0.25">
      <c r="B170"/>
      <c r="I170" s="138"/>
      <c r="J170" s="138"/>
      <c r="K170" s="138"/>
      <c r="N170" s="138"/>
      <c r="U170" s="180"/>
      <c r="V170" s="180"/>
    </row>
    <row r="171" spans="2:22" x14ac:dyDescent="0.25">
      <c r="B171"/>
      <c r="I171" s="138"/>
      <c r="J171" s="138"/>
      <c r="K171" s="138"/>
      <c r="N171" s="138"/>
      <c r="U171" s="180"/>
      <c r="V171" s="180"/>
    </row>
    <row r="172" spans="2:22" x14ac:dyDescent="0.25">
      <c r="B172"/>
      <c r="I172" s="138"/>
      <c r="J172" s="138"/>
      <c r="K172" s="138"/>
      <c r="N172" s="138"/>
      <c r="U172" s="180"/>
      <c r="V172" s="180"/>
    </row>
    <row r="173" spans="2:22" x14ac:dyDescent="0.25">
      <c r="B173"/>
      <c r="I173" s="138"/>
      <c r="J173" s="138"/>
      <c r="K173" s="138"/>
      <c r="N173" s="138"/>
      <c r="U173" s="180"/>
      <c r="V173" s="180"/>
    </row>
    <row r="174" spans="2:22" x14ac:dyDescent="0.25">
      <c r="B174"/>
      <c r="I174" s="138"/>
      <c r="J174" s="138"/>
      <c r="K174" s="138"/>
      <c r="N174" s="138"/>
      <c r="U174" s="180"/>
      <c r="V174" s="180"/>
    </row>
    <row r="175" spans="2:22" x14ac:dyDescent="0.25">
      <c r="B175"/>
      <c r="I175" s="138"/>
      <c r="J175" s="138"/>
      <c r="K175" s="138"/>
      <c r="N175" s="138"/>
      <c r="U175" s="180"/>
      <c r="V175" s="180"/>
    </row>
    <row r="176" spans="2:22" x14ac:dyDescent="0.25">
      <c r="B176"/>
      <c r="I176" s="138"/>
      <c r="J176" s="138"/>
      <c r="K176" s="138"/>
      <c r="N176" s="138"/>
      <c r="U176" s="180"/>
      <c r="V176" s="180"/>
    </row>
    <row r="177" spans="2:22" x14ac:dyDescent="0.25">
      <c r="B177"/>
      <c r="I177" s="138"/>
      <c r="J177" s="138"/>
      <c r="K177" s="138"/>
      <c r="N177" s="138"/>
      <c r="U177" s="180"/>
      <c r="V177" s="180"/>
    </row>
    <row r="178" spans="2:22" x14ac:dyDescent="0.25">
      <c r="B178"/>
      <c r="I178" s="138"/>
      <c r="J178" s="138"/>
      <c r="K178" s="138"/>
      <c r="N178" s="138"/>
      <c r="U178" s="180"/>
      <c r="V178" s="180"/>
    </row>
    <row r="179" spans="2:22" x14ac:dyDescent="0.25">
      <c r="B179"/>
      <c r="I179" s="138"/>
      <c r="J179" s="138"/>
      <c r="K179" s="138"/>
      <c r="N179" s="138"/>
      <c r="U179" s="180"/>
      <c r="V179" s="180"/>
    </row>
    <row r="180" spans="2:22" x14ac:dyDescent="0.25">
      <c r="B180"/>
      <c r="I180" s="138"/>
      <c r="J180" s="138"/>
      <c r="K180" s="138"/>
      <c r="N180" s="138"/>
      <c r="U180" s="180"/>
      <c r="V180" s="180"/>
    </row>
    <row r="181" spans="2:22" x14ac:dyDescent="0.25">
      <c r="B181"/>
      <c r="I181" s="138"/>
      <c r="J181" s="138"/>
      <c r="K181" s="138"/>
      <c r="N181" s="138"/>
      <c r="U181" s="180"/>
      <c r="V181" s="180"/>
    </row>
    <row r="182" spans="2:22" x14ac:dyDescent="0.25">
      <c r="B182"/>
      <c r="I182" s="138"/>
      <c r="J182" s="138"/>
      <c r="K182" s="138"/>
      <c r="N182" s="138"/>
      <c r="U182" s="180"/>
      <c r="V182" s="180"/>
    </row>
    <row r="183" spans="2:22" x14ac:dyDescent="0.25">
      <c r="B183"/>
      <c r="I183" s="138"/>
      <c r="J183" s="138"/>
      <c r="K183" s="138"/>
      <c r="N183" s="138"/>
      <c r="U183" s="180"/>
      <c r="V183" s="180"/>
    </row>
    <row r="184" spans="2:22" x14ac:dyDescent="0.25">
      <c r="B184"/>
      <c r="I184" s="138"/>
      <c r="J184" s="138"/>
      <c r="K184" s="138"/>
      <c r="N184" s="138"/>
      <c r="U184" s="180"/>
      <c r="V184" s="180"/>
    </row>
    <row r="185" spans="2:22" x14ac:dyDescent="0.25">
      <c r="B185"/>
      <c r="I185" s="138"/>
      <c r="J185" s="138"/>
      <c r="K185" s="138"/>
      <c r="N185" s="138"/>
      <c r="U185" s="180"/>
      <c r="V185" s="180"/>
    </row>
    <row r="186" spans="2:22" x14ac:dyDescent="0.25">
      <c r="B186"/>
      <c r="I186" s="138"/>
      <c r="J186" s="138"/>
      <c r="K186" s="138"/>
      <c r="N186" s="138"/>
      <c r="U186" s="180"/>
      <c r="V186" s="180"/>
    </row>
    <row r="187" spans="2:22" x14ac:dyDescent="0.25">
      <c r="B187"/>
      <c r="I187" s="138"/>
      <c r="J187" s="138"/>
      <c r="K187" s="138"/>
      <c r="N187" s="138"/>
      <c r="U187" s="180"/>
      <c r="V187" s="180"/>
    </row>
    <row r="188" spans="2:22" x14ac:dyDescent="0.25">
      <c r="B188"/>
      <c r="I188" s="138"/>
      <c r="J188" s="138"/>
      <c r="K188" s="138"/>
      <c r="N188" s="138"/>
      <c r="U188" s="180"/>
      <c r="V188" s="180"/>
    </row>
    <row r="189" spans="2:22" x14ac:dyDescent="0.25">
      <c r="B189"/>
      <c r="I189" s="138"/>
      <c r="J189" s="138"/>
      <c r="K189" s="138"/>
      <c r="N189" s="138"/>
      <c r="U189" s="180"/>
      <c r="V189" s="180"/>
    </row>
    <row r="190" spans="2:22" x14ac:dyDescent="0.25">
      <c r="B190"/>
      <c r="I190" s="138"/>
      <c r="J190" s="138"/>
      <c r="K190" s="138"/>
      <c r="N190" s="138"/>
      <c r="U190" s="180"/>
      <c r="V190" s="180"/>
    </row>
    <row r="191" spans="2:22" x14ac:dyDescent="0.25">
      <c r="B191"/>
      <c r="I191" s="138"/>
      <c r="J191" s="138"/>
      <c r="K191" s="138"/>
      <c r="N191" s="138"/>
      <c r="U191" s="180"/>
      <c r="V191" s="180"/>
    </row>
    <row r="192" spans="2:22" x14ac:dyDescent="0.25">
      <c r="B192"/>
      <c r="I192" s="138"/>
      <c r="J192" s="138"/>
      <c r="K192" s="138"/>
      <c r="N192" s="138"/>
      <c r="U192" s="180"/>
      <c r="V192" s="180"/>
    </row>
    <row r="193" spans="2:22" x14ac:dyDescent="0.25">
      <c r="B193"/>
      <c r="I193" s="138"/>
      <c r="J193" s="138"/>
      <c r="K193" s="138"/>
      <c r="N193" s="138"/>
      <c r="U193" s="180"/>
      <c r="V193" s="180"/>
    </row>
    <row r="194" spans="2:22" x14ac:dyDescent="0.25">
      <c r="B194"/>
      <c r="I194" s="138"/>
      <c r="J194" s="138"/>
      <c r="K194" s="138"/>
      <c r="N194" s="138"/>
      <c r="U194" s="180"/>
      <c r="V194" s="180"/>
    </row>
    <row r="195" spans="2:22" x14ac:dyDescent="0.25">
      <c r="B195"/>
      <c r="I195" s="138"/>
      <c r="J195" s="138"/>
      <c r="K195" s="138"/>
      <c r="N195" s="138"/>
      <c r="U195" s="180"/>
      <c r="V195" s="180"/>
    </row>
    <row r="196" spans="2:22" x14ac:dyDescent="0.25">
      <c r="B196"/>
      <c r="I196" s="138"/>
      <c r="J196" s="138"/>
      <c r="K196" s="138"/>
      <c r="N196" s="138"/>
      <c r="U196" s="180"/>
      <c r="V196" s="180"/>
    </row>
    <row r="197" spans="2:22" x14ac:dyDescent="0.25">
      <c r="B197"/>
      <c r="I197" s="138"/>
      <c r="J197" s="138"/>
      <c r="K197" s="138"/>
      <c r="N197" s="138"/>
      <c r="U197" s="180"/>
      <c r="V197" s="180"/>
    </row>
    <row r="198" spans="2:22" x14ac:dyDescent="0.25">
      <c r="B198"/>
      <c r="I198" s="138"/>
      <c r="J198" s="138"/>
      <c r="K198" s="138"/>
      <c r="N198" s="138"/>
      <c r="U198" s="180"/>
      <c r="V198" s="180"/>
    </row>
    <row r="199" spans="2:22" x14ac:dyDescent="0.25">
      <c r="B199"/>
      <c r="I199" s="138"/>
      <c r="J199" s="138"/>
      <c r="K199" s="138"/>
      <c r="N199" s="138"/>
      <c r="U199" s="180"/>
      <c r="V199" s="180"/>
    </row>
    <row r="200" spans="2:22" x14ac:dyDescent="0.25">
      <c r="B200"/>
      <c r="I200" s="138"/>
      <c r="J200" s="138"/>
      <c r="K200" s="138"/>
      <c r="N200" s="138"/>
      <c r="U200" s="180"/>
      <c r="V200" s="180"/>
    </row>
    <row r="201" spans="2:22" x14ac:dyDescent="0.25">
      <c r="B201"/>
      <c r="I201" s="138"/>
      <c r="J201" s="138"/>
      <c r="K201" s="138"/>
      <c r="N201" s="138"/>
      <c r="U201" s="180"/>
      <c r="V201" s="180"/>
    </row>
    <row r="202" spans="2:22" x14ac:dyDescent="0.25">
      <c r="B202"/>
      <c r="I202" s="138"/>
      <c r="J202" s="138"/>
      <c r="K202" s="138"/>
      <c r="N202" s="138"/>
      <c r="U202" s="180"/>
      <c r="V202" s="180"/>
    </row>
    <row r="203" spans="2:22" x14ac:dyDescent="0.25">
      <c r="B203"/>
      <c r="I203" s="138"/>
      <c r="J203" s="138"/>
      <c r="K203" s="138"/>
      <c r="N203" s="138"/>
      <c r="U203" s="180"/>
      <c r="V203" s="180"/>
    </row>
    <row r="204" spans="2:22" x14ac:dyDescent="0.25">
      <c r="I204" s="138"/>
      <c r="J204" s="138"/>
      <c r="K204" s="138"/>
      <c r="N204" s="138"/>
      <c r="U204" s="180"/>
      <c r="V204" s="180"/>
    </row>
    <row r="205" spans="2:22" x14ac:dyDescent="0.25">
      <c r="B205"/>
      <c r="I205" s="138"/>
      <c r="J205" s="138"/>
      <c r="K205" s="138"/>
      <c r="N205" s="138"/>
      <c r="U205" s="180"/>
      <c r="V205" s="180"/>
    </row>
    <row r="206" spans="2:22" x14ac:dyDescent="0.25">
      <c r="B206"/>
      <c r="I206" s="138"/>
      <c r="J206" s="138"/>
      <c r="K206" s="138"/>
      <c r="N206" s="138"/>
      <c r="U206" s="180"/>
      <c r="V206" s="180"/>
    </row>
    <row r="207" spans="2:22" x14ac:dyDescent="0.25">
      <c r="B207"/>
      <c r="I207" s="138"/>
      <c r="J207" s="138"/>
      <c r="K207" s="138"/>
      <c r="N207" s="138"/>
      <c r="U207" s="180"/>
      <c r="V207" s="180"/>
    </row>
    <row r="208" spans="2:22" x14ac:dyDescent="0.25">
      <c r="B208"/>
      <c r="I208" s="138"/>
      <c r="J208" s="138"/>
      <c r="K208" s="138"/>
      <c r="N208" s="138"/>
      <c r="U208" s="180"/>
      <c r="V208" s="180"/>
    </row>
    <row r="209" spans="2:22" x14ac:dyDescent="0.25">
      <c r="B209"/>
      <c r="I209" s="138"/>
      <c r="J209" s="138"/>
      <c r="K209" s="138"/>
      <c r="N209" s="138"/>
      <c r="U209" s="180"/>
      <c r="V209" s="180"/>
    </row>
    <row r="210" spans="2:22" x14ac:dyDescent="0.25">
      <c r="B210"/>
      <c r="I210" s="138"/>
      <c r="J210" s="138"/>
      <c r="K210" s="138"/>
      <c r="N210" s="138"/>
      <c r="U210" s="180"/>
      <c r="V210" s="180"/>
    </row>
    <row r="211" spans="2:22" x14ac:dyDescent="0.25">
      <c r="B211"/>
      <c r="I211" s="138"/>
      <c r="J211" s="138"/>
      <c r="K211" s="138"/>
      <c r="N211" s="138"/>
      <c r="U211" s="180"/>
      <c r="V211" s="180"/>
    </row>
    <row r="212" spans="2:22" x14ac:dyDescent="0.25">
      <c r="B212"/>
      <c r="I212" s="138"/>
      <c r="J212" s="138"/>
      <c r="K212" s="138"/>
      <c r="N212" s="138"/>
      <c r="U212" s="180"/>
      <c r="V212" s="180"/>
    </row>
    <row r="213" spans="2:22" x14ac:dyDescent="0.25">
      <c r="B213"/>
      <c r="I213" s="138"/>
      <c r="J213" s="138"/>
      <c r="K213" s="138"/>
      <c r="N213" s="138"/>
      <c r="U213" s="180"/>
      <c r="V213" s="180"/>
    </row>
    <row r="214" spans="2:22" x14ac:dyDescent="0.25">
      <c r="B214"/>
      <c r="I214" s="138"/>
      <c r="J214" s="138"/>
      <c r="K214" s="138"/>
      <c r="N214" s="138"/>
      <c r="U214" s="180"/>
      <c r="V214" s="180"/>
    </row>
    <row r="215" spans="2:22" x14ac:dyDescent="0.25">
      <c r="B215"/>
      <c r="I215" s="138"/>
      <c r="J215" s="138"/>
      <c r="K215" s="138"/>
      <c r="N215" s="138"/>
      <c r="U215" s="180"/>
      <c r="V215" s="180"/>
    </row>
    <row r="216" spans="2:22" x14ac:dyDescent="0.25">
      <c r="B216"/>
      <c r="I216" s="138"/>
      <c r="J216" s="138"/>
      <c r="K216" s="138"/>
      <c r="N216" s="138"/>
      <c r="U216" s="180"/>
      <c r="V216" s="180"/>
    </row>
    <row r="217" spans="2:22" x14ac:dyDescent="0.25">
      <c r="B217"/>
      <c r="I217" s="138"/>
      <c r="J217" s="138"/>
      <c r="K217" s="138"/>
      <c r="N217" s="138"/>
      <c r="U217" s="180"/>
      <c r="V217" s="180"/>
    </row>
    <row r="218" spans="2:22" x14ac:dyDescent="0.25">
      <c r="B218"/>
      <c r="I218" s="138"/>
      <c r="J218" s="138"/>
      <c r="K218" s="138"/>
      <c r="N218" s="138"/>
      <c r="U218" s="180"/>
      <c r="V218" s="180"/>
    </row>
    <row r="219" spans="2:22" x14ac:dyDescent="0.25">
      <c r="B219"/>
      <c r="I219" s="138"/>
      <c r="J219" s="138"/>
      <c r="K219" s="138"/>
      <c r="N219" s="138"/>
      <c r="U219" s="180"/>
      <c r="V219" s="180"/>
    </row>
    <row r="220" spans="2:22" x14ac:dyDescent="0.25">
      <c r="B220"/>
      <c r="I220" s="138"/>
      <c r="J220" s="138"/>
      <c r="K220" s="138"/>
      <c r="N220" s="138"/>
      <c r="U220" s="180"/>
      <c r="V220" s="180"/>
    </row>
    <row r="221" spans="2:22" x14ac:dyDescent="0.25">
      <c r="B221"/>
      <c r="I221" s="138"/>
      <c r="J221" s="138"/>
      <c r="K221" s="138"/>
      <c r="N221" s="138"/>
      <c r="U221" s="180"/>
      <c r="V221" s="180"/>
    </row>
    <row r="222" spans="2:22" x14ac:dyDescent="0.25">
      <c r="B222"/>
      <c r="I222" s="138"/>
      <c r="J222" s="138"/>
      <c r="K222" s="138"/>
      <c r="N222" s="138"/>
      <c r="U222" s="180"/>
      <c r="V222" s="180"/>
    </row>
    <row r="223" spans="2:22" x14ac:dyDescent="0.25">
      <c r="B223"/>
      <c r="I223" s="138"/>
      <c r="J223" s="138"/>
      <c r="K223" s="138"/>
      <c r="N223" s="138"/>
      <c r="U223" s="180"/>
      <c r="V223" s="180"/>
    </row>
    <row r="224" spans="2:22" x14ac:dyDescent="0.25">
      <c r="B224"/>
      <c r="I224" s="138"/>
      <c r="J224" s="138"/>
      <c r="K224" s="138"/>
      <c r="N224" s="138"/>
      <c r="U224" s="180"/>
      <c r="V224" s="180"/>
    </row>
    <row r="225" spans="2:22" x14ac:dyDescent="0.25">
      <c r="B225"/>
      <c r="I225" s="138"/>
      <c r="J225" s="138"/>
      <c r="K225" s="138"/>
      <c r="N225" s="138"/>
      <c r="U225" s="180"/>
      <c r="V225" s="180"/>
    </row>
    <row r="226" spans="2:22" x14ac:dyDescent="0.25">
      <c r="B226"/>
      <c r="I226" s="138"/>
      <c r="J226" s="138"/>
      <c r="K226" s="138"/>
      <c r="N226" s="138"/>
      <c r="U226" s="180"/>
      <c r="V226" s="180"/>
    </row>
    <row r="227" spans="2:22" x14ac:dyDescent="0.25">
      <c r="B227"/>
      <c r="I227" s="138"/>
      <c r="J227" s="138"/>
      <c r="K227" s="138"/>
      <c r="N227" s="138"/>
      <c r="U227" s="180"/>
      <c r="V227" s="180"/>
    </row>
    <row r="228" spans="2:22" x14ac:dyDescent="0.25">
      <c r="B228"/>
      <c r="I228" s="138"/>
      <c r="J228" s="138"/>
      <c r="K228" s="138"/>
      <c r="N228" s="138"/>
      <c r="U228" s="180"/>
      <c r="V228" s="180"/>
    </row>
    <row r="229" spans="2:22" x14ac:dyDescent="0.25">
      <c r="B229"/>
      <c r="I229" s="138"/>
      <c r="J229" s="138"/>
      <c r="K229" s="138"/>
      <c r="N229" s="138"/>
      <c r="U229" s="180"/>
      <c r="V229" s="180"/>
    </row>
    <row r="230" spans="2:22" x14ac:dyDescent="0.25">
      <c r="B230"/>
      <c r="I230" s="138"/>
      <c r="J230" s="138"/>
      <c r="K230" s="138"/>
      <c r="N230" s="138"/>
      <c r="U230" s="180"/>
      <c r="V230" s="180"/>
    </row>
    <row r="231" spans="2:22" x14ac:dyDescent="0.25">
      <c r="B231"/>
      <c r="I231" s="138"/>
      <c r="J231" s="138"/>
      <c r="K231" s="138"/>
      <c r="N231" s="138"/>
      <c r="U231" s="180"/>
      <c r="V231" s="180"/>
    </row>
    <row r="232" spans="2:22" x14ac:dyDescent="0.25">
      <c r="B232"/>
      <c r="I232" s="138"/>
      <c r="J232" s="138"/>
      <c r="K232" s="138"/>
      <c r="N232" s="138"/>
      <c r="U232" s="180"/>
      <c r="V232" s="180"/>
    </row>
    <row r="233" spans="2:22" x14ac:dyDescent="0.25">
      <c r="B233"/>
      <c r="I233" s="138"/>
      <c r="J233" s="138"/>
      <c r="K233" s="138"/>
      <c r="N233" s="138"/>
      <c r="U233" s="180"/>
      <c r="V233" s="180"/>
    </row>
    <row r="234" spans="2:22" x14ac:dyDescent="0.25">
      <c r="B234"/>
      <c r="I234" s="138"/>
      <c r="J234" s="138"/>
      <c r="K234" s="138"/>
      <c r="N234" s="138"/>
      <c r="U234" s="180"/>
      <c r="V234" s="180"/>
    </row>
    <row r="235" spans="2:22" x14ac:dyDescent="0.25">
      <c r="B235"/>
      <c r="I235" s="138"/>
      <c r="J235" s="138"/>
      <c r="K235" s="138"/>
      <c r="N235" s="138"/>
      <c r="U235" s="180"/>
      <c r="V235" s="180"/>
    </row>
    <row r="236" spans="2:22" x14ac:dyDescent="0.25">
      <c r="B236"/>
      <c r="I236" s="138"/>
      <c r="J236" s="138"/>
      <c r="K236" s="138"/>
      <c r="N236" s="138"/>
      <c r="U236" s="180"/>
      <c r="V236" s="180"/>
    </row>
    <row r="237" spans="2:22" x14ac:dyDescent="0.25">
      <c r="B237"/>
      <c r="I237" s="138"/>
      <c r="J237" s="138"/>
      <c r="K237" s="138"/>
      <c r="N237" s="138"/>
      <c r="U237" s="180"/>
      <c r="V237" s="180"/>
    </row>
    <row r="238" spans="2:22" x14ac:dyDescent="0.25">
      <c r="B238"/>
      <c r="I238" s="138"/>
      <c r="J238" s="138"/>
      <c r="K238" s="138"/>
      <c r="N238" s="138"/>
      <c r="U238" s="180"/>
      <c r="V238" s="180"/>
    </row>
    <row r="239" spans="2:22" x14ac:dyDescent="0.25">
      <c r="B239"/>
      <c r="I239" s="138"/>
      <c r="J239" s="138"/>
      <c r="K239" s="138"/>
      <c r="N239" s="138"/>
      <c r="U239" s="180"/>
      <c r="V239" s="180"/>
    </row>
    <row r="240" spans="2:22" x14ac:dyDescent="0.25">
      <c r="B240"/>
      <c r="I240" s="138"/>
      <c r="J240" s="138"/>
      <c r="K240" s="138"/>
      <c r="N240" s="138"/>
      <c r="U240" s="180"/>
      <c r="V240" s="180"/>
    </row>
    <row r="241" spans="2:22" x14ac:dyDescent="0.25">
      <c r="B241"/>
      <c r="I241" s="138"/>
      <c r="J241" s="138"/>
      <c r="K241" s="138"/>
      <c r="N241" s="138"/>
      <c r="U241" s="180"/>
      <c r="V241" s="180"/>
    </row>
    <row r="242" spans="2:22" x14ac:dyDescent="0.25">
      <c r="B242"/>
      <c r="I242" s="138"/>
      <c r="J242" s="138"/>
      <c r="K242" s="138"/>
      <c r="N242" s="138"/>
      <c r="U242" s="180"/>
      <c r="V242" s="180"/>
    </row>
    <row r="243" spans="2:22" x14ac:dyDescent="0.25">
      <c r="I243" s="138"/>
      <c r="J243" s="138"/>
      <c r="K243" s="138"/>
      <c r="N243" s="138"/>
      <c r="U243" s="180"/>
      <c r="V243" s="180"/>
    </row>
    <row r="244" spans="2:22" x14ac:dyDescent="0.25">
      <c r="B244"/>
      <c r="I244" s="138"/>
      <c r="J244" s="138"/>
      <c r="K244" s="138"/>
      <c r="N244" s="138"/>
      <c r="U244" s="180"/>
      <c r="V244" s="180"/>
    </row>
    <row r="245" spans="2:22" x14ac:dyDescent="0.25">
      <c r="B245"/>
      <c r="I245" s="138"/>
      <c r="J245" s="138"/>
      <c r="K245" s="138"/>
      <c r="N245" s="138"/>
      <c r="U245" s="180"/>
      <c r="V245" s="180"/>
    </row>
    <row r="246" spans="2:22" x14ac:dyDescent="0.25">
      <c r="B246"/>
      <c r="I246" s="138"/>
      <c r="J246" s="138"/>
      <c r="K246" s="138"/>
      <c r="N246" s="138"/>
      <c r="U246" s="180"/>
      <c r="V246" s="180"/>
    </row>
    <row r="247" spans="2:22" x14ac:dyDescent="0.25">
      <c r="B247"/>
      <c r="I247" s="138"/>
      <c r="J247" s="138"/>
      <c r="K247" s="138"/>
      <c r="N247" s="138"/>
      <c r="U247" s="180"/>
      <c r="V247" s="180"/>
    </row>
    <row r="248" spans="2:22" x14ac:dyDescent="0.25">
      <c r="B248"/>
      <c r="I248" s="138"/>
      <c r="J248" s="138"/>
      <c r="K248" s="138"/>
      <c r="N248" s="138"/>
      <c r="U248" s="180"/>
      <c r="V248" s="180"/>
    </row>
    <row r="249" spans="2:22" x14ac:dyDescent="0.25">
      <c r="B249"/>
      <c r="I249" s="138"/>
      <c r="J249" s="138"/>
      <c r="K249" s="138"/>
      <c r="N249" s="138"/>
      <c r="U249" s="180"/>
      <c r="V249" s="180"/>
    </row>
    <row r="250" spans="2:22" x14ac:dyDescent="0.25">
      <c r="B250"/>
      <c r="I250" s="138"/>
      <c r="J250" s="138"/>
      <c r="K250" s="138"/>
      <c r="N250" s="138"/>
      <c r="U250" s="180"/>
      <c r="V250" s="180"/>
    </row>
    <row r="251" spans="2:22" x14ac:dyDescent="0.25">
      <c r="B251"/>
      <c r="I251" s="138"/>
      <c r="J251" s="138"/>
      <c r="K251" s="138"/>
      <c r="N251" s="138"/>
      <c r="U251" s="180"/>
      <c r="V251" s="180"/>
    </row>
    <row r="252" spans="2:22" x14ac:dyDescent="0.25">
      <c r="B252"/>
      <c r="I252" s="138"/>
      <c r="J252" s="138"/>
      <c r="K252" s="138"/>
      <c r="N252" s="138"/>
      <c r="U252" s="180"/>
      <c r="V252" s="180"/>
    </row>
    <row r="253" spans="2:22" x14ac:dyDescent="0.25">
      <c r="B253"/>
      <c r="I253" s="138"/>
      <c r="J253" s="138"/>
      <c r="K253" s="138"/>
      <c r="N253" s="138"/>
      <c r="U253" s="180"/>
      <c r="V253" s="180"/>
    </row>
    <row r="254" spans="2:22" x14ac:dyDescent="0.25">
      <c r="B254"/>
      <c r="I254" s="138"/>
      <c r="J254" s="138"/>
      <c r="K254" s="138"/>
      <c r="N254" s="138"/>
      <c r="U254" s="180"/>
      <c r="V254" s="180"/>
    </row>
    <row r="255" spans="2:22" x14ac:dyDescent="0.25">
      <c r="B255"/>
      <c r="I255" s="138"/>
      <c r="J255" s="138"/>
      <c r="K255" s="138"/>
      <c r="N255" s="138"/>
      <c r="U255" s="180"/>
      <c r="V255" s="180"/>
    </row>
    <row r="256" spans="2:22" x14ac:dyDescent="0.25">
      <c r="B256"/>
      <c r="I256" s="138"/>
      <c r="J256" s="138"/>
      <c r="K256" s="138"/>
      <c r="N256" s="138"/>
      <c r="U256" s="180"/>
      <c r="V256" s="180"/>
    </row>
    <row r="257" spans="2:22" x14ac:dyDescent="0.25">
      <c r="B257"/>
      <c r="I257" s="138"/>
      <c r="J257" s="138"/>
      <c r="K257" s="138"/>
      <c r="N257" s="138"/>
      <c r="U257" s="180"/>
      <c r="V257" s="180"/>
    </row>
    <row r="258" spans="2:22" x14ac:dyDescent="0.25">
      <c r="B258"/>
      <c r="I258" s="138"/>
      <c r="J258" s="138"/>
      <c r="K258" s="138"/>
      <c r="N258" s="138"/>
      <c r="U258" s="180"/>
      <c r="V258" s="180"/>
    </row>
    <row r="259" spans="2:22" x14ac:dyDescent="0.25">
      <c r="B259"/>
      <c r="I259" s="138"/>
      <c r="J259" s="138"/>
      <c r="K259" s="138"/>
      <c r="N259" s="138"/>
      <c r="U259" s="180"/>
      <c r="V259" s="180"/>
    </row>
    <row r="260" spans="2:22" x14ac:dyDescent="0.25">
      <c r="B260"/>
      <c r="I260" s="138"/>
      <c r="J260" s="138"/>
      <c r="K260" s="138"/>
      <c r="N260" s="138"/>
      <c r="U260" s="180"/>
      <c r="V260" s="180"/>
    </row>
    <row r="261" spans="2:22" x14ac:dyDescent="0.25">
      <c r="B261"/>
      <c r="I261" s="138"/>
      <c r="J261" s="138"/>
      <c r="K261" s="138"/>
      <c r="N261" s="138"/>
      <c r="U261" s="180"/>
      <c r="V261" s="180"/>
    </row>
    <row r="262" spans="2:22" x14ac:dyDescent="0.25">
      <c r="B262"/>
      <c r="I262" s="138"/>
      <c r="J262" s="138"/>
      <c r="K262" s="138"/>
      <c r="N262" s="138"/>
      <c r="U262" s="180"/>
      <c r="V262" s="180"/>
    </row>
    <row r="263" spans="2:22" x14ac:dyDescent="0.25">
      <c r="B263"/>
      <c r="I263" s="138"/>
      <c r="J263" s="138"/>
      <c r="K263" s="138"/>
      <c r="N263" s="138"/>
      <c r="U263" s="180"/>
      <c r="V263" s="180"/>
    </row>
    <row r="264" spans="2:22" x14ac:dyDescent="0.25">
      <c r="B264"/>
      <c r="I264" s="138"/>
      <c r="J264" s="138"/>
      <c r="K264" s="138"/>
      <c r="N264" s="138"/>
      <c r="U264" s="180"/>
      <c r="V264" s="180"/>
    </row>
    <row r="265" spans="2:22" x14ac:dyDescent="0.25">
      <c r="B265"/>
      <c r="I265" s="138"/>
      <c r="J265" s="138"/>
      <c r="K265" s="138"/>
      <c r="N265" s="138"/>
      <c r="U265" s="180"/>
      <c r="V265" s="180"/>
    </row>
    <row r="266" spans="2:22" x14ac:dyDescent="0.25">
      <c r="B266"/>
      <c r="I266" s="138"/>
      <c r="J266" s="138"/>
      <c r="K266" s="138"/>
      <c r="N266" s="138"/>
      <c r="U266" s="180"/>
      <c r="V266" s="180"/>
    </row>
    <row r="267" spans="2:22" x14ac:dyDescent="0.25">
      <c r="B267"/>
      <c r="I267" s="138"/>
      <c r="J267" s="138"/>
      <c r="K267" s="138"/>
      <c r="N267" s="138"/>
      <c r="U267" s="180"/>
      <c r="V267" s="180"/>
    </row>
    <row r="268" spans="2:22" x14ac:dyDescent="0.25">
      <c r="B268"/>
      <c r="I268" s="138"/>
      <c r="J268" s="138"/>
      <c r="K268" s="138"/>
      <c r="N268" s="138"/>
      <c r="U268" s="180"/>
      <c r="V268" s="180"/>
    </row>
    <row r="269" spans="2:22" x14ac:dyDescent="0.25">
      <c r="I269" s="138"/>
      <c r="J269" s="138"/>
      <c r="K269" s="138"/>
      <c r="N269" s="138"/>
      <c r="U269" s="180"/>
      <c r="V269" s="180"/>
    </row>
    <row r="270" spans="2:22" x14ac:dyDescent="0.25">
      <c r="I270" s="138"/>
      <c r="J270" s="138"/>
      <c r="K270" s="138"/>
      <c r="N270" s="138"/>
      <c r="U270" s="180"/>
      <c r="V270" s="180"/>
    </row>
    <row r="271" spans="2:22" x14ac:dyDescent="0.25">
      <c r="B271"/>
      <c r="I271" s="138"/>
      <c r="J271" s="138"/>
      <c r="K271" s="138"/>
      <c r="N271" s="138"/>
      <c r="U271" s="180"/>
      <c r="V271" s="180"/>
    </row>
    <row r="272" spans="2:22" x14ac:dyDescent="0.25">
      <c r="B272"/>
      <c r="I272" s="138"/>
      <c r="J272" s="138"/>
      <c r="K272" s="138"/>
      <c r="N272" s="138"/>
      <c r="U272" s="180"/>
      <c r="V272" s="180"/>
    </row>
    <row r="273" spans="2:22" x14ac:dyDescent="0.25">
      <c r="B273"/>
      <c r="I273" s="138"/>
      <c r="J273" s="138"/>
      <c r="K273" s="138"/>
      <c r="N273" s="138"/>
      <c r="U273" s="180"/>
      <c r="V273" s="180"/>
    </row>
    <row r="274" spans="2:22" x14ac:dyDescent="0.25">
      <c r="B274"/>
      <c r="I274" s="138"/>
      <c r="J274" s="138"/>
      <c r="K274" s="138"/>
      <c r="N274" s="138"/>
      <c r="U274" s="180"/>
      <c r="V274" s="180"/>
    </row>
    <row r="275" spans="2:22" x14ac:dyDescent="0.25">
      <c r="B275"/>
      <c r="I275" s="138"/>
      <c r="J275" s="138"/>
      <c r="K275" s="138"/>
      <c r="N275" s="138"/>
      <c r="U275" s="180"/>
      <c r="V275" s="180"/>
    </row>
    <row r="276" spans="2:22" x14ac:dyDescent="0.25">
      <c r="I276" s="138"/>
      <c r="J276" s="138"/>
      <c r="K276" s="138"/>
      <c r="N276" s="138"/>
      <c r="U276" s="180"/>
      <c r="V276" s="180"/>
    </row>
    <row r="277" spans="2:22" x14ac:dyDescent="0.25">
      <c r="B277"/>
      <c r="I277" s="138"/>
      <c r="J277" s="138"/>
      <c r="K277" s="138"/>
      <c r="N277" s="138"/>
      <c r="U277" s="180"/>
      <c r="V277" s="180"/>
    </row>
    <row r="278" spans="2:22" x14ac:dyDescent="0.25">
      <c r="B278"/>
      <c r="I278" s="138"/>
      <c r="J278" s="138"/>
      <c r="K278" s="138"/>
      <c r="N278" s="138"/>
      <c r="U278" s="180"/>
      <c r="V278" s="180"/>
    </row>
    <row r="279" spans="2:22" x14ac:dyDescent="0.25">
      <c r="B279"/>
      <c r="I279" s="138"/>
      <c r="J279" s="138"/>
      <c r="K279" s="138"/>
      <c r="N279" s="138"/>
      <c r="U279" s="180"/>
      <c r="V279" s="180"/>
    </row>
    <row r="280" spans="2:22" x14ac:dyDescent="0.25">
      <c r="B280"/>
      <c r="I280" s="138"/>
      <c r="J280" s="138"/>
      <c r="K280" s="138"/>
      <c r="N280" s="138"/>
      <c r="U280" s="180"/>
      <c r="V280" s="180"/>
    </row>
    <row r="281" spans="2:22" x14ac:dyDescent="0.25">
      <c r="B281"/>
      <c r="I281" s="138"/>
      <c r="J281" s="138"/>
      <c r="K281" s="138"/>
      <c r="N281" s="138"/>
      <c r="U281" s="180"/>
      <c r="V281" s="180"/>
    </row>
    <row r="282" spans="2:22" x14ac:dyDescent="0.25">
      <c r="B282"/>
      <c r="I282" s="138"/>
      <c r="J282" s="138"/>
      <c r="K282" s="138"/>
      <c r="N282" s="138"/>
      <c r="U282" s="180"/>
      <c r="V282" s="180"/>
    </row>
    <row r="283" spans="2:22" x14ac:dyDescent="0.25">
      <c r="B283"/>
      <c r="I283" s="138"/>
      <c r="J283" s="138"/>
      <c r="K283" s="138"/>
      <c r="N283" s="138"/>
      <c r="U283" s="180"/>
      <c r="V283" s="180"/>
    </row>
    <row r="284" spans="2:22" x14ac:dyDescent="0.25">
      <c r="B284"/>
      <c r="I284" s="138"/>
      <c r="J284" s="138"/>
      <c r="K284" s="138"/>
      <c r="N284" s="138"/>
      <c r="U284" s="180"/>
      <c r="V284" s="180"/>
    </row>
    <row r="285" spans="2:22" x14ac:dyDescent="0.25">
      <c r="B285"/>
      <c r="I285" s="138"/>
      <c r="J285" s="138"/>
      <c r="K285" s="138"/>
      <c r="N285" s="138"/>
      <c r="U285" s="180"/>
      <c r="V285" s="180"/>
    </row>
    <row r="286" spans="2:22" x14ac:dyDescent="0.25">
      <c r="B286"/>
      <c r="I286" s="138"/>
      <c r="J286" s="138"/>
      <c r="K286" s="138"/>
      <c r="N286" s="138"/>
      <c r="U286" s="180"/>
      <c r="V286" s="180"/>
    </row>
    <row r="287" spans="2:22" x14ac:dyDescent="0.25">
      <c r="B287"/>
      <c r="I287" s="138"/>
      <c r="J287" s="138"/>
      <c r="K287" s="138"/>
      <c r="N287" s="138"/>
      <c r="U287" s="180"/>
      <c r="V287" s="180"/>
    </row>
    <row r="288" spans="2:22" x14ac:dyDescent="0.25">
      <c r="B288"/>
      <c r="I288" s="138"/>
      <c r="J288" s="138"/>
      <c r="K288" s="138"/>
      <c r="N288" s="138"/>
      <c r="U288" s="180"/>
      <c r="V288" s="180"/>
    </row>
    <row r="289" spans="2:22" x14ac:dyDescent="0.25">
      <c r="B289"/>
      <c r="I289" s="138"/>
      <c r="J289" s="138"/>
      <c r="K289" s="138"/>
      <c r="N289" s="138"/>
      <c r="U289" s="180"/>
      <c r="V289" s="180"/>
    </row>
    <row r="290" spans="2:22" x14ac:dyDescent="0.25">
      <c r="B290"/>
      <c r="I290" s="138"/>
      <c r="J290" s="138"/>
      <c r="K290" s="138"/>
      <c r="N290" s="138"/>
      <c r="U290" s="180"/>
      <c r="V290" s="180"/>
    </row>
    <row r="291" spans="2:22" x14ac:dyDescent="0.25">
      <c r="B291"/>
      <c r="I291" s="138"/>
      <c r="J291" s="138"/>
      <c r="K291" s="138"/>
      <c r="N291" s="138"/>
      <c r="U291" s="180"/>
      <c r="V291" s="180"/>
    </row>
    <row r="292" spans="2:22" x14ac:dyDescent="0.25">
      <c r="B292"/>
      <c r="I292" s="138"/>
      <c r="J292" s="138"/>
      <c r="K292" s="138"/>
      <c r="N292" s="138"/>
      <c r="U292" s="180"/>
      <c r="V292" s="180"/>
    </row>
    <row r="293" spans="2:22" x14ac:dyDescent="0.25">
      <c r="B293"/>
      <c r="I293" s="138"/>
      <c r="J293" s="138"/>
      <c r="K293" s="138"/>
      <c r="N293" s="138"/>
      <c r="U293" s="180"/>
      <c r="V293" s="180"/>
    </row>
    <row r="294" spans="2:22" x14ac:dyDescent="0.25">
      <c r="B294"/>
      <c r="I294" s="138"/>
      <c r="J294" s="138"/>
      <c r="K294" s="138"/>
      <c r="N294" s="138"/>
      <c r="U294" s="180"/>
      <c r="V294" s="180"/>
    </row>
    <row r="295" spans="2:22" x14ac:dyDescent="0.25">
      <c r="B295"/>
      <c r="I295" s="138"/>
      <c r="J295" s="138"/>
      <c r="K295" s="138"/>
      <c r="N295" s="138"/>
      <c r="U295" s="180"/>
      <c r="V295" s="180"/>
    </row>
    <row r="296" spans="2:22" x14ac:dyDescent="0.25">
      <c r="B296"/>
      <c r="I296" s="138"/>
      <c r="J296" s="138"/>
      <c r="K296" s="138"/>
      <c r="N296" s="138"/>
      <c r="U296" s="180"/>
      <c r="V296" s="180"/>
    </row>
    <row r="297" spans="2:22" x14ac:dyDescent="0.25">
      <c r="B297"/>
      <c r="I297" s="138"/>
      <c r="J297" s="138"/>
      <c r="K297" s="138"/>
      <c r="N297" s="138"/>
      <c r="U297" s="180"/>
      <c r="V297" s="180"/>
    </row>
    <row r="298" spans="2:22" x14ac:dyDescent="0.25">
      <c r="B298"/>
      <c r="I298" s="138"/>
      <c r="J298" s="138"/>
      <c r="K298" s="138"/>
      <c r="N298" s="138"/>
      <c r="U298" s="180"/>
      <c r="V298" s="180"/>
    </row>
    <row r="299" spans="2:22" x14ac:dyDescent="0.25">
      <c r="B299"/>
      <c r="I299" s="138"/>
      <c r="J299" s="138"/>
      <c r="K299" s="138"/>
      <c r="N299" s="138"/>
      <c r="U299" s="180"/>
      <c r="V299" s="180"/>
    </row>
    <row r="300" spans="2:22" x14ac:dyDescent="0.25">
      <c r="B300"/>
      <c r="I300" s="138"/>
      <c r="J300" s="138"/>
      <c r="K300" s="138"/>
      <c r="N300" s="138"/>
      <c r="U300" s="180"/>
      <c r="V300" s="180"/>
    </row>
    <row r="301" spans="2:22" x14ac:dyDescent="0.25">
      <c r="B301"/>
      <c r="I301" s="138"/>
      <c r="J301" s="138"/>
      <c r="K301" s="138"/>
      <c r="N301" s="138"/>
      <c r="U301" s="180"/>
      <c r="V301" s="180"/>
    </row>
    <row r="302" spans="2:22" x14ac:dyDescent="0.25">
      <c r="B302"/>
      <c r="I302" s="138"/>
      <c r="J302" s="138"/>
      <c r="K302" s="138"/>
      <c r="N302" s="138"/>
      <c r="U302" s="180"/>
      <c r="V302" s="180"/>
    </row>
    <row r="303" spans="2:22" x14ac:dyDescent="0.25">
      <c r="B303"/>
      <c r="I303" s="138"/>
      <c r="J303" s="138"/>
      <c r="K303" s="138"/>
      <c r="N303" s="138"/>
      <c r="U303" s="180"/>
      <c r="V303" s="180"/>
    </row>
    <row r="304" spans="2:22" x14ac:dyDescent="0.25">
      <c r="B304"/>
      <c r="I304" s="138"/>
      <c r="J304" s="138"/>
      <c r="K304" s="138"/>
      <c r="N304" s="138"/>
      <c r="U304" s="180"/>
      <c r="V304" s="180"/>
    </row>
    <row r="305" spans="2:22" x14ac:dyDescent="0.25">
      <c r="B305"/>
      <c r="I305" s="138"/>
      <c r="J305" s="138"/>
      <c r="K305" s="138"/>
      <c r="N305" s="138"/>
      <c r="U305" s="180"/>
      <c r="V305" s="180"/>
    </row>
    <row r="306" spans="2:22" x14ac:dyDescent="0.25">
      <c r="B306"/>
      <c r="I306" s="138"/>
      <c r="J306" s="138"/>
      <c r="K306" s="138"/>
      <c r="N306" s="138"/>
      <c r="U306" s="180"/>
      <c r="V306" s="180"/>
    </row>
    <row r="307" spans="2:22" x14ac:dyDescent="0.25">
      <c r="B307"/>
      <c r="I307" s="138"/>
      <c r="J307" s="138"/>
      <c r="K307" s="138"/>
      <c r="N307" s="138"/>
      <c r="U307" s="180"/>
      <c r="V307" s="180"/>
    </row>
    <row r="308" spans="2:22" x14ac:dyDescent="0.25">
      <c r="B308"/>
      <c r="I308" s="138"/>
      <c r="J308" s="138"/>
      <c r="K308" s="138"/>
      <c r="N308" s="138"/>
      <c r="U308" s="180"/>
      <c r="V308" s="180"/>
    </row>
    <row r="309" spans="2:22" x14ac:dyDescent="0.25">
      <c r="B309"/>
      <c r="I309" s="138"/>
      <c r="J309" s="138"/>
      <c r="K309" s="138"/>
      <c r="N309" s="138"/>
      <c r="U309" s="180"/>
      <c r="V309" s="180"/>
    </row>
    <row r="310" spans="2:22" x14ac:dyDescent="0.25">
      <c r="B310"/>
      <c r="I310" s="138"/>
      <c r="J310" s="138"/>
      <c r="K310" s="138"/>
      <c r="N310" s="138"/>
      <c r="U310" s="180"/>
      <c r="V310" s="180"/>
    </row>
    <row r="311" spans="2:22" x14ac:dyDescent="0.25">
      <c r="B311"/>
      <c r="I311" s="138"/>
      <c r="J311" s="138"/>
      <c r="K311" s="138"/>
      <c r="N311" s="138"/>
      <c r="U311" s="180"/>
      <c r="V311" s="180"/>
    </row>
    <row r="312" spans="2:22" x14ac:dyDescent="0.25">
      <c r="B312"/>
      <c r="I312" s="138"/>
      <c r="J312" s="138"/>
      <c r="K312" s="138"/>
      <c r="N312" s="138"/>
      <c r="U312" s="180"/>
      <c r="V312" s="180"/>
    </row>
    <row r="313" spans="2:22" x14ac:dyDescent="0.25">
      <c r="B313"/>
      <c r="I313" s="138"/>
      <c r="J313" s="138"/>
      <c r="K313" s="138"/>
      <c r="N313" s="138"/>
      <c r="U313" s="180"/>
      <c r="V313" s="180"/>
    </row>
    <row r="314" spans="2:22" x14ac:dyDescent="0.25">
      <c r="B314"/>
      <c r="I314" s="138"/>
      <c r="J314" s="138"/>
      <c r="K314" s="138"/>
      <c r="N314" s="138"/>
      <c r="U314" s="180"/>
      <c r="V314" s="180"/>
    </row>
    <row r="315" spans="2:22" x14ac:dyDescent="0.25">
      <c r="B315"/>
      <c r="I315" s="138"/>
      <c r="J315" s="138"/>
      <c r="K315" s="138"/>
      <c r="N315" s="138"/>
      <c r="U315" s="180"/>
      <c r="V315" s="180"/>
    </row>
    <row r="316" spans="2:22" x14ac:dyDescent="0.25">
      <c r="B316"/>
      <c r="I316" s="138"/>
      <c r="J316" s="138"/>
      <c r="K316" s="138"/>
      <c r="N316" s="138"/>
      <c r="U316" s="180"/>
      <c r="V316" s="180"/>
    </row>
    <row r="317" spans="2:22" x14ac:dyDescent="0.25">
      <c r="B317"/>
      <c r="I317" s="138"/>
      <c r="J317" s="138"/>
      <c r="K317" s="138"/>
      <c r="N317" s="138"/>
      <c r="U317" s="180"/>
      <c r="V317" s="180"/>
    </row>
    <row r="318" spans="2:22" x14ac:dyDescent="0.25">
      <c r="B318"/>
      <c r="I318" s="138"/>
      <c r="J318" s="138"/>
      <c r="K318" s="138"/>
      <c r="N318" s="138"/>
      <c r="U318" s="180"/>
      <c r="V318" s="180"/>
    </row>
    <row r="319" spans="2:22" x14ac:dyDescent="0.25">
      <c r="I319" s="138"/>
      <c r="J319" s="138"/>
      <c r="K319" s="138"/>
      <c r="N319" s="138"/>
      <c r="U319" s="180"/>
      <c r="V319" s="180"/>
    </row>
    <row r="320" spans="2:22" x14ac:dyDescent="0.25">
      <c r="B320"/>
      <c r="I320" s="138"/>
      <c r="J320" s="138"/>
      <c r="K320" s="138"/>
      <c r="N320" s="138"/>
      <c r="U320" s="180"/>
      <c r="V320" s="180"/>
    </row>
    <row r="321" spans="2:22" x14ac:dyDescent="0.25">
      <c r="B321"/>
      <c r="I321" s="138"/>
      <c r="J321" s="138"/>
      <c r="K321" s="138"/>
      <c r="N321" s="138"/>
      <c r="U321" s="180"/>
      <c r="V321" s="180"/>
    </row>
    <row r="322" spans="2:22" x14ac:dyDescent="0.25">
      <c r="B322"/>
      <c r="I322" s="138"/>
      <c r="J322" s="138"/>
      <c r="K322" s="138"/>
      <c r="N322" s="138"/>
      <c r="U322" s="180"/>
      <c r="V322" s="180"/>
    </row>
    <row r="323" spans="2:22" x14ac:dyDescent="0.25">
      <c r="B323"/>
      <c r="I323" s="138"/>
      <c r="J323" s="138"/>
      <c r="K323" s="138"/>
      <c r="N323" s="138"/>
      <c r="U323" s="180"/>
      <c r="V323" s="180"/>
    </row>
    <row r="324" spans="2:22" x14ac:dyDescent="0.25">
      <c r="B324"/>
      <c r="I324" s="138"/>
      <c r="J324" s="138"/>
      <c r="K324" s="138"/>
      <c r="N324" s="138"/>
      <c r="U324" s="180"/>
      <c r="V324" s="180"/>
    </row>
    <row r="325" spans="2:22" x14ac:dyDescent="0.25">
      <c r="B325"/>
      <c r="I325" s="138"/>
      <c r="J325" s="138"/>
      <c r="K325" s="138"/>
      <c r="N325" s="138"/>
      <c r="U325" s="180"/>
      <c r="V325" s="180"/>
    </row>
    <row r="326" spans="2:22" x14ac:dyDescent="0.25">
      <c r="B326"/>
      <c r="I326" s="138"/>
      <c r="J326" s="138"/>
      <c r="K326" s="138"/>
      <c r="N326" s="138"/>
      <c r="U326" s="180"/>
      <c r="V326" s="180"/>
    </row>
    <row r="327" spans="2:22" x14ac:dyDescent="0.25">
      <c r="B327"/>
      <c r="I327" s="138"/>
      <c r="J327" s="138"/>
      <c r="K327" s="138"/>
      <c r="N327" s="138"/>
      <c r="U327" s="180"/>
      <c r="V327" s="180"/>
    </row>
    <row r="328" spans="2:22" x14ac:dyDescent="0.25">
      <c r="B328"/>
      <c r="I328" s="138"/>
      <c r="J328" s="138"/>
      <c r="K328" s="138"/>
      <c r="N328" s="138"/>
      <c r="U328" s="180"/>
      <c r="V328" s="180"/>
    </row>
    <row r="329" spans="2:22" x14ac:dyDescent="0.25">
      <c r="B329"/>
      <c r="I329" s="138"/>
      <c r="J329" s="138"/>
      <c r="K329" s="138"/>
      <c r="N329" s="138"/>
      <c r="U329" s="180"/>
      <c r="V329" s="180"/>
    </row>
    <row r="330" spans="2:22" x14ac:dyDescent="0.25">
      <c r="B330"/>
      <c r="I330" s="138"/>
      <c r="J330" s="138"/>
      <c r="K330" s="138"/>
      <c r="N330" s="138"/>
      <c r="U330" s="180"/>
      <c r="V330" s="180"/>
    </row>
    <row r="331" spans="2:22" x14ac:dyDescent="0.25">
      <c r="B331"/>
      <c r="I331" s="138"/>
      <c r="J331" s="138"/>
      <c r="K331" s="138"/>
      <c r="N331" s="138"/>
      <c r="U331" s="180"/>
      <c r="V331" s="180"/>
    </row>
    <row r="332" spans="2:22" x14ac:dyDescent="0.25">
      <c r="B332"/>
      <c r="I332" s="138"/>
      <c r="J332" s="138"/>
      <c r="K332" s="138"/>
      <c r="N332" s="138"/>
      <c r="U332" s="180"/>
      <c r="V332" s="180"/>
    </row>
    <row r="333" spans="2:22" x14ac:dyDescent="0.25">
      <c r="B333"/>
      <c r="I333" s="138"/>
      <c r="J333" s="138"/>
      <c r="K333" s="138"/>
      <c r="N333" s="138"/>
      <c r="U333" s="180"/>
      <c r="V333" s="180"/>
    </row>
    <row r="334" spans="2:22" x14ac:dyDescent="0.25">
      <c r="I334" s="138"/>
      <c r="J334" s="138"/>
      <c r="K334" s="138"/>
      <c r="N334" s="138"/>
      <c r="U334" s="180"/>
      <c r="V334" s="180"/>
    </row>
    <row r="335" spans="2:22" x14ac:dyDescent="0.25">
      <c r="B335"/>
      <c r="I335" s="138"/>
      <c r="J335" s="138"/>
      <c r="K335" s="138"/>
      <c r="N335" s="138"/>
      <c r="U335" s="180"/>
      <c r="V335" s="180"/>
    </row>
    <row r="336" spans="2:22" x14ac:dyDescent="0.25">
      <c r="B336"/>
      <c r="I336" s="138"/>
      <c r="J336" s="138"/>
      <c r="K336" s="138"/>
      <c r="N336" s="138"/>
      <c r="U336" s="180"/>
      <c r="V336" s="180"/>
    </row>
    <row r="337" spans="2:22" x14ac:dyDescent="0.25">
      <c r="B337"/>
      <c r="I337" s="138"/>
      <c r="J337" s="138"/>
      <c r="K337" s="138"/>
      <c r="N337" s="138"/>
      <c r="U337" s="180"/>
      <c r="V337" s="180"/>
    </row>
    <row r="338" spans="2:22" x14ac:dyDescent="0.25">
      <c r="B338"/>
      <c r="I338" s="138"/>
      <c r="J338" s="138"/>
      <c r="K338" s="138"/>
      <c r="N338" s="138"/>
      <c r="U338" s="180"/>
      <c r="V338" s="180"/>
    </row>
    <row r="339" spans="2:22" x14ac:dyDescent="0.25">
      <c r="I339" s="138"/>
      <c r="J339" s="138"/>
      <c r="K339" s="138"/>
      <c r="N339" s="138"/>
      <c r="U339" s="180"/>
      <c r="V339" s="180"/>
    </row>
    <row r="340" spans="2:22" x14ac:dyDescent="0.25">
      <c r="B340"/>
      <c r="I340" s="138"/>
      <c r="J340" s="138"/>
      <c r="K340" s="138"/>
      <c r="N340" s="138"/>
      <c r="U340" s="180"/>
      <c r="V340" s="180"/>
    </row>
    <row r="341" spans="2:22" x14ac:dyDescent="0.25">
      <c r="B341"/>
      <c r="I341" s="138"/>
      <c r="J341" s="138"/>
      <c r="K341" s="138"/>
      <c r="N341" s="138"/>
      <c r="U341" s="180"/>
      <c r="V341" s="180"/>
    </row>
    <row r="342" spans="2:22" x14ac:dyDescent="0.25">
      <c r="B342"/>
      <c r="I342" s="138"/>
      <c r="J342" s="138"/>
      <c r="K342" s="138"/>
      <c r="N342" s="138"/>
      <c r="U342" s="180"/>
      <c r="V342" s="180"/>
    </row>
    <row r="343" spans="2:22" x14ac:dyDescent="0.25">
      <c r="B343"/>
      <c r="I343" s="138"/>
      <c r="J343" s="138"/>
      <c r="K343" s="138"/>
      <c r="N343" s="138"/>
      <c r="U343" s="180"/>
      <c r="V343" s="180"/>
    </row>
    <row r="344" spans="2:22" x14ac:dyDescent="0.25">
      <c r="B344"/>
      <c r="I344" s="138"/>
      <c r="J344" s="138"/>
      <c r="K344" s="138"/>
      <c r="N344" s="138"/>
      <c r="U344" s="180"/>
      <c r="V344" s="180"/>
    </row>
    <row r="345" spans="2:22" x14ac:dyDescent="0.25">
      <c r="B345"/>
      <c r="I345" s="138"/>
      <c r="J345" s="138"/>
      <c r="K345" s="138"/>
      <c r="N345" s="138"/>
      <c r="U345" s="180"/>
      <c r="V345" s="180"/>
    </row>
    <row r="346" spans="2:22" x14ac:dyDescent="0.25">
      <c r="B346"/>
      <c r="I346" s="138"/>
      <c r="J346" s="138"/>
      <c r="K346" s="138"/>
      <c r="N346" s="138"/>
      <c r="U346" s="180"/>
      <c r="V346" s="180"/>
    </row>
    <row r="347" spans="2:22" x14ac:dyDescent="0.25">
      <c r="B347"/>
      <c r="I347" s="138"/>
      <c r="J347" s="138"/>
      <c r="K347" s="138"/>
      <c r="N347" s="138"/>
      <c r="U347" s="180"/>
      <c r="V347" s="180"/>
    </row>
    <row r="348" spans="2:22" x14ac:dyDescent="0.25">
      <c r="B348"/>
      <c r="I348" s="138"/>
      <c r="J348" s="138"/>
      <c r="K348" s="138"/>
      <c r="N348" s="138"/>
      <c r="U348" s="180"/>
      <c r="V348" s="180"/>
    </row>
    <row r="349" spans="2:22" x14ac:dyDescent="0.25">
      <c r="B349"/>
      <c r="I349" s="138"/>
      <c r="J349" s="138"/>
      <c r="K349" s="138"/>
      <c r="N349" s="138"/>
      <c r="U349" s="180"/>
      <c r="V349" s="180"/>
    </row>
    <row r="350" spans="2:22" x14ac:dyDescent="0.25">
      <c r="B350"/>
      <c r="I350" s="138"/>
      <c r="J350" s="138"/>
      <c r="K350" s="138"/>
      <c r="N350" s="138"/>
      <c r="U350" s="180"/>
      <c r="V350" s="180"/>
    </row>
    <row r="351" spans="2:22" x14ac:dyDescent="0.25">
      <c r="B351"/>
      <c r="I351" s="138"/>
      <c r="J351" s="138"/>
      <c r="K351" s="138"/>
      <c r="N351" s="138"/>
      <c r="U351" s="180"/>
      <c r="V351" s="180"/>
    </row>
    <row r="352" spans="2:22" x14ac:dyDescent="0.25">
      <c r="B352"/>
      <c r="I352" s="138"/>
      <c r="J352" s="138"/>
      <c r="K352" s="138"/>
      <c r="N352" s="138"/>
      <c r="U352" s="180"/>
      <c r="V352" s="180"/>
    </row>
    <row r="353" spans="2:22" x14ac:dyDescent="0.25">
      <c r="B353"/>
      <c r="I353" s="138"/>
      <c r="J353" s="138"/>
      <c r="K353" s="138"/>
      <c r="N353" s="138"/>
      <c r="U353" s="180"/>
      <c r="V353" s="180"/>
    </row>
    <row r="354" spans="2:22" x14ac:dyDescent="0.25">
      <c r="B354"/>
      <c r="I354" s="138"/>
      <c r="J354" s="138"/>
      <c r="K354" s="138"/>
      <c r="N354" s="138"/>
      <c r="U354" s="180"/>
      <c r="V354" s="180"/>
    </row>
    <row r="355" spans="2:22" x14ac:dyDescent="0.25">
      <c r="B355"/>
      <c r="I355" s="138"/>
      <c r="J355" s="138"/>
      <c r="K355" s="138"/>
      <c r="N355" s="138"/>
      <c r="U355" s="180"/>
      <c r="V355" s="180"/>
    </row>
    <row r="356" spans="2:22" x14ac:dyDescent="0.25">
      <c r="B356"/>
      <c r="I356" s="138"/>
      <c r="J356" s="138"/>
      <c r="K356" s="138"/>
      <c r="N356" s="138"/>
      <c r="U356" s="180"/>
      <c r="V356" s="180"/>
    </row>
    <row r="357" spans="2:22" x14ac:dyDescent="0.25">
      <c r="B357"/>
      <c r="I357" s="138"/>
      <c r="J357" s="138"/>
      <c r="K357" s="138"/>
      <c r="N357" s="138"/>
      <c r="U357" s="180"/>
      <c r="V357" s="180"/>
    </row>
    <row r="358" spans="2:22" x14ac:dyDescent="0.25">
      <c r="B358"/>
      <c r="I358" s="138"/>
      <c r="J358" s="138"/>
      <c r="K358" s="138"/>
      <c r="N358" s="138"/>
      <c r="U358" s="180"/>
      <c r="V358" s="180"/>
    </row>
    <row r="359" spans="2:22" x14ac:dyDescent="0.25">
      <c r="I359" s="138"/>
      <c r="J359" s="138"/>
      <c r="K359" s="138"/>
      <c r="N359" s="138"/>
      <c r="U359" s="180"/>
      <c r="V359" s="180"/>
    </row>
    <row r="360" spans="2:22" x14ac:dyDescent="0.25">
      <c r="B360"/>
      <c r="I360" s="138"/>
      <c r="J360" s="138"/>
      <c r="K360" s="138"/>
      <c r="N360" s="138"/>
      <c r="U360" s="180"/>
      <c r="V360" s="180"/>
    </row>
    <row r="361" spans="2:22" x14ac:dyDescent="0.25">
      <c r="I361" s="138"/>
      <c r="J361" s="138"/>
      <c r="K361" s="138"/>
      <c r="N361" s="138"/>
      <c r="U361" s="180"/>
      <c r="V361" s="180"/>
    </row>
    <row r="362" spans="2:22" x14ac:dyDescent="0.25">
      <c r="B362"/>
      <c r="I362" s="138"/>
      <c r="J362" s="138"/>
      <c r="K362" s="138"/>
      <c r="N362" s="138"/>
      <c r="U362" s="180"/>
      <c r="V362" s="180"/>
    </row>
    <row r="363" spans="2:22" x14ac:dyDescent="0.25">
      <c r="I363" s="138"/>
      <c r="J363" s="138"/>
      <c r="K363" s="138"/>
      <c r="N363" s="138"/>
      <c r="U363" s="180"/>
      <c r="V363" s="180"/>
    </row>
    <row r="364" spans="2:22" x14ac:dyDescent="0.25">
      <c r="B364"/>
      <c r="I364" s="138"/>
      <c r="J364" s="138"/>
      <c r="K364" s="138"/>
      <c r="N364" s="138"/>
      <c r="U364" s="180"/>
      <c r="V364" s="180"/>
    </row>
    <row r="365" spans="2:22" x14ac:dyDescent="0.25">
      <c r="B365"/>
      <c r="I365" s="138"/>
      <c r="J365" s="138"/>
      <c r="K365" s="138"/>
      <c r="N365" s="138"/>
      <c r="U365" s="180"/>
      <c r="V365" s="180"/>
    </row>
    <row r="366" spans="2:22" x14ac:dyDescent="0.25">
      <c r="I366" s="138"/>
      <c r="J366" s="138"/>
      <c r="K366" s="138"/>
      <c r="N366" s="138"/>
      <c r="U366" s="180"/>
      <c r="V366" s="180"/>
    </row>
    <row r="367" spans="2:22" x14ac:dyDescent="0.25">
      <c r="B367"/>
      <c r="I367" s="138"/>
      <c r="J367" s="138"/>
      <c r="K367" s="138"/>
      <c r="N367" s="138"/>
      <c r="U367" s="180"/>
      <c r="V367" s="180"/>
    </row>
    <row r="368" spans="2:22" x14ac:dyDescent="0.25">
      <c r="B368"/>
      <c r="I368" s="138"/>
      <c r="J368" s="138"/>
      <c r="K368" s="138"/>
      <c r="N368" s="138"/>
      <c r="U368" s="180"/>
      <c r="V368" s="180"/>
    </row>
    <row r="369" spans="2:22" x14ac:dyDescent="0.25">
      <c r="I369" s="138"/>
      <c r="J369" s="138"/>
      <c r="K369" s="138"/>
      <c r="N369" s="138"/>
      <c r="U369" s="180"/>
      <c r="V369" s="180"/>
    </row>
    <row r="370" spans="2:22" x14ac:dyDescent="0.25">
      <c r="B370"/>
      <c r="I370" s="138"/>
      <c r="J370" s="138"/>
      <c r="K370" s="138"/>
      <c r="N370" s="138"/>
      <c r="U370" s="180"/>
      <c r="V370" s="180"/>
    </row>
    <row r="371" spans="2:22" x14ac:dyDescent="0.25">
      <c r="I371" s="138"/>
      <c r="J371" s="138"/>
      <c r="K371" s="138"/>
      <c r="N371" s="138"/>
      <c r="U371" s="180"/>
      <c r="V371" s="180"/>
    </row>
    <row r="372" spans="2:22" x14ac:dyDescent="0.25">
      <c r="I372" s="138"/>
      <c r="J372" s="138"/>
      <c r="K372" s="138"/>
      <c r="N372" s="138"/>
      <c r="U372" s="180"/>
      <c r="V372" s="180"/>
    </row>
    <row r="373" spans="2:22" x14ac:dyDescent="0.25">
      <c r="B373"/>
      <c r="I373" s="138"/>
      <c r="J373" s="138"/>
      <c r="K373" s="138"/>
      <c r="N373" s="138"/>
      <c r="U373" s="180"/>
      <c r="V373" s="180"/>
    </row>
    <row r="374" spans="2:22" x14ac:dyDescent="0.25">
      <c r="I374" s="138"/>
      <c r="J374" s="138"/>
      <c r="K374" s="138"/>
      <c r="N374" s="138"/>
      <c r="U374" s="180"/>
      <c r="V374" s="180"/>
    </row>
    <row r="375" spans="2:22" x14ac:dyDescent="0.25">
      <c r="B375"/>
      <c r="I375" s="138"/>
      <c r="J375" s="138"/>
      <c r="K375" s="138"/>
      <c r="N375" s="138"/>
      <c r="U375" s="180"/>
      <c r="V375" s="180"/>
    </row>
    <row r="376" spans="2:22" x14ac:dyDescent="0.25">
      <c r="B376"/>
      <c r="I376" s="138"/>
      <c r="J376" s="138"/>
      <c r="K376" s="138"/>
      <c r="N376" s="138"/>
      <c r="U376" s="180"/>
      <c r="V376" s="180"/>
    </row>
    <row r="377" spans="2:22" x14ac:dyDescent="0.25">
      <c r="B377"/>
      <c r="I377" s="138"/>
      <c r="J377" s="138"/>
      <c r="K377" s="138"/>
      <c r="N377" s="138"/>
      <c r="U377" s="180"/>
      <c r="V377" s="180"/>
    </row>
    <row r="378" spans="2:22" x14ac:dyDescent="0.25">
      <c r="B378"/>
      <c r="I378" s="138"/>
      <c r="J378" s="138"/>
      <c r="K378" s="138"/>
      <c r="N378" s="138"/>
      <c r="U378" s="180"/>
      <c r="V378" s="180"/>
    </row>
    <row r="379" spans="2:22" x14ac:dyDescent="0.25">
      <c r="B379"/>
      <c r="I379" s="138"/>
      <c r="J379" s="138"/>
      <c r="K379" s="138"/>
      <c r="N379" s="138"/>
      <c r="U379" s="180"/>
      <c r="V379" s="180"/>
    </row>
    <row r="380" spans="2:22" x14ac:dyDescent="0.25">
      <c r="B380"/>
      <c r="I380" s="138"/>
      <c r="J380" s="138"/>
      <c r="K380" s="138"/>
      <c r="N380" s="138"/>
      <c r="U380" s="180"/>
      <c r="V380" s="180"/>
    </row>
    <row r="381" spans="2:22" x14ac:dyDescent="0.25">
      <c r="B381"/>
      <c r="I381" s="138"/>
      <c r="J381" s="138"/>
      <c r="K381" s="138"/>
      <c r="N381" s="138"/>
      <c r="U381" s="180"/>
      <c r="V381" s="180"/>
    </row>
    <row r="382" spans="2:22" x14ac:dyDescent="0.25">
      <c r="B382"/>
      <c r="I382" s="138"/>
      <c r="J382" s="138"/>
      <c r="K382" s="138"/>
      <c r="N382" s="138"/>
      <c r="U382" s="180"/>
      <c r="V382" s="180"/>
    </row>
    <row r="383" spans="2:22" x14ac:dyDescent="0.25">
      <c r="B383"/>
      <c r="I383" s="138"/>
      <c r="J383" s="138"/>
      <c r="K383" s="138"/>
      <c r="N383" s="138"/>
      <c r="U383" s="180"/>
      <c r="V383" s="180"/>
    </row>
    <row r="384" spans="2:22" x14ac:dyDescent="0.25">
      <c r="B384"/>
      <c r="I384" s="138"/>
      <c r="J384" s="138"/>
      <c r="K384" s="138"/>
      <c r="N384" s="138"/>
      <c r="U384" s="180"/>
      <c r="V384" s="180"/>
    </row>
    <row r="385" spans="2:22" x14ac:dyDescent="0.25">
      <c r="B385"/>
      <c r="I385" s="138"/>
      <c r="J385" s="138"/>
      <c r="K385" s="138"/>
      <c r="N385" s="138"/>
      <c r="U385" s="180"/>
      <c r="V385" s="180"/>
    </row>
    <row r="386" spans="2:22" x14ac:dyDescent="0.25">
      <c r="B386"/>
      <c r="I386" s="138"/>
      <c r="J386" s="138"/>
      <c r="K386" s="138"/>
      <c r="N386" s="138"/>
      <c r="U386" s="180"/>
      <c r="V386" s="180"/>
    </row>
    <row r="387" spans="2:22" x14ac:dyDescent="0.25">
      <c r="B387"/>
      <c r="I387" s="138"/>
      <c r="J387" s="138"/>
      <c r="K387" s="138"/>
      <c r="N387" s="138"/>
      <c r="U387" s="180"/>
      <c r="V387" s="180"/>
    </row>
    <row r="388" spans="2:22" x14ac:dyDescent="0.25">
      <c r="B388"/>
      <c r="I388" s="138"/>
      <c r="J388" s="138"/>
      <c r="K388" s="138"/>
      <c r="N388" s="138"/>
      <c r="U388" s="180"/>
      <c r="V388" s="180"/>
    </row>
    <row r="389" spans="2:22" x14ac:dyDescent="0.25">
      <c r="B389"/>
      <c r="I389" s="138"/>
      <c r="J389" s="138"/>
      <c r="K389" s="138"/>
      <c r="N389" s="138"/>
      <c r="U389" s="180"/>
      <c r="V389" s="180"/>
    </row>
    <row r="390" spans="2:22" x14ac:dyDescent="0.25">
      <c r="B390"/>
      <c r="I390" s="138"/>
      <c r="J390" s="138"/>
      <c r="K390" s="138"/>
      <c r="N390" s="138"/>
      <c r="U390" s="180"/>
      <c r="V390" s="180"/>
    </row>
    <row r="391" spans="2:22" x14ac:dyDescent="0.25">
      <c r="B391"/>
      <c r="I391" s="138"/>
      <c r="J391" s="138"/>
      <c r="K391" s="138"/>
      <c r="N391" s="138"/>
      <c r="U391" s="180"/>
      <c r="V391" s="180"/>
    </row>
    <row r="392" spans="2:22" x14ac:dyDescent="0.25">
      <c r="B392"/>
      <c r="I392" s="138"/>
      <c r="J392" s="138"/>
      <c r="K392" s="138"/>
      <c r="N392" s="138"/>
      <c r="U392" s="180"/>
      <c r="V392" s="180"/>
    </row>
    <row r="393" spans="2:22" x14ac:dyDescent="0.25">
      <c r="B393"/>
      <c r="I393" s="138"/>
      <c r="J393" s="138"/>
      <c r="K393" s="138"/>
      <c r="N393" s="138"/>
      <c r="U393" s="180"/>
      <c r="V393" s="180"/>
    </row>
    <row r="394" spans="2:22" x14ac:dyDescent="0.25">
      <c r="B394"/>
      <c r="I394" s="138"/>
      <c r="J394" s="138"/>
      <c r="K394" s="138"/>
      <c r="N394" s="138"/>
      <c r="U394" s="180"/>
      <c r="V394" s="180"/>
    </row>
    <row r="395" spans="2:22" x14ac:dyDescent="0.25">
      <c r="B395"/>
      <c r="I395" s="138"/>
      <c r="J395" s="138"/>
      <c r="K395" s="138"/>
      <c r="N395" s="138"/>
      <c r="U395" s="180"/>
      <c r="V395" s="180"/>
    </row>
    <row r="396" spans="2:22" x14ac:dyDescent="0.25">
      <c r="B396"/>
      <c r="I396" s="138"/>
      <c r="J396" s="138"/>
      <c r="K396" s="138"/>
      <c r="N396" s="138"/>
      <c r="U396" s="180"/>
      <c r="V396" s="180"/>
    </row>
    <row r="397" spans="2:22" x14ac:dyDescent="0.25">
      <c r="B397"/>
      <c r="I397" s="138"/>
      <c r="J397" s="138"/>
      <c r="K397" s="138"/>
      <c r="N397" s="138"/>
      <c r="U397" s="180"/>
      <c r="V397" s="180"/>
    </row>
    <row r="398" spans="2:22" x14ac:dyDescent="0.25">
      <c r="B398"/>
      <c r="I398" s="138"/>
      <c r="J398" s="138"/>
      <c r="K398" s="138"/>
      <c r="N398" s="138"/>
      <c r="U398" s="180"/>
      <c r="V398" s="180"/>
    </row>
    <row r="399" spans="2:22" x14ac:dyDescent="0.25">
      <c r="B399"/>
      <c r="I399" s="138"/>
      <c r="J399" s="138"/>
      <c r="K399" s="138"/>
      <c r="N399" s="138"/>
      <c r="U399" s="180"/>
      <c r="V399" s="180"/>
    </row>
    <row r="400" spans="2:22" x14ac:dyDescent="0.25">
      <c r="B400"/>
      <c r="I400" s="138"/>
      <c r="J400" s="138"/>
      <c r="K400" s="138"/>
      <c r="N400" s="138"/>
      <c r="U400" s="180"/>
      <c r="V400" s="180"/>
    </row>
    <row r="401" spans="2:23" x14ac:dyDescent="0.25">
      <c r="B401"/>
      <c r="I401" s="138"/>
      <c r="J401" s="138"/>
      <c r="K401" s="138"/>
      <c r="N401" s="138"/>
      <c r="U401" s="180"/>
      <c r="V401" s="180"/>
    </row>
    <row r="402" spans="2:23" x14ac:dyDescent="0.25">
      <c r="B402"/>
      <c r="I402" s="138"/>
      <c r="J402" s="138"/>
      <c r="K402" s="138"/>
      <c r="N402" s="138"/>
      <c r="U402" s="180"/>
      <c r="V402" s="180"/>
    </row>
    <row r="403" spans="2:23" x14ac:dyDescent="0.25">
      <c r="B403"/>
      <c r="I403" s="138"/>
      <c r="J403" s="138"/>
      <c r="K403" s="138"/>
      <c r="N403" s="138"/>
      <c r="U403" s="180"/>
      <c r="V403" s="180"/>
    </row>
    <row r="404" spans="2:23" x14ac:dyDescent="0.25">
      <c r="B404"/>
      <c r="I404" s="138"/>
      <c r="J404" s="138"/>
      <c r="K404" s="138"/>
      <c r="N404" s="138"/>
      <c r="U404" s="180"/>
      <c r="V404" s="180"/>
    </row>
    <row r="405" spans="2:23" x14ac:dyDescent="0.25">
      <c r="B405"/>
      <c r="I405" s="138"/>
      <c r="J405" s="138"/>
      <c r="K405" s="138"/>
      <c r="N405" s="138"/>
      <c r="U405" s="180"/>
      <c r="V405" s="180"/>
    </row>
    <row r="406" spans="2:23" x14ac:dyDescent="0.25">
      <c r="I406" s="138"/>
      <c r="J406" s="138"/>
      <c r="K406" s="138"/>
      <c r="N406" s="138"/>
      <c r="U406" s="180"/>
      <c r="V406" s="180"/>
    </row>
    <row r="407" spans="2:23" x14ac:dyDescent="0.25">
      <c r="I407" s="138"/>
      <c r="J407" s="138"/>
      <c r="K407" s="138"/>
      <c r="N407" s="138"/>
      <c r="U407" s="180"/>
      <c r="V407" s="180"/>
    </row>
    <row r="408" spans="2:23" s="181" customFormat="1" x14ac:dyDescent="0.25">
      <c r="B408" s="182"/>
      <c r="I408" s="183"/>
      <c r="J408" s="183"/>
      <c r="K408" s="183"/>
      <c r="L408"/>
      <c r="M408"/>
      <c r="N408" s="138"/>
      <c r="O408"/>
      <c r="P408"/>
      <c r="Q408"/>
      <c r="R408"/>
      <c r="S408"/>
      <c r="T408"/>
      <c r="U408" s="180"/>
      <c r="V408" s="180"/>
      <c r="W408"/>
    </row>
    <row r="409" spans="2:23" x14ac:dyDescent="0.25">
      <c r="B409"/>
      <c r="I409" s="138"/>
      <c r="J409" s="138"/>
      <c r="K409" s="138"/>
      <c r="N409" s="138"/>
      <c r="U409" s="180"/>
      <c r="V409" s="180"/>
    </row>
    <row r="410" spans="2:23" x14ac:dyDescent="0.25">
      <c r="B410"/>
      <c r="I410" s="138"/>
      <c r="J410" s="138"/>
      <c r="K410" s="138"/>
      <c r="N410" s="138"/>
      <c r="U410" s="180"/>
      <c r="V410" s="180"/>
    </row>
    <row r="411" spans="2:23" x14ac:dyDescent="0.25">
      <c r="B411"/>
      <c r="I411" s="138"/>
      <c r="J411" s="138"/>
      <c r="K411" s="138"/>
      <c r="N411" s="138"/>
      <c r="U411" s="180"/>
      <c r="V411" s="180"/>
    </row>
    <row r="412" spans="2:23" x14ac:dyDescent="0.25">
      <c r="B412"/>
      <c r="I412" s="138"/>
      <c r="J412" s="138"/>
      <c r="K412" s="138"/>
      <c r="N412" s="138"/>
      <c r="U412" s="180"/>
      <c r="V412" s="180"/>
    </row>
    <row r="413" spans="2:23" x14ac:dyDescent="0.25">
      <c r="B413"/>
      <c r="I413" s="138"/>
      <c r="J413" s="138"/>
      <c r="K413" s="138"/>
      <c r="N413" s="138"/>
      <c r="U413" s="180"/>
      <c r="V413" s="180"/>
    </row>
    <row r="414" spans="2:23" x14ac:dyDescent="0.25">
      <c r="B414"/>
      <c r="I414" s="138"/>
      <c r="J414" s="138"/>
      <c r="K414" s="138"/>
      <c r="N414" s="138"/>
      <c r="U414" s="180"/>
      <c r="V414" s="180"/>
    </row>
    <row r="415" spans="2:23" x14ac:dyDescent="0.25">
      <c r="B415"/>
      <c r="I415" s="138"/>
      <c r="J415" s="138"/>
      <c r="K415" s="138"/>
      <c r="N415" s="138"/>
      <c r="U415" s="180"/>
      <c r="V415" s="180"/>
    </row>
    <row r="416" spans="2:23" x14ac:dyDescent="0.25">
      <c r="B416"/>
      <c r="I416" s="138"/>
      <c r="J416" s="138"/>
      <c r="K416" s="138"/>
      <c r="N416" s="138"/>
      <c r="U416" s="180"/>
      <c r="V416" s="180"/>
    </row>
    <row r="417" spans="2:22" x14ac:dyDescent="0.25">
      <c r="B417"/>
      <c r="I417" s="138"/>
      <c r="J417" s="138"/>
      <c r="K417" s="138"/>
      <c r="N417" s="138"/>
      <c r="U417" s="180"/>
      <c r="V417" s="180"/>
    </row>
    <row r="418" spans="2:22" x14ac:dyDescent="0.25">
      <c r="I418" s="138"/>
      <c r="J418" s="138"/>
      <c r="K418" s="138"/>
      <c r="N418" s="138"/>
      <c r="U418" s="180"/>
      <c r="V418" s="180"/>
    </row>
    <row r="419" spans="2:22" x14ac:dyDescent="0.25">
      <c r="B419"/>
      <c r="I419" s="138"/>
      <c r="J419" s="138"/>
      <c r="K419" s="138"/>
      <c r="N419" s="138"/>
      <c r="U419" s="180"/>
      <c r="V419" s="180"/>
    </row>
    <row r="420" spans="2:22" x14ac:dyDescent="0.25">
      <c r="B420"/>
      <c r="I420" s="138"/>
      <c r="J420" s="138"/>
      <c r="K420" s="138"/>
      <c r="N420" s="138"/>
      <c r="U420" s="180"/>
      <c r="V420" s="180"/>
    </row>
    <row r="421" spans="2:22" x14ac:dyDescent="0.25">
      <c r="I421" s="138"/>
      <c r="J421" s="138"/>
      <c r="K421" s="138"/>
      <c r="N421" s="138"/>
      <c r="U421" s="180"/>
      <c r="V421" s="180"/>
    </row>
    <row r="422" spans="2:22" x14ac:dyDescent="0.25">
      <c r="I422" s="138"/>
      <c r="J422" s="138"/>
      <c r="K422" s="138"/>
      <c r="N422" s="138"/>
      <c r="U422" s="180"/>
      <c r="V422" s="180"/>
    </row>
    <row r="423" spans="2:22" x14ac:dyDescent="0.25">
      <c r="B423"/>
      <c r="I423" s="138"/>
      <c r="J423" s="138"/>
      <c r="K423" s="138"/>
      <c r="N423" s="138"/>
      <c r="U423" s="180"/>
      <c r="V423" s="180"/>
    </row>
    <row r="424" spans="2:22" x14ac:dyDescent="0.25">
      <c r="B424"/>
      <c r="I424" s="138"/>
      <c r="J424" s="138"/>
      <c r="K424" s="138"/>
      <c r="N424" s="138"/>
      <c r="U424" s="180"/>
      <c r="V424" s="180"/>
    </row>
    <row r="425" spans="2:22" x14ac:dyDescent="0.25">
      <c r="B425"/>
      <c r="I425" s="138"/>
      <c r="J425" s="138"/>
      <c r="K425" s="138"/>
      <c r="N425" s="138"/>
      <c r="U425" s="180"/>
      <c r="V425" s="180"/>
    </row>
    <row r="426" spans="2:22" x14ac:dyDescent="0.25">
      <c r="B426"/>
      <c r="I426" s="138"/>
      <c r="J426" s="138"/>
      <c r="K426" s="138"/>
      <c r="N426" s="138"/>
      <c r="U426" s="180"/>
      <c r="V426" s="180"/>
    </row>
    <row r="427" spans="2:22" x14ac:dyDescent="0.25">
      <c r="B427"/>
      <c r="I427" s="138"/>
      <c r="J427" s="138"/>
      <c r="K427" s="138"/>
      <c r="N427" s="138"/>
      <c r="U427" s="180"/>
      <c r="V427" s="180"/>
    </row>
    <row r="428" spans="2:22" x14ac:dyDescent="0.25">
      <c r="B428"/>
      <c r="I428" s="138"/>
      <c r="J428" s="138"/>
      <c r="K428" s="138"/>
      <c r="N428" s="138"/>
      <c r="U428" s="180"/>
      <c r="V428" s="180"/>
    </row>
    <row r="429" spans="2:22" x14ac:dyDescent="0.25">
      <c r="B429"/>
      <c r="I429" s="138"/>
      <c r="J429" s="138"/>
      <c r="K429" s="138"/>
      <c r="N429" s="138"/>
      <c r="U429" s="180"/>
      <c r="V429" s="180"/>
    </row>
    <row r="430" spans="2:22" x14ac:dyDescent="0.25">
      <c r="I430" s="138"/>
      <c r="J430" s="138"/>
      <c r="K430" s="138"/>
      <c r="N430" s="138"/>
      <c r="U430" s="180"/>
      <c r="V430" s="180"/>
    </row>
    <row r="431" spans="2:22" x14ac:dyDescent="0.25">
      <c r="B431"/>
      <c r="I431" s="138"/>
      <c r="J431" s="138"/>
      <c r="K431" s="138"/>
      <c r="N431" s="138"/>
      <c r="U431" s="180"/>
      <c r="V431" s="180"/>
    </row>
    <row r="432" spans="2:22" x14ac:dyDescent="0.25">
      <c r="B432"/>
      <c r="I432" s="138"/>
      <c r="J432" s="138"/>
      <c r="K432" s="138"/>
      <c r="N432" s="138"/>
      <c r="U432" s="180"/>
      <c r="V432" s="180"/>
    </row>
    <row r="433" spans="2:22" x14ac:dyDescent="0.25">
      <c r="B433"/>
      <c r="I433" s="138"/>
      <c r="J433" s="138"/>
      <c r="K433" s="138"/>
      <c r="N433" s="138"/>
      <c r="U433" s="180"/>
      <c r="V433" s="180"/>
    </row>
    <row r="434" spans="2:22" x14ac:dyDescent="0.25">
      <c r="B434"/>
      <c r="I434" s="138"/>
      <c r="J434" s="138"/>
      <c r="K434" s="138"/>
      <c r="N434" s="138"/>
      <c r="U434" s="180"/>
      <c r="V434" s="180"/>
    </row>
    <row r="435" spans="2:22" x14ac:dyDescent="0.25">
      <c r="B435"/>
      <c r="I435" s="138"/>
      <c r="J435" s="138"/>
      <c r="K435" s="138"/>
      <c r="N435" s="138"/>
      <c r="U435" s="180"/>
      <c r="V435" s="180"/>
    </row>
    <row r="436" spans="2:22" x14ac:dyDescent="0.25">
      <c r="B436"/>
      <c r="I436" s="138"/>
      <c r="J436" s="138"/>
      <c r="K436" s="138"/>
      <c r="N436" s="138"/>
      <c r="U436" s="180"/>
      <c r="V436" s="180"/>
    </row>
    <row r="437" spans="2:22" x14ac:dyDescent="0.25">
      <c r="B437"/>
      <c r="I437" s="138"/>
      <c r="J437" s="138"/>
      <c r="K437" s="138"/>
      <c r="N437" s="138"/>
      <c r="U437" s="180"/>
      <c r="V437" s="180"/>
    </row>
    <row r="438" spans="2:22" x14ac:dyDescent="0.25">
      <c r="B438"/>
      <c r="I438" s="138"/>
      <c r="J438" s="138"/>
      <c r="K438" s="138"/>
      <c r="N438" s="138"/>
      <c r="U438" s="180"/>
      <c r="V438" s="180"/>
    </row>
    <row r="439" spans="2:22" x14ac:dyDescent="0.25">
      <c r="B439"/>
      <c r="I439" s="138"/>
      <c r="J439" s="138"/>
      <c r="K439" s="138"/>
      <c r="N439" s="138"/>
      <c r="U439" s="180"/>
      <c r="V439" s="180"/>
    </row>
    <row r="440" spans="2:22" x14ac:dyDescent="0.25">
      <c r="B440"/>
      <c r="I440" s="138"/>
      <c r="J440" s="138"/>
      <c r="K440" s="138"/>
      <c r="N440" s="138"/>
      <c r="U440" s="180"/>
      <c r="V440" s="180"/>
    </row>
    <row r="441" spans="2:22" x14ac:dyDescent="0.25">
      <c r="B441"/>
      <c r="I441" s="138"/>
      <c r="J441" s="138"/>
      <c r="K441" s="138"/>
      <c r="N441" s="138"/>
      <c r="U441" s="180"/>
      <c r="V441" s="180"/>
    </row>
    <row r="442" spans="2:22" x14ac:dyDescent="0.25">
      <c r="B442"/>
      <c r="I442" s="138"/>
      <c r="J442" s="138"/>
      <c r="K442" s="138"/>
      <c r="N442" s="138"/>
      <c r="U442" s="180"/>
      <c r="V442" s="180"/>
    </row>
    <row r="443" spans="2:22" x14ac:dyDescent="0.25">
      <c r="B443"/>
      <c r="I443" s="138"/>
      <c r="J443" s="138"/>
      <c r="K443" s="138"/>
      <c r="N443" s="138"/>
      <c r="U443" s="180"/>
      <c r="V443" s="180"/>
    </row>
    <row r="444" spans="2:22" x14ac:dyDescent="0.25">
      <c r="B444"/>
      <c r="I444" s="138"/>
      <c r="J444" s="138"/>
      <c r="K444" s="138"/>
      <c r="N444" s="138"/>
      <c r="U444" s="180"/>
      <c r="V444" s="180"/>
    </row>
    <row r="445" spans="2:22" x14ac:dyDescent="0.25">
      <c r="B445"/>
      <c r="I445" s="138"/>
      <c r="J445" s="138"/>
      <c r="K445" s="138"/>
      <c r="N445" s="138"/>
      <c r="U445" s="180"/>
      <c r="V445" s="180"/>
    </row>
    <row r="446" spans="2:22" x14ac:dyDescent="0.25">
      <c r="B446"/>
      <c r="I446" s="138"/>
      <c r="J446" s="138"/>
      <c r="K446" s="138"/>
      <c r="N446" s="138"/>
      <c r="U446" s="180"/>
      <c r="V446" s="180"/>
    </row>
    <row r="447" spans="2:22" x14ac:dyDescent="0.25">
      <c r="B447"/>
      <c r="I447" s="138"/>
      <c r="J447" s="138"/>
      <c r="K447" s="138"/>
      <c r="N447" s="138"/>
      <c r="U447" s="180"/>
      <c r="V447" s="180"/>
    </row>
    <row r="448" spans="2:22" x14ac:dyDescent="0.25">
      <c r="B448"/>
      <c r="I448" s="138"/>
      <c r="J448" s="138"/>
      <c r="K448" s="138"/>
      <c r="N448" s="138"/>
      <c r="U448" s="180"/>
      <c r="V448" s="180"/>
    </row>
    <row r="449" spans="2:22" x14ac:dyDescent="0.25">
      <c r="B449"/>
      <c r="I449" s="138"/>
      <c r="J449" s="138"/>
      <c r="K449" s="138"/>
      <c r="N449" s="138"/>
      <c r="U449" s="180"/>
      <c r="V449" s="180"/>
    </row>
    <row r="450" spans="2:22" x14ac:dyDescent="0.25">
      <c r="B450"/>
      <c r="I450" s="138"/>
      <c r="J450" s="138"/>
      <c r="K450" s="138"/>
      <c r="N450" s="138"/>
      <c r="U450" s="180"/>
      <c r="V450" s="180"/>
    </row>
    <row r="451" spans="2:22" x14ac:dyDescent="0.25">
      <c r="B451"/>
      <c r="I451" s="138"/>
      <c r="J451" s="138"/>
      <c r="K451" s="138"/>
      <c r="N451" s="138"/>
      <c r="U451" s="180"/>
      <c r="V451" s="180"/>
    </row>
    <row r="452" spans="2:22" x14ac:dyDescent="0.25">
      <c r="B452"/>
      <c r="I452" s="138"/>
      <c r="J452" s="138"/>
      <c r="K452" s="138"/>
      <c r="N452" s="138"/>
      <c r="U452" s="180"/>
      <c r="V452" s="180"/>
    </row>
    <row r="453" spans="2:22" x14ac:dyDescent="0.25">
      <c r="B453"/>
      <c r="I453" s="138"/>
      <c r="J453" s="138"/>
      <c r="K453" s="138"/>
      <c r="N453" s="138"/>
      <c r="U453" s="180"/>
      <c r="V453" s="180"/>
    </row>
    <row r="454" spans="2:22" x14ac:dyDescent="0.25">
      <c r="B454"/>
      <c r="I454" s="138"/>
      <c r="J454" s="138"/>
      <c r="K454" s="138"/>
      <c r="N454" s="138"/>
      <c r="U454" s="180"/>
      <c r="V454" s="180"/>
    </row>
    <row r="455" spans="2:22" x14ac:dyDescent="0.25">
      <c r="B455"/>
      <c r="I455" s="138"/>
      <c r="J455" s="138"/>
      <c r="K455" s="138"/>
      <c r="N455" s="138"/>
      <c r="U455" s="180"/>
      <c r="V455" s="180"/>
    </row>
    <row r="456" spans="2:22" x14ac:dyDescent="0.25">
      <c r="B456"/>
      <c r="I456" s="138"/>
      <c r="J456" s="138"/>
      <c r="K456" s="138"/>
      <c r="N456" s="138"/>
      <c r="U456" s="180"/>
      <c r="V456" s="180"/>
    </row>
    <row r="457" spans="2:22" x14ac:dyDescent="0.25">
      <c r="B457"/>
      <c r="I457" s="138"/>
      <c r="J457" s="138"/>
      <c r="K457" s="138"/>
      <c r="N457" s="138"/>
      <c r="U457" s="180"/>
      <c r="V457" s="180"/>
    </row>
    <row r="458" spans="2:22" x14ac:dyDescent="0.25">
      <c r="B458"/>
      <c r="I458" s="138"/>
      <c r="J458" s="138"/>
      <c r="K458" s="138"/>
      <c r="N458" s="138"/>
      <c r="U458" s="180"/>
      <c r="V458" s="180"/>
    </row>
    <row r="459" spans="2:22" x14ac:dyDescent="0.25">
      <c r="B459"/>
      <c r="I459" s="138"/>
      <c r="J459" s="138"/>
      <c r="K459" s="138"/>
      <c r="N459" s="138"/>
      <c r="U459" s="180"/>
      <c r="V459" s="180"/>
    </row>
    <row r="460" spans="2:22" x14ac:dyDescent="0.25">
      <c r="B460"/>
      <c r="I460" s="138"/>
      <c r="J460" s="138"/>
      <c r="K460" s="138"/>
      <c r="N460" s="138"/>
      <c r="U460" s="180"/>
      <c r="V460" s="180"/>
    </row>
    <row r="461" spans="2:22" x14ac:dyDescent="0.25">
      <c r="B461"/>
      <c r="I461" s="138"/>
      <c r="J461" s="138"/>
      <c r="K461" s="138"/>
      <c r="N461" s="138"/>
      <c r="U461" s="180"/>
      <c r="V461" s="180"/>
    </row>
    <row r="462" spans="2:22" x14ac:dyDescent="0.25">
      <c r="B462"/>
      <c r="I462" s="138"/>
      <c r="J462" s="138"/>
      <c r="K462" s="138"/>
      <c r="N462" s="138"/>
      <c r="U462" s="180"/>
      <c r="V462" s="180"/>
    </row>
    <row r="463" spans="2:22" x14ac:dyDescent="0.25">
      <c r="B463"/>
      <c r="I463" s="138"/>
      <c r="J463" s="138"/>
      <c r="K463" s="138"/>
      <c r="N463" s="138"/>
      <c r="U463" s="180"/>
      <c r="V463" s="180"/>
    </row>
    <row r="464" spans="2:22" x14ac:dyDescent="0.25">
      <c r="B464"/>
      <c r="I464" s="138"/>
      <c r="J464" s="138"/>
      <c r="K464" s="138"/>
      <c r="N464" s="138"/>
      <c r="U464" s="180"/>
      <c r="V464" s="180"/>
    </row>
    <row r="465" spans="2:22" x14ac:dyDescent="0.25">
      <c r="B465"/>
      <c r="I465" s="138"/>
      <c r="J465" s="138"/>
      <c r="K465" s="138"/>
      <c r="N465" s="138"/>
      <c r="U465" s="180"/>
      <c r="V465" s="180"/>
    </row>
    <row r="466" spans="2:22" x14ac:dyDescent="0.25">
      <c r="B466"/>
      <c r="I466" s="138"/>
      <c r="J466" s="138"/>
      <c r="K466" s="138"/>
      <c r="N466" s="138"/>
      <c r="U466" s="180"/>
      <c r="V466" s="180"/>
    </row>
    <row r="467" spans="2:22" x14ac:dyDescent="0.25">
      <c r="B467"/>
      <c r="I467" s="138"/>
      <c r="J467" s="138"/>
      <c r="K467" s="138"/>
      <c r="N467" s="138"/>
      <c r="U467" s="180"/>
      <c r="V467" s="180"/>
    </row>
    <row r="468" spans="2:22" x14ac:dyDescent="0.25">
      <c r="B468"/>
      <c r="I468" s="138"/>
      <c r="J468" s="138"/>
      <c r="K468" s="138"/>
      <c r="N468" s="138"/>
      <c r="U468" s="180"/>
      <c r="V468" s="180"/>
    </row>
    <row r="469" spans="2:22" x14ac:dyDescent="0.25">
      <c r="B469"/>
      <c r="I469" s="138"/>
      <c r="J469" s="138"/>
      <c r="K469" s="138"/>
      <c r="N469" s="138"/>
      <c r="U469" s="180"/>
      <c r="V469" s="180"/>
    </row>
    <row r="470" spans="2:22" x14ac:dyDescent="0.25">
      <c r="I470" s="138"/>
      <c r="J470" s="138"/>
      <c r="K470" s="138"/>
      <c r="N470" s="138"/>
      <c r="U470" s="180"/>
      <c r="V470" s="180"/>
    </row>
    <row r="471" spans="2:22" x14ac:dyDescent="0.25">
      <c r="I471" s="138"/>
      <c r="J471" s="138"/>
      <c r="K471" s="138"/>
      <c r="N471" s="138"/>
      <c r="U471" s="180"/>
      <c r="V471" s="180"/>
    </row>
    <row r="472" spans="2:22" x14ac:dyDescent="0.25">
      <c r="B472"/>
      <c r="I472" s="138"/>
      <c r="J472" s="138"/>
      <c r="K472" s="138"/>
      <c r="N472" s="138"/>
      <c r="U472" s="180"/>
      <c r="V472" s="180"/>
    </row>
    <row r="473" spans="2:22" x14ac:dyDescent="0.25">
      <c r="B473"/>
      <c r="I473" s="138"/>
      <c r="J473" s="138"/>
      <c r="K473" s="138"/>
      <c r="N473" s="138"/>
      <c r="U473" s="180"/>
      <c r="V473" s="180"/>
    </row>
    <row r="474" spans="2:22" x14ac:dyDescent="0.25">
      <c r="B474"/>
      <c r="I474" s="138"/>
      <c r="J474" s="138"/>
      <c r="K474" s="138"/>
      <c r="N474" s="138"/>
      <c r="U474" s="180"/>
      <c r="V474" s="180"/>
    </row>
    <row r="475" spans="2:22" x14ac:dyDescent="0.25">
      <c r="B475"/>
      <c r="I475" s="138"/>
      <c r="J475" s="138"/>
      <c r="K475" s="138"/>
      <c r="N475" s="138"/>
      <c r="U475" s="180"/>
      <c r="V475" s="180"/>
    </row>
    <row r="476" spans="2:22" x14ac:dyDescent="0.25">
      <c r="B476"/>
      <c r="I476" s="138"/>
      <c r="J476" s="138"/>
      <c r="K476" s="138"/>
      <c r="N476" s="138"/>
      <c r="U476" s="180"/>
      <c r="V476" s="180"/>
    </row>
    <row r="477" spans="2:22" x14ac:dyDescent="0.25">
      <c r="B477"/>
      <c r="I477" s="138"/>
      <c r="J477" s="138"/>
      <c r="K477" s="138"/>
      <c r="N477" s="138"/>
      <c r="U477" s="180"/>
      <c r="V477" s="180"/>
    </row>
    <row r="478" spans="2:22" x14ac:dyDescent="0.25">
      <c r="B478"/>
      <c r="I478" s="138"/>
      <c r="J478" s="138"/>
      <c r="K478" s="138"/>
      <c r="N478" s="138"/>
      <c r="U478" s="180"/>
      <c r="V478" s="180"/>
    </row>
    <row r="479" spans="2:22" x14ac:dyDescent="0.25">
      <c r="B479"/>
      <c r="I479" s="138"/>
      <c r="J479" s="138"/>
      <c r="K479" s="138"/>
      <c r="N479" s="138"/>
      <c r="U479" s="180"/>
      <c r="V479" s="180"/>
    </row>
    <row r="480" spans="2:22" x14ac:dyDescent="0.25">
      <c r="B480"/>
      <c r="I480" s="138"/>
      <c r="J480" s="138"/>
      <c r="K480" s="138"/>
      <c r="N480" s="138"/>
      <c r="U480" s="180"/>
      <c r="V480" s="180"/>
    </row>
    <row r="481" spans="2:23" x14ac:dyDescent="0.25">
      <c r="B481"/>
      <c r="I481" s="138"/>
      <c r="J481" s="138"/>
      <c r="K481" s="138"/>
      <c r="N481" s="138"/>
      <c r="U481" s="180"/>
      <c r="V481" s="180"/>
    </row>
    <row r="482" spans="2:23" x14ac:dyDescent="0.25">
      <c r="B482"/>
      <c r="I482" s="138"/>
      <c r="J482" s="138"/>
      <c r="K482" s="138"/>
      <c r="N482" s="138"/>
      <c r="U482" s="180"/>
      <c r="V482" s="180"/>
    </row>
    <row r="483" spans="2:23" x14ac:dyDescent="0.25">
      <c r="B483"/>
      <c r="I483" s="138"/>
      <c r="J483" s="138"/>
      <c r="K483" s="138"/>
      <c r="N483" s="138"/>
      <c r="U483" s="180"/>
      <c r="V483" s="180"/>
    </row>
    <row r="484" spans="2:23" x14ac:dyDescent="0.25">
      <c r="I484" s="138"/>
      <c r="J484" s="138"/>
      <c r="K484" s="138"/>
      <c r="N484" s="138"/>
      <c r="U484" s="180"/>
      <c r="V484" s="180"/>
    </row>
    <row r="485" spans="2:23" x14ac:dyDescent="0.25">
      <c r="B485"/>
      <c r="I485" s="138"/>
      <c r="J485" s="138"/>
      <c r="K485" s="138"/>
      <c r="N485" s="138"/>
      <c r="U485" s="180"/>
      <c r="V485" s="180"/>
    </row>
    <row r="486" spans="2:23" x14ac:dyDescent="0.25">
      <c r="I486" s="138"/>
      <c r="J486" s="138"/>
      <c r="K486" s="138"/>
      <c r="N486" s="138"/>
      <c r="U486" s="180"/>
      <c r="V486" s="180"/>
    </row>
    <row r="487" spans="2:23" s="181" customFormat="1" x14ac:dyDescent="0.25">
      <c r="B487" s="182"/>
      <c r="I487" s="183"/>
      <c r="J487" s="183"/>
      <c r="K487" s="183"/>
      <c r="L487"/>
      <c r="M487"/>
      <c r="N487" s="138"/>
      <c r="O487"/>
      <c r="P487"/>
      <c r="Q487"/>
      <c r="R487"/>
      <c r="S487"/>
      <c r="T487"/>
      <c r="U487" s="180"/>
      <c r="V487" s="180"/>
      <c r="W487"/>
    </row>
    <row r="488" spans="2:23" x14ac:dyDescent="0.25">
      <c r="B488"/>
      <c r="I488" s="138"/>
      <c r="J488" s="138"/>
      <c r="K488" s="138"/>
      <c r="N488" s="138"/>
      <c r="U488" s="180"/>
      <c r="V488" s="180"/>
    </row>
    <row r="489" spans="2:23" x14ac:dyDescent="0.25">
      <c r="B489"/>
      <c r="I489" s="138"/>
      <c r="J489" s="138"/>
      <c r="K489" s="138"/>
      <c r="N489" s="138"/>
      <c r="U489" s="180"/>
      <c r="V489" s="180"/>
    </row>
    <row r="490" spans="2:23" x14ac:dyDescent="0.25">
      <c r="B490"/>
      <c r="I490" s="138"/>
      <c r="J490" s="138"/>
      <c r="K490" s="138"/>
      <c r="N490" s="138"/>
      <c r="U490" s="180"/>
      <c r="V490" s="180"/>
    </row>
    <row r="491" spans="2:23" x14ac:dyDescent="0.25">
      <c r="B491"/>
      <c r="I491" s="138"/>
      <c r="J491" s="138"/>
      <c r="K491" s="138"/>
      <c r="N491" s="138"/>
      <c r="U491" s="180"/>
      <c r="V491" s="180"/>
    </row>
    <row r="492" spans="2:23" x14ac:dyDescent="0.25">
      <c r="I492" s="138"/>
      <c r="J492" s="138"/>
      <c r="K492" s="138"/>
      <c r="N492" s="138"/>
      <c r="U492" s="180"/>
      <c r="V492" s="180"/>
    </row>
    <row r="493" spans="2:23" x14ac:dyDescent="0.25">
      <c r="I493" s="138"/>
      <c r="J493" s="138"/>
      <c r="K493" s="138"/>
      <c r="N493" s="138"/>
      <c r="U493" s="180"/>
      <c r="V493" s="180"/>
    </row>
    <row r="494" spans="2:23" x14ac:dyDescent="0.25">
      <c r="I494" s="138"/>
      <c r="J494" s="138"/>
      <c r="K494" s="138"/>
      <c r="N494" s="138"/>
      <c r="U494" s="180"/>
      <c r="V494" s="180"/>
    </row>
    <row r="495" spans="2:23" x14ac:dyDescent="0.25">
      <c r="B495"/>
      <c r="I495" s="138"/>
      <c r="J495" s="138"/>
      <c r="K495" s="138"/>
      <c r="N495" s="138"/>
      <c r="U495" s="180"/>
      <c r="V495" s="180"/>
    </row>
    <row r="496" spans="2:23" x14ac:dyDescent="0.25">
      <c r="B496"/>
      <c r="I496" s="138"/>
      <c r="J496" s="138"/>
      <c r="K496" s="138"/>
      <c r="N496" s="138"/>
      <c r="U496" s="180"/>
      <c r="V496" s="180"/>
    </row>
    <row r="497" spans="2:22" x14ac:dyDescent="0.25">
      <c r="B497"/>
      <c r="I497" s="138"/>
      <c r="J497" s="138"/>
      <c r="K497" s="138"/>
      <c r="N497" s="138"/>
      <c r="U497" s="180"/>
      <c r="V497" s="180"/>
    </row>
    <row r="498" spans="2:22" x14ac:dyDescent="0.25">
      <c r="I498" s="138"/>
      <c r="J498" s="138"/>
      <c r="K498" s="138"/>
      <c r="N498" s="138"/>
      <c r="U498" s="180"/>
      <c r="V498" s="180"/>
    </row>
    <row r="499" spans="2:22" x14ac:dyDescent="0.25">
      <c r="I499" s="138"/>
      <c r="J499" s="138"/>
      <c r="K499" s="138"/>
      <c r="N499" s="138"/>
      <c r="U499" s="180"/>
      <c r="V499" s="180"/>
    </row>
    <row r="500" spans="2:22" x14ac:dyDescent="0.25">
      <c r="I500" s="138"/>
      <c r="J500" s="138"/>
      <c r="K500" s="138"/>
      <c r="N500" s="138"/>
      <c r="U500" s="180"/>
      <c r="V500" s="180"/>
    </row>
    <row r="501" spans="2:22" x14ac:dyDescent="0.25">
      <c r="I501" s="138"/>
      <c r="J501" s="138"/>
      <c r="K501" s="138"/>
      <c r="N501" s="138"/>
      <c r="U501" s="180"/>
      <c r="V501" s="180"/>
    </row>
    <row r="502" spans="2:22" x14ac:dyDescent="0.25">
      <c r="I502" s="138"/>
      <c r="J502" s="138"/>
      <c r="K502" s="138"/>
      <c r="N502" s="138"/>
      <c r="U502" s="180"/>
      <c r="V502" s="180"/>
    </row>
    <row r="503" spans="2:22" x14ac:dyDescent="0.25">
      <c r="B503"/>
      <c r="I503" s="138"/>
      <c r="J503" s="138"/>
      <c r="K503" s="138"/>
      <c r="N503" s="138"/>
      <c r="U503" s="180"/>
      <c r="V503" s="180"/>
    </row>
    <row r="504" spans="2:22" x14ac:dyDescent="0.25">
      <c r="I504" s="138"/>
      <c r="J504" s="138"/>
      <c r="K504" s="138"/>
      <c r="N504" s="138"/>
      <c r="U504" s="180"/>
      <c r="V504" s="180"/>
    </row>
    <row r="505" spans="2:22" x14ac:dyDescent="0.25">
      <c r="I505" s="138"/>
      <c r="J505" s="138"/>
      <c r="K505" s="138"/>
      <c r="N505" s="138"/>
      <c r="U505" s="180"/>
      <c r="V505" s="180"/>
    </row>
    <row r="506" spans="2:22" x14ac:dyDescent="0.25">
      <c r="B506"/>
      <c r="I506" s="138"/>
      <c r="J506" s="138"/>
      <c r="K506" s="138"/>
      <c r="N506" s="138"/>
      <c r="U506" s="180"/>
      <c r="V506" s="180"/>
    </row>
    <row r="507" spans="2:22" x14ac:dyDescent="0.25">
      <c r="B507"/>
      <c r="I507" s="138"/>
      <c r="J507" s="138"/>
      <c r="K507" s="138"/>
      <c r="N507" s="138"/>
      <c r="U507" s="180"/>
      <c r="V507" s="180"/>
    </row>
    <row r="508" spans="2:22" x14ac:dyDescent="0.25">
      <c r="B508"/>
      <c r="I508" s="138"/>
      <c r="J508" s="138"/>
      <c r="K508" s="138"/>
      <c r="N508" s="138"/>
      <c r="U508" s="180"/>
      <c r="V508" s="180"/>
    </row>
    <row r="509" spans="2:22" x14ac:dyDescent="0.25">
      <c r="B509"/>
      <c r="I509" s="138"/>
      <c r="J509" s="138"/>
      <c r="K509" s="138"/>
      <c r="N509" s="138"/>
      <c r="U509" s="180"/>
      <c r="V509" s="180"/>
    </row>
    <row r="510" spans="2:22" x14ac:dyDescent="0.25">
      <c r="B510"/>
      <c r="I510" s="138"/>
      <c r="J510" s="138"/>
      <c r="K510" s="138"/>
      <c r="N510" s="138"/>
      <c r="U510" s="180"/>
      <c r="V510" s="180"/>
    </row>
    <row r="511" spans="2:22" x14ac:dyDescent="0.25">
      <c r="B511"/>
      <c r="I511" s="138"/>
      <c r="J511" s="138"/>
      <c r="K511" s="138"/>
      <c r="N511" s="138"/>
      <c r="U511" s="180"/>
      <c r="V511" s="180"/>
    </row>
    <row r="512" spans="2:22" x14ac:dyDescent="0.25">
      <c r="B512"/>
      <c r="I512" s="138"/>
      <c r="J512" s="138"/>
      <c r="K512" s="138"/>
      <c r="N512" s="138"/>
      <c r="U512" s="180"/>
      <c r="V512" s="180"/>
    </row>
    <row r="513" spans="2:22" x14ac:dyDescent="0.25">
      <c r="B513"/>
      <c r="I513" s="138"/>
      <c r="J513" s="138"/>
      <c r="K513" s="138"/>
      <c r="N513" s="138"/>
      <c r="U513" s="180"/>
      <c r="V513" s="180"/>
    </row>
    <row r="514" spans="2:22" x14ac:dyDescent="0.25">
      <c r="B514"/>
      <c r="I514" s="138"/>
      <c r="J514" s="138"/>
      <c r="K514" s="138"/>
      <c r="N514" s="138"/>
      <c r="U514" s="180"/>
      <c r="V514" s="180"/>
    </row>
    <row r="515" spans="2:22" x14ac:dyDescent="0.25">
      <c r="B515"/>
      <c r="I515" s="138"/>
      <c r="J515" s="138"/>
      <c r="K515" s="138"/>
      <c r="N515" s="138"/>
      <c r="U515" s="180"/>
      <c r="V515" s="180"/>
    </row>
    <row r="516" spans="2:22" x14ac:dyDescent="0.25">
      <c r="B516"/>
      <c r="I516" s="138"/>
      <c r="J516" s="138"/>
      <c r="K516" s="138"/>
      <c r="N516" s="138"/>
      <c r="U516" s="180"/>
      <c r="V516" s="180"/>
    </row>
    <row r="517" spans="2:22" x14ac:dyDescent="0.25">
      <c r="I517" s="138"/>
      <c r="J517" s="138"/>
      <c r="K517" s="138"/>
      <c r="N517" s="138"/>
      <c r="U517" s="180"/>
      <c r="V517" s="180"/>
    </row>
    <row r="518" spans="2:22" x14ac:dyDescent="0.25">
      <c r="I518" s="138"/>
      <c r="J518" s="138"/>
      <c r="K518" s="138"/>
      <c r="N518" s="138"/>
      <c r="U518" s="180"/>
      <c r="V518" s="180"/>
    </row>
    <row r="519" spans="2:22" x14ac:dyDescent="0.25">
      <c r="I519" s="138"/>
      <c r="J519" s="138"/>
      <c r="K519" s="138"/>
      <c r="N519" s="138"/>
      <c r="U519" s="180"/>
      <c r="V519" s="180"/>
    </row>
    <row r="520" spans="2:22" x14ac:dyDescent="0.25">
      <c r="B520"/>
      <c r="I520" s="138"/>
      <c r="J520" s="138"/>
      <c r="K520" s="138"/>
      <c r="N520" s="138"/>
      <c r="U520" s="180"/>
      <c r="V520" s="180"/>
    </row>
    <row r="521" spans="2:22" x14ac:dyDescent="0.25">
      <c r="B521"/>
      <c r="I521" s="138"/>
      <c r="J521" s="138"/>
      <c r="K521" s="138"/>
      <c r="N521" s="138"/>
      <c r="U521" s="180"/>
      <c r="V521" s="180"/>
    </row>
    <row r="522" spans="2:22" x14ac:dyDescent="0.25">
      <c r="I522" s="138"/>
      <c r="J522" s="138"/>
      <c r="K522" s="138"/>
      <c r="N522" s="138"/>
      <c r="U522" s="180"/>
      <c r="V522" s="180"/>
    </row>
    <row r="523" spans="2:22" x14ac:dyDescent="0.25">
      <c r="B523"/>
      <c r="I523" s="138"/>
      <c r="J523" s="138"/>
      <c r="K523" s="138"/>
      <c r="N523" s="138"/>
      <c r="U523" s="180"/>
      <c r="V523" s="180"/>
    </row>
    <row r="524" spans="2:22" x14ac:dyDescent="0.25">
      <c r="B524"/>
      <c r="I524" s="138"/>
      <c r="J524" s="138"/>
      <c r="K524" s="138"/>
      <c r="N524" s="138"/>
      <c r="U524" s="180"/>
      <c r="V524" s="180"/>
    </row>
    <row r="525" spans="2:22" x14ac:dyDescent="0.25">
      <c r="B525"/>
      <c r="I525" s="138"/>
      <c r="J525" s="138"/>
      <c r="K525" s="138"/>
      <c r="N525" s="138"/>
      <c r="U525" s="180"/>
      <c r="V525" s="180"/>
    </row>
    <row r="526" spans="2:22" x14ac:dyDescent="0.25">
      <c r="B526"/>
      <c r="I526" s="138"/>
      <c r="J526" s="138"/>
      <c r="K526" s="138"/>
      <c r="N526" s="138"/>
      <c r="U526" s="180"/>
      <c r="V526" s="180"/>
    </row>
    <row r="527" spans="2:22" x14ac:dyDescent="0.25">
      <c r="I527" s="138"/>
      <c r="J527" s="138"/>
      <c r="K527" s="138"/>
      <c r="N527" s="138"/>
      <c r="U527" s="180"/>
      <c r="V527" s="180"/>
    </row>
    <row r="528" spans="2:22" x14ac:dyDescent="0.25">
      <c r="I528" s="138"/>
      <c r="J528" s="138"/>
      <c r="K528" s="138"/>
      <c r="N528" s="138"/>
      <c r="U528" s="180"/>
      <c r="V528" s="180"/>
    </row>
    <row r="529" spans="2:22" x14ac:dyDescent="0.25">
      <c r="B529"/>
      <c r="I529" s="138"/>
      <c r="J529" s="138"/>
      <c r="K529" s="138"/>
      <c r="N529" s="138"/>
      <c r="U529" s="180"/>
      <c r="V529" s="180"/>
    </row>
    <row r="530" spans="2:22" x14ac:dyDescent="0.25">
      <c r="B530"/>
      <c r="I530" s="138"/>
      <c r="J530" s="138"/>
      <c r="K530" s="138"/>
      <c r="N530" s="138"/>
      <c r="U530" s="180"/>
      <c r="V530" s="180"/>
    </row>
    <row r="531" spans="2:22" x14ac:dyDescent="0.25">
      <c r="B531"/>
      <c r="I531" s="138"/>
      <c r="J531" s="138"/>
      <c r="K531" s="138"/>
      <c r="N531" s="138"/>
      <c r="U531" s="180"/>
      <c r="V531" s="180"/>
    </row>
    <row r="532" spans="2:22" x14ac:dyDescent="0.25">
      <c r="B532"/>
      <c r="I532" s="138"/>
      <c r="J532" s="138"/>
      <c r="K532" s="138"/>
      <c r="N532" s="138"/>
      <c r="U532" s="180"/>
      <c r="V532" s="180"/>
    </row>
    <row r="533" spans="2:22" x14ac:dyDescent="0.25">
      <c r="B533"/>
      <c r="I533" s="138"/>
      <c r="J533" s="138"/>
      <c r="K533" s="138"/>
      <c r="N533" s="138"/>
      <c r="U533" s="180"/>
      <c r="V533" s="180"/>
    </row>
    <row r="534" spans="2:22" x14ac:dyDescent="0.25">
      <c r="B534"/>
      <c r="I534" s="138"/>
      <c r="J534" s="138"/>
      <c r="K534" s="138"/>
      <c r="N534" s="138"/>
      <c r="U534" s="180"/>
      <c r="V534" s="180"/>
    </row>
    <row r="535" spans="2:22" x14ac:dyDescent="0.25">
      <c r="B535"/>
      <c r="I535" s="138"/>
      <c r="J535" s="138"/>
      <c r="K535" s="138"/>
      <c r="N535" s="138"/>
      <c r="U535" s="180"/>
      <c r="V535" s="180"/>
    </row>
    <row r="536" spans="2:22" x14ac:dyDescent="0.25">
      <c r="B536"/>
      <c r="I536" s="138"/>
      <c r="J536" s="138"/>
      <c r="K536" s="138"/>
      <c r="N536" s="138"/>
      <c r="U536" s="180"/>
      <c r="V536" s="180"/>
    </row>
    <row r="537" spans="2:22" x14ac:dyDescent="0.25">
      <c r="B537"/>
      <c r="I537" s="138"/>
      <c r="J537" s="138"/>
      <c r="K537" s="138"/>
      <c r="N537" s="138"/>
      <c r="U537" s="180"/>
      <c r="V537" s="180"/>
    </row>
    <row r="538" spans="2:22" x14ac:dyDescent="0.25">
      <c r="B538"/>
      <c r="I538" s="138"/>
      <c r="J538" s="138"/>
      <c r="K538" s="138"/>
      <c r="N538" s="138"/>
      <c r="U538" s="180"/>
      <c r="V538" s="180"/>
    </row>
    <row r="539" spans="2:22" x14ac:dyDescent="0.25">
      <c r="B539"/>
      <c r="I539" s="138"/>
      <c r="J539" s="138"/>
      <c r="K539" s="138"/>
      <c r="N539" s="138"/>
      <c r="U539" s="180"/>
      <c r="V539" s="180"/>
    </row>
    <row r="540" spans="2:22" x14ac:dyDescent="0.25">
      <c r="B540"/>
      <c r="I540" s="138"/>
      <c r="J540" s="138"/>
      <c r="K540" s="138"/>
      <c r="N540" s="138"/>
      <c r="U540" s="180"/>
      <c r="V540" s="180"/>
    </row>
    <row r="541" spans="2:22" x14ac:dyDescent="0.25">
      <c r="B541"/>
      <c r="I541" s="138"/>
      <c r="J541" s="138"/>
      <c r="K541" s="138"/>
      <c r="N541" s="138"/>
      <c r="U541" s="180"/>
      <c r="V541" s="180"/>
    </row>
    <row r="542" spans="2:22" x14ac:dyDescent="0.25">
      <c r="B542"/>
      <c r="I542" s="138"/>
      <c r="J542" s="138"/>
      <c r="K542" s="138"/>
      <c r="N542" s="138"/>
      <c r="U542" s="180"/>
      <c r="V542" s="180"/>
    </row>
    <row r="543" spans="2:22" x14ac:dyDescent="0.25">
      <c r="B543"/>
      <c r="I543" s="138"/>
      <c r="J543" s="138"/>
      <c r="K543" s="138"/>
      <c r="N543" s="138"/>
      <c r="U543" s="180"/>
      <c r="V543" s="180"/>
    </row>
    <row r="544" spans="2:22" x14ac:dyDescent="0.25">
      <c r="B544"/>
      <c r="I544" s="138"/>
      <c r="J544" s="138"/>
      <c r="K544" s="138"/>
      <c r="N544" s="138"/>
      <c r="U544" s="180"/>
      <c r="V544" s="180"/>
    </row>
    <row r="545" spans="2:22" x14ac:dyDescent="0.25">
      <c r="B545"/>
      <c r="I545" s="138"/>
      <c r="J545" s="138"/>
      <c r="K545" s="138"/>
      <c r="N545" s="138"/>
      <c r="U545" s="180"/>
      <c r="V545" s="180"/>
    </row>
    <row r="546" spans="2:22" x14ac:dyDescent="0.25">
      <c r="B546"/>
      <c r="I546" s="138"/>
      <c r="J546" s="138"/>
      <c r="K546" s="138"/>
      <c r="N546" s="138"/>
      <c r="U546" s="180"/>
      <c r="V546" s="180"/>
    </row>
    <row r="547" spans="2:22" x14ac:dyDescent="0.25">
      <c r="B547"/>
      <c r="I547" s="138"/>
      <c r="J547" s="138"/>
      <c r="K547" s="138"/>
      <c r="N547" s="138"/>
      <c r="U547" s="180"/>
      <c r="V547" s="180"/>
    </row>
    <row r="548" spans="2:22" x14ac:dyDescent="0.25">
      <c r="B548"/>
      <c r="I548" s="138"/>
      <c r="J548" s="138"/>
      <c r="K548" s="138"/>
      <c r="N548" s="138"/>
      <c r="U548" s="180"/>
      <c r="V548" s="180"/>
    </row>
    <row r="549" spans="2:22" x14ac:dyDescent="0.25">
      <c r="I549" s="138"/>
      <c r="J549" s="138"/>
      <c r="K549" s="138"/>
      <c r="N549" s="138"/>
      <c r="U549" s="180"/>
      <c r="V549" s="180"/>
    </row>
    <row r="550" spans="2:22" x14ac:dyDescent="0.25">
      <c r="I550" s="138"/>
      <c r="J550" s="138"/>
      <c r="K550" s="138"/>
      <c r="N550" s="138"/>
      <c r="U550" s="180"/>
      <c r="V550" s="180"/>
    </row>
    <row r="551" spans="2:22" x14ac:dyDescent="0.25">
      <c r="B551"/>
      <c r="I551" s="138"/>
      <c r="J551" s="138"/>
      <c r="K551" s="138"/>
      <c r="N551" s="138"/>
      <c r="U551" s="180"/>
      <c r="V551" s="180"/>
    </row>
    <row r="552" spans="2:22" x14ac:dyDescent="0.25">
      <c r="B552"/>
      <c r="I552" s="138"/>
      <c r="J552" s="138"/>
      <c r="K552" s="138"/>
      <c r="N552" s="138"/>
      <c r="U552" s="180"/>
      <c r="V552" s="180"/>
    </row>
    <row r="553" spans="2:22" x14ac:dyDescent="0.25">
      <c r="B553"/>
      <c r="I553" s="138"/>
      <c r="J553" s="138"/>
      <c r="K553" s="138"/>
      <c r="N553" s="138"/>
      <c r="U553" s="180"/>
      <c r="V553" s="180"/>
    </row>
    <row r="554" spans="2:22" x14ac:dyDescent="0.25">
      <c r="B554"/>
      <c r="I554" s="138"/>
      <c r="J554" s="138"/>
      <c r="K554" s="138"/>
      <c r="N554" s="138"/>
      <c r="U554" s="180"/>
      <c r="V554" s="180"/>
    </row>
    <row r="555" spans="2:22" x14ac:dyDescent="0.25">
      <c r="B555"/>
      <c r="I555" s="138"/>
      <c r="J555" s="138"/>
      <c r="K555" s="138"/>
      <c r="N555" s="138"/>
      <c r="U555" s="180"/>
      <c r="V555" s="180"/>
    </row>
    <row r="556" spans="2:22" x14ac:dyDescent="0.25">
      <c r="B556"/>
      <c r="I556" s="138"/>
      <c r="J556" s="138"/>
      <c r="K556" s="138"/>
      <c r="N556" s="138"/>
      <c r="U556" s="180"/>
      <c r="V556" s="180"/>
    </row>
    <row r="557" spans="2:22" x14ac:dyDescent="0.25">
      <c r="B557"/>
      <c r="I557" s="138"/>
      <c r="J557" s="138"/>
      <c r="K557" s="138"/>
      <c r="N557" s="138"/>
      <c r="U557" s="180"/>
      <c r="V557" s="180"/>
    </row>
    <row r="558" spans="2:22" x14ac:dyDescent="0.25">
      <c r="B558"/>
      <c r="I558" s="138"/>
      <c r="J558" s="138"/>
      <c r="K558" s="138"/>
      <c r="N558" s="138"/>
      <c r="U558" s="180"/>
      <c r="V558" s="180"/>
    </row>
    <row r="559" spans="2:22" x14ac:dyDescent="0.25">
      <c r="B559"/>
      <c r="I559" s="138"/>
      <c r="J559" s="138"/>
      <c r="K559" s="138"/>
      <c r="N559" s="138"/>
      <c r="U559" s="180"/>
      <c r="V559" s="180"/>
    </row>
    <row r="560" spans="2:22" x14ac:dyDescent="0.25">
      <c r="B560"/>
      <c r="I560" s="138"/>
      <c r="J560" s="138"/>
      <c r="K560" s="138"/>
      <c r="N560" s="138"/>
      <c r="U560" s="180"/>
      <c r="V560" s="180"/>
    </row>
    <row r="561" spans="2:22" x14ac:dyDescent="0.25">
      <c r="B561"/>
      <c r="I561" s="138"/>
      <c r="J561" s="138"/>
      <c r="K561" s="138"/>
      <c r="N561" s="138"/>
      <c r="U561" s="180"/>
      <c r="V561" s="180"/>
    </row>
    <row r="562" spans="2:22" x14ac:dyDescent="0.25">
      <c r="B562"/>
      <c r="I562" s="138"/>
      <c r="J562" s="138"/>
      <c r="K562" s="138"/>
      <c r="N562" s="138"/>
      <c r="U562" s="180"/>
      <c r="V562" s="180"/>
    </row>
    <row r="563" spans="2:22" x14ac:dyDescent="0.25">
      <c r="B563"/>
      <c r="I563" s="138"/>
      <c r="J563" s="138"/>
      <c r="K563" s="138"/>
      <c r="N563" s="138"/>
      <c r="U563" s="180"/>
      <c r="V563" s="180"/>
    </row>
    <row r="564" spans="2:22" x14ac:dyDescent="0.25">
      <c r="B564"/>
      <c r="I564" s="138"/>
      <c r="J564" s="138"/>
      <c r="K564" s="138"/>
      <c r="N564" s="138"/>
      <c r="U564" s="180"/>
      <c r="V564" s="180"/>
    </row>
    <row r="565" spans="2:22" x14ac:dyDescent="0.25">
      <c r="B565"/>
      <c r="I565" s="138"/>
      <c r="J565" s="138"/>
      <c r="K565" s="138"/>
      <c r="N565" s="138"/>
      <c r="U565" s="180"/>
      <c r="V565" s="180"/>
    </row>
    <row r="566" spans="2:22" x14ac:dyDescent="0.25">
      <c r="B566"/>
      <c r="I566" s="138"/>
      <c r="J566" s="138"/>
      <c r="K566" s="138"/>
      <c r="N566" s="138"/>
      <c r="U566" s="180"/>
      <c r="V566" s="180"/>
    </row>
    <row r="567" spans="2:22" x14ac:dyDescent="0.25">
      <c r="B567"/>
      <c r="I567" s="138"/>
      <c r="J567" s="138"/>
      <c r="K567" s="138"/>
      <c r="N567" s="138"/>
      <c r="U567" s="180"/>
      <c r="V567" s="180"/>
    </row>
    <row r="568" spans="2:22" x14ac:dyDescent="0.25">
      <c r="B568"/>
      <c r="I568" s="138"/>
      <c r="J568" s="138"/>
      <c r="K568" s="138"/>
      <c r="N568" s="138"/>
      <c r="U568" s="180"/>
      <c r="V568" s="180"/>
    </row>
    <row r="569" spans="2:22" x14ac:dyDescent="0.25">
      <c r="B569"/>
      <c r="I569" s="138"/>
      <c r="J569" s="138"/>
      <c r="K569" s="138"/>
      <c r="N569" s="138"/>
      <c r="U569" s="180"/>
      <c r="V569" s="180"/>
    </row>
    <row r="570" spans="2:22" x14ac:dyDescent="0.25">
      <c r="B570"/>
      <c r="I570" s="138"/>
      <c r="J570" s="138"/>
      <c r="K570" s="138"/>
      <c r="N570" s="138"/>
      <c r="U570" s="180"/>
      <c r="V570" s="180"/>
    </row>
    <row r="571" spans="2:22" x14ac:dyDescent="0.25">
      <c r="B571"/>
      <c r="I571" s="138"/>
      <c r="J571" s="138"/>
      <c r="K571" s="138"/>
      <c r="N571" s="138"/>
      <c r="U571" s="180"/>
      <c r="V571" s="180"/>
    </row>
    <row r="572" spans="2:22" x14ac:dyDescent="0.25">
      <c r="B572"/>
      <c r="I572" s="138"/>
      <c r="J572" s="138"/>
      <c r="K572" s="138"/>
      <c r="N572" s="138"/>
      <c r="U572" s="180"/>
      <c r="V572" s="180"/>
    </row>
    <row r="573" spans="2:22" x14ac:dyDescent="0.25">
      <c r="B573"/>
      <c r="I573" s="138"/>
      <c r="J573" s="138"/>
      <c r="K573" s="138"/>
      <c r="N573" s="138"/>
      <c r="U573" s="180"/>
      <c r="V573" s="180"/>
    </row>
    <row r="574" spans="2:22" x14ac:dyDescent="0.25">
      <c r="B574"/>
      <c r="I574" s="138"/>
      <c r="J574" s="138"/>
      <c r="K574" s="138"/>
      <c r="N574" s="138"/>
      <c r="U574" s="180"/>
      <c r="V574" s="180"/>
    </row>
    <row r="575" spans="2:22" x14ac:dyDescent="0.25">
      <c r="B575"/>
      <c r="I575" s="138"/>
      <c r="J575" s="138"/>
      <c r="K575" s="138"/>
      <c r="N575" s="138"/>
      <c r="U575" s="180"/>
      <c r="V575" s="180"/>
    </row>
    <row r="576" spans="2:22" x14ac:dyDescent="0.25">
      <c r="B576"/>
      <c r="I576" s="138"/>
      <c r="J576" s="138"/>
      <c r="K576" s="138"/>
      <c r="N576" s="138"/>
      <c r="U576" s="180"/>
      <c r="V576" s="180"/>
    </row>
    <row r="577" spans="2:22" x14ac:dyDescent="0.25">
      <c r="B577"/>
      <c r="I577" s="138"/>
      <c r="J577" s="138"/>
      <c r="K577" s="138"/>
      <c r="N577" s="138"/>
      <c r="U577" s="180"/>
      <c r="V577" s="180"/>
    </row>
    <row r="578" spans="2:22" x14ac:dyDescent="0.25">
      <c r="B578"/>
      <c r="I578" s="138"/>
      <c r="J578" s="138"/>
      <c r="K578" s="138"/>
      <c r="N578" s="138"/>
      <c r="U578" s="180"/>
      <c r="V578" s="180"/>
    </row>
    <row r="579" spans="2:22" x14ac:dyDescent="0.25">
      <c r="B579"/>
      <c r="I579" s="138"/>
      <c r="J579" s="138"/>
      <c r="K579" s="138"/>
      <c r="N579" s="138"/>
      <c r="U579" s="180"/>
      <c r="V579" s="180"/>
    </row>
    <row r="580" spans="2:22" x14ac:dyDescent="0.25">
      <c r="B580"/>
      <c r="I580" s="138"/>
      <c r="J580" s="138"/>
      <c r="K580" s="138"/>
      <c r="N580" s="138"/>
      <c r="U580" s="180"/>
      <c r="V580" s="180"/>
    </row>
    <row r="581" spans="2:22" x14ac:dyDescent="0.25">
      <c r="B581"/>
      <c r="I581" s="138"/>
      <c r="J581" s="138"/>
      <c r="K581" s="138"/>
      <c r="N581" s="138"/>
      <c r="U581" s="180"/>
      <c r="V581" s="180"/>
    </row>
    <row r="582" spans="2:22" x14ac:dyDescent="0.25">
      <c r="B582"/>
      <c r="I582" s="138"/>
      <c r="J582" s="138"/>
      <c r="K582" s="138"/>
      <c r="N582" s="138"/>
      <c r="U582" s="180"/>
      <c r="V582" s="180"/>
    </row>
    <row r="583" spans="2:22" x14ac:dyDescent="0.25">
      <c r="B583"/>
      <c r="I583" s="138"/>
      <c r="J583" s="138"/>
      <c r="K583" s="138"/>
      <c r="N583" s="138"/>
      <c r="U583" s="180"/>
      <c r="V583" s="180"/>
    </row>
    <row r="584" spans="2:22" x14ac:dyDescent="0.25">
      <c r="B584"/>
      <c r="I584" s="138"/>
      <c r="J584" s="138"/>
      <c r="K584" s="138"/>
      <c r="N584" s="138"/>
      <c r="U584" s="180"/>
      <c r="V584" s="180"/>
    </row>
    <row r="585" spans="2:22" x14ac:dyDescent="0.25">
      <c r="B585"/>
      <c r="I585" s="138"/>
      <c r="J585" s="138"/>
      <c r="K585" s="138"/>
      <c r="N585" s="138"/>
      <c r="U585" s="180"/>
      <c r="V585" s="180"/>
    </row>
    <row r="586" spans="2:22" x14ac:dyDescent="0.25">
      <c r="B586"/>
      <c r="I586" s="138"/>
      <c r="J586" s="138"/>
      <c r="K586" s="138"/>
      <c r="N586" s="138"/>
      <c r="U586" s="180"/>
      <c r="V586" s="180"/>
    </row>
    <row r="587" spans="2:22" x14ac:dyDescent="0.25">
      <c r="B587"/>
      <c r="I587" s="138"/>
      <c r="J587" s="138"/>
      <c r="K587" s="138"/>
      <c r="N587" s="138"/>
      <c r="U587" s="180"/>
      <c r="V587" s="180"/>
    </row>
    <row r="588" spans="2:22" x14ac:dyDescent="0.25">
      <c r="B588"/>
      <c r="I588" s="138"/>
      <c r="J588" s="138"/>
      <c r="K588" s="138"/>
      <c r="N588" s="138"/>
      <c r="U588" s="180"/>
      <c r="V588" s="180"/>
    </row>
    <row r="589" spans="2:22" x14ac:dyDescent="0.25">
      <c r="B589"/>
      <c r="I589" s="138"/>
      <c r="J589" s="138"/>
      <c r="K589" s="138"/>
      <c r="N589" s="138"/>
      <c r="U589" s="180"/>
      <c r="V589" s="180"/>
    </row>
    <row r="590" spans="2:22" x14ac:dyDescent="0.25">
      <c r="B590"/>
      <c r="I590" s="138"/>
      <c r="J590" s="138"/>
      <c r="K590" s="138"/>
      <c r="N590" s="138"/>
      <c r="U590" s="180"/>
      <c r="V590" s="180"/>
    </row>
    <row r="591" spans="2:22" x14ac:dyDescent="0.25">
      <c r="B591"/>
      <c r="I591" s="138"/>
      <c r="J591" s="138"/>
      <c r="K591" s="138"/>
      <c r="N591" s="138"/>
      <c r="U591" s="180"/>
      <c r="V591" s="180"/>
    </row>
    <row r="592" spans="2:22" x14ac:dyDescent="0.25">
      <c r="B592"/>
      <c r="I592" s="138"/>
      <c r="J592" s="138"/>
      <c r="K592" s="138"/>
      <c r="N592" s="138"/>
      <c r="U592" s="180"/>
      <c r="V592" s="180"/>
    </row>
    <row r="593" spans="2:22" x14ac:dyDescent="0.25">
      <c r="B593"/>
      <c r="I593" s="138"/>
      <c r="J593" s="138"/>
      <c r="K593" s="138"/>
      <c r="N593" s="138"/>
      <c r="U593" s="180"/>
      <c r="V593" s="180"/>
    </row>
    <row r="594" spans="2:22" x14ac:dyDescent="0.25">
      <c r="B594"/>
      <c r="I594" s="138"/>
      <c r="J594" s="138"/>
      <c r="K594" s="138"/>
      <c r="N594" s="138"/>
      <c r="U594" s="180"/>
      <c r="V594" s="180"/>
    </row>
    <row r="595" spans="2:22" x14ac:dyDescent="0.25">
      <c r="B595"/>
      <c r="I595" s="138"/>
      <c r="J595" s="138"/>
      <c r="K595" s="138"/>
      <c r="N595" s="138"/>
      <c r="U595" s="180"/>
      <c r="V595" s="180"/>
    </row>
    <row r="596" spans="2:22" x14ac:dyDescent="0.25">
      <c r="B596"/>
      <c r="I596" s="138"/>
      <c r="J596" s="138"/>
      <c r="K596" s="138"/>
      <c r="N596" s="138"/>
      <c r="U596" s="180"/>
      <c r="V596" s="180"/>
    </row>
    <row r="597" spans="2:22" x14ac:dyDescent="0.25">
      <c r="B597"/>
      <c r="I597" s="138"/>
      <c r="J597" s="138"/>
      <c r="K597" s="138"/>
      <c r="N597" s="138"/>
      <c r="U597" s="180"/>
      <c r="V597" s="180"/>
    </row>
    <row r="598" spans="2:22" x14ac:dyDescent="0.25">
      <c r="B598"/>
      <c r="I598" s="138"/>
      <c r="J598" s="138"/>
      <c r="K598" s="138"/>
      <c r="N598" s="138"/>
      <c r="U598" s="180"/>
      <c r="V598" s="180"/>
    </row>
    <row r="599" spans="2:22" x14ac:dyDescent="0.25">
      <c r="B599"/>
      <c r="I599" s="138"/>
      <c r="J599" s="138"/>
      <c r="K599" s="138"/>
      <c r="N599" s="138"/>
      <c r="U599" s="180"/>
      <c r="V599" s="180"/>
    </row>
    <row r="600" spans="2:22" x14ac:dyDescent="0.25">
      <c r="B600"/>
      <c r="I600" s="138"/>
      <c r="J600" s="138"/>
      <c r="K600" s="138"/>
      <c r="N600" s="138"/>
      <c r="U600" s="180"/>
      <c r="V600" s="180"/>
    </row>
    <row r="601" spans="2:22" x14ac:dyDescent="0.25">
      <c r="B601"/>
      <c r="I601" s="138"/>
      <c r="J601" s="138"/>
      <c r="K601" s="138"/>
      <c r="N601" s="138"/>
      <c r="U601" s="180"/>
      <c r="V601" s="180"/>
    </row>
    <row r="602" spans="2:22" x14ac:dyDescent="0.25">
      <c r="B602"/>
      <c r="I602" s="138"/>
      <c r="J602" s="138"/>
      <c r="K602" s="138"/>
      <c r="N602" s="138"/>
      <c r="U602" s="180"/>
      <c r="V602" s="180"/>
    </row>
    <row r="603" spans="2:22" x14ac:dyDescent="0.25">
      <c r="B603"/>
      <c r="I603" s="138"/>
      <c r="J603" s="138"/>
      <c r="K603" s="138"/>
      <c r="N603" s="138"/>
      <c r="U603" s="180"/>
      <c r="V603" s="180"/>
    </row>
    <row r="604" spans="2:22" x14ac:dyDescent="0.25">
      <c r="B604"/>
      <c r="I604" s="138"/>
      <c r="J604" s="138"/>
      <c r="K604" s="138"/>
      <c r="N604" s="138"/>
      <c r="U604" s="180"/>
      <c r="V604" s="180"/>
    </row>
    <row r="605" spans="2:22" x14ac:dyDescent="0.25">
      <c r="B605"/>
      <c r="I605" s="138"/>
      <c r="J605" s="138"/>
      <c r="K605" s="138"/>
      <c r="N605" s="138"/>
      <c r="U605" s="180"/>
      <c r="V605" s="180"/>
    </row>
    <row r="606" spans="2:22" x14ac:dyDescent="0.25">
      <c r="B606"/>
      <c r="I606" s="138"/>
      <c r="J606" s="138"/>
      <c r="K606" s="138"/>
      <c r="N606" s="138"/>
      <c r="U606" s="180"/>
      <c r="V606" s="180"/>
    </row>
    <row r="607" spans="2:22" x14ac:dyDescent="0.25">
      <c r="B607"/>
      <c r="I607" s="138"/>
      <c r="J607" s="138"/>
      <c r="K607" s="138"/>
      <c r="N607" s="138"/>
      <c r="U607" s="180"/>
      <c r="V607" s="180"/>
    </row>
    <row r="608" spans="2:22" x14ac:dyDescent="0.25">
      <c r="B608"/>
      <c r="I608" s="138"/>
      <c r="J608" s="138"/>
      <c r="K608" s="138"/>
      <c r="N608" s="138"/>
      <c r="U608" s="180"/>
      <c r="V608" s="180"/>
    </row>
    <row r="609" spans="2:22" x14ac:dyDescent="0.25">
      <c r="B609"/>
      <c r="I609" s="138"/>
      <c r="J609" s="138"/>
      <c r="K609" s="138"/>
      <c r="N609" s="138"/>
      <c r="U609" s="180"/>
      <c r="V609" s="180"/>
    </row>
    <row r="610" spans="2:22" x14ac:dyDescent="0.25">
      <c r="B610"/>
      <c r="I610" s="138"/>
      <c r="J610" s="138"/>
      <c r="K610" s="138"/>
      <c r="N610" s="138"/>
      <c r="U610" s="180"/>
      <c r="V610" s="180"/>
    </row>
    <row r="611" spans="2:22" x14ac:dyDescent="0.25">
      <c r="B611"/>
      <c r="I611" s="138"/>
      <c r="J611" s="138"/>
      <c r="K611" s="138"/>
      <c r="N611" s="138"/>
      <c r="U611" s="180"/>
      <c r="V611" s="180"/>
    </row>
    <row r="612" spans="2:22" x14ac:dyDescent="0.25">
      <c r="B612"/>
      <c r="I612" s="138"/>
      <c r="J612" s="138"/>
      <c r="K612" s="138"/>
      <c r="N612" s="138"/>
      <c r="U612" s="180"/>
      <c r="V612" s="180"/>
    </row>
    <row r="613" spans="2:22" x14ac:dyDescent="0.25">
      <c r="B613"/>
      <c r="I613" s="138"/>
      <c r="J613" s="138"/>
      <c r="K613" s="138"/>
      <c r="N613" s="138"/>
      <c r="U613" s="180"/>
      <c r="V613" s="180"/>
    </row>
    <row r="614" spans="2:22" x14ac:dyDescent="0.25">
      <c r="I614" s="138"/>
      <c r="J614" s="138"/>
      <c r="K614" s="138"/>
      <c r="N614" s="138"/>
      <c r="U614" s="180"/>
      <c r="V614" s="180"/>
    </row>
    <row r="615" spans="2:22" x14ac:dyDescent="0.25">
      <c r="I615" s="138"/>
      <c r="J615" s="138"/>
      <c r="K615" s="138"/>
      <c r="N615" s="138"/>
      <c r="U615" s="180"/>
      <c r="V615" s="180"/>
    </row>
    <row r="616" spans="2:22" x14ac:dyDescent="0.25">
      <c r="I616" s="138"/>
      <c r="J616" s="138"/>
      <c r="K616" s="138"/>
      <c r="N616" s="138"/>
      <c r="U616" s="180"/>
      <c r="V616" s="180"/>
    </row>
    <row r="617" spans="2:22" x14ac:dyDescent="0.25">
      <c r="B617"/>
      <c r="I617" s="138"/>
      <c r="J617" s="138"/>
      <c r="K617" s="138"/>
      <c r="N617" s="138"/>
      <c r="U617" s="180"/>
      <c r="V617" s="180"/>
    </row>
    <row r="618" spans="2:22" x14ac:dyDescent="0.25">
      <c r="B618"/>
      <c r="I618" s="138"/>
      <c r="J618" s="138"/>
      <c r="K618" s="138"/>
      <c r="N618" s="138"/>
      <c r="U618" s="180"/>
      <c r="V618" s="180"/>
    </row>
    <row r="619" spans="2:22" x14ac:dyDescent="0.25">
      <c r="B619"/>
      <c r="I619" s="138"/>
      <c r="J619" s="138"/>
      <c r="K619" s="138"/>
      <c r="N619" s="138"/>
      <c r="U619" s="180"/>
      <c r="V619" s="180"/>
    </row>
    <row r="620" spans="2:22" x14ac:dyDescent="0.25">
      <c r="B620"/>
      <c r="I620" s="138"/>
      <c r="J620" s="138"/>
      <c r="K620" s="138"/>
      <c r="N620" s="138"/>
      <c r="U620" s="180"/>
      <c r="V620" s="180"/>
    </row>
    <row r="621" spans="2:22" x14ac:dyDescent="0.25">
      <c r="B621"/>
      <c r="I621" s="138"/>
      <c r="J621" s="138"/>
      <c r="K621" s="138"/>
      <c r="N621" s="138"/>
      <c r="U621" s="180"/>
      <c r="V621" s="180"/>
    </row>
    <row r="622" spans="2:22" x14ac:dyDescent="0.25">
      <c r="B622"/>
      <c r="I622" s="138"/>
      <c r="J622" s="138"/>
      <c r="K622" s="138"/>
      <c r="N622" s="138"/>
      <c r="U622" s="180"/>
      <c r="V622" s="180"/>
    </row>
    <row r="623" spans="2:22" x14ac:dyDescent="0.25">
      <c r="I623" s="138"/>
      <c r="J623" s="138"/>
      <c r="K623" s="138"/>
      <c r="N623" s="138"/>
      <c r="U623" s="180"/>
      <c r="V623" s="180"/>
    </row>
    <row r="624" spans="2:22" x14ac:dyDescent="0.25">
      <c r="B624"/>
      <c r="I624" s="138"/>
      <c r="J624" s="138"/>
      <c r="K624" s="138"/>
      <c r="N624" s="138"/>
      <c r="U624" s="180"/>
      <c r="V624" s="180"/>
    </row>
    <row r="625" spans="2:22" x14ac:dyDescent="0.25">
      <c r="B625"/>
      <c r="I625" s="138"/>
      <c r="J625" s="138"/>
      <c r="K625" s="138"/>
      <c r="N625" s="138"/>
      <c r="U625" s="180"/>
      <c r="V625" s="180"/>
    </row>
    <row r="626" spans="2:22" x14ac:dyDescent="0.25">
      <c r="I626" s="138"/>
      <c r="J626" s="138"/>
      <c r="K626" s="138"/>
      <c r="N626" s="138"/>
      <c r="U626" s="180"/>
      <c r="V626" s="180"/>
    </row>
    <row r="627" spans="2:22" x14ac:dyDescent="0.25">
      <c r="B627"/>
      <c r="I627" s="138"/>
      <c r="J627" s="138"/>
      <c r="K627" s="138"/>
      <c r="N627" s="138"/>
      <c r="U627" s="180"/>
      <c r="V627" s="180"/>
    </row>
    <row r="628" spans="2:22" x14ac:dyDescent="0.25">
      <c r="B628"/>
      <c r="I628" s="138"/>
      <c r="J628" s="138"/>
      <c r="K628" s="138"/>
      <c r="N628" s="138"/>
      <c r="U628" s="180"/>
      <c r="V628" s="180"/>
    </row>
    <row r="629" spans="2:22" x14ac:dyDescent="0.25">
      <c r="B629"/>
      <c r="I629" s="138"/>
      <c r="J629" s="138"/>
      <c r="K629" s="138"/>
      <c r="N629" s="138"/>
      <c r="U629" s="180"/>
      <c r="V629" s="180"/>
    </row>
    <row r="630" spans="2:22" x14ac:dyDescent="0.25">
      <c r="B630"/>
      <c r="I630" s="138"/>
      <c r="J630" s="138"/>
      <c r="K630" s="138"/>
      <c r="N630" s="138"/>
      <c r="U630" s="180"/>
      <c r="V630" s="180"/>
    </row>
    <row r="631" spans="2:22" x14ac:dyDescent="0.25">
      <c r="B631"/>
      <c r="I631" s="138"/>
      <c r="J631" s="138"/>
      <c r="K631" s="138"/>
      <c r="N631" s="138"/>
      <c r="U631" s="180"/>
      <c r="V631" s="180"/>
    </row>
    <row r="632" spans="2:22" x14ac:dyDescent="0.25">
      <c r="B632"/>
      <c r="I632" s="138"/>
      <c r="J632" s="138"/>
      <c r="K632" s="138"/>
      <c r="N632" s="138"/>
      <c r="U632" s="180"/>
      <c r="V632" s="180"/>
    </row>
    <row r="633" spans="2:22" x14ac:dyDescent="0.25">
      <c r="B633"/>
      <c r="I633" s="138"/>
      <c r="J633" s="138"/>
      <c r="K633" s="138"/>
      <c r="N633" s="138"/>
      <c r="U633" s="180"/>
      <c r="V633" s="180"/>
    </row>
    <row r="634" spans="2:22" x14ac:dyDescent="0.25">
      <c r="B634"/>
      <c r="I634" s="138"/>
      <c r="J634" s="138"/>
      <c r="K634" s="138"/>
      <c r="N634" s="138"/>
      <c r="U634" s="180"/>
      <c r="V634" s="180"/>
    </row>
    <row r="635" spans="2:22" x14ac:dyDescent="0.25">
      <c r="B635"/>
      <c r="I635" s="138"/>
      <c r="J635" s="138"/>
      <c r="K635" s="138"/>
      <c r="N635" s="138"/>
      <c r="U635" s="180"/>
      <c r="V635" s="180"/>
    </row>
    <row r="636" spans="2:22" x14ac:dyDescent="0.25">
      <c r="B636"/>
      <c r="I636" s="138"/>
      <c r="J636" s="138"/>
      <c r="K636" s="138"/>
      <c r="N636" s="138"/>
      <c r="U636" s="180"/>
      <c r="V636" s="180"/>
    </row>
    <row r="637" spans="2:22" x14ac:dyDescent="0.25">
      <c r="B637"/>
      <c r="I637" s="138"/>
      <c r="J637" s="138"/>
      <c r="K637" s="138"/>
      <c r="N637" s="138"/>
      <c r="U637" s="180"/>
      <c r="V637" s="180"/>
    </row>
    <row r="638" spans="2:22" x14ac:dyDescent="0.25">
      <c r="B638"/>
      <c r="I638" s="138"/>
      <c r="J638" s="138"/>
      <c r="K638" s="138"/>
      <c r="N638" s="138"/>
      <c r="U638" s="180"/>
      <c r="V638" s="180"/>
    </row>
    <row r="639" spans="2:22" x14ac:dyDescent="0.25">
      <c r="B639"/>
      <c r="I639" s="138"/>
      <c r="J639" s="138"/>
      <c r="K639" s="138"/>
      <c r="N639" s="138"/>
      <c r="U639" s="180"/>
      <c r="V639" s="180"/>
    </row>
    <row r="640" spans="2:22" x14ac:dyDescent="0.25">
      <c r="B640"/>
      <c r="I640" s="138"/>
      <c r="J640" s="138"/>
      <c r="K640" s="138"/>
      <c r="N640" s="138"/>
      <c r="U640" s="180"/>
      <c r="V640" s="180"/>
    </row>
    <row r="641" spans="2:22" x14ac:dyDescent="0.25">
      <c r="B641"/>
      <c r="I641" s="138"/>
      <c r="J641" s="138"/>
      <c r="K641" s="138"/>
      <c r="N641" s="138"/>
      <c r="U641" s="180"/>
      <c r="V641" s="180"/>
    </row>
    <row r="642" spans="2:22" x14ac:dyDescent="0.25">
      <c r="B642"/>
      <c r="I642" s="138"/>
      <c r="J642" s="138"/>
      <c r="K642" s="138"/>
      <c r="N642" s="138"/>
      <c r="U642" s="180"/>
      <c r="V642" s="180"/>
    </row>
    <row r="643" spans="2:22" x14ac:dyDescent="0.25">
      <c r="B643"/>
      <c r="I643" s="138"/>
      <c r="J643" s="138"/>
      <c r="K643" s="138"/>
      <c r="N643" s="138"/>
      <c r="U643" s="180"/>
      <c r="V643" s="180"/>
    </row>
    <row r="644" spans="2:22" x14ac:dyDescent="0.25">
      <c r="B644"/>
      <c r="I644" s="138"/>
      <c r="J644" s="138"/>
      <c r="K644" s="138"/>
      <c r="N644" s="138"/>
      <c r="U644" s="180"/>
      <c r="V644" s="180"/>
    </row>
    <row r="645" spans="2:22" x14ac:dyDescent="0.25">
      <c r="B645"/>
      <c r="I645" s="138"/>
      <c r="J645" s="138"/>
      <c r="K645" s="138"/>
      <c r="N645" s="138"/>
      <c r="U645" s="180"/>
      <c r="V645" s="180"/>
    </row>
    <row r="646" spans="2:22" x14ac:dyDescent="0.25">
      <c r="B646"/>
      <c r="I646" s="138"/>
      <c r="J646" s="138"/>
      <c r="K646" s="138"/>
      <c r="N646" s="138"/>
      <c r="U646" s="180"/>
      <c r="V646" s="180"/>
    </row>
    <row r="647" spans="2:22" x14ac:dyDescent="0.25">
      <c r="B647"/>
      <c r="I647" s="138"/>
      <c r="J647" s="138"/>
      <c r="K647" s="138"/>
      <c r="N647" s="138"/>
      <c r="U647" s="180"/>
      <c r="V647" s="180"/>
    </row>
    <row r="648" spans="2:22" x14ac:dyDescent="0.25">
      <c r="B648"/>
      <c r="I648" s="138"/>
      <c r="J648" s="138"/>
      <c r="K648" s="138"/>
      <c r="N648" s="138"/>
      <c r="U648" s="180"/>
      <c r="V648" s="180"/>
    </row>
    <row r="649" spans="2:22" x14ac:dyDescent="0.25">
      <c r="I649" s="138"/>
      <c r="J649" s="138"/>
      <c r="K649" s="138"/>
      <c r="N649" s="138"/>
      <c r="U649" s="180"/>
      <c r="V649" s="180"/>
    </row>
    <row r="650" spans="2:22" x14ac:dyDescent="0.25">
      <c r="I650" s="138"/>
      <c r="J650" s="138"/>
      <c r="K650" s="138"/>
      <c r="N650" s="138"/>
      <c r="U650" s="180"/>
      <c r="V650" s="180"/>
    </row>
    <row r="651" spans="2:22" x14ac:dyDescent="0.25">
      <c r="B651"/>
      <c r="I651" s="138"/>
      <c r="J651" s="138"/>
      <c r="K651" s="138"/>
      <c r="N651" s="138"/>
      <c r="U651" s="180"/>
      <c r="V651" s="180"/>
    </row>
    <row r="652" spans="2:22" x14ac:dyDescent="0.25">
      <c r="B652"/>
      <c r="I652" s="138"/>
      <c r="J652" s="138"/>
      <c r="K652" s="138"/>
      <c r="N652" s="138"/>
      <c r="U652" s="180"/>
      <c r="V652" s="180"/>
    </row>
    <row r="653" spans="2:22" x14ac:dyDescent="0.25">
      <c r="I653" s="138"/>
      <c r="J653" s="138"/>
      <c r="K653" s="138"/>
      <c r="N653" s="138"/>
      <c r="U653" s="180"/>
      <c r="V653" s="180"/>
    </row>
    <row r="654" spans="2:22" x14ac:dyDescent="0.25">
      <c r="B654"/>
      <c r="I654" s="138"/>
      <c r="J654" s="138"/>
      <c r="K654" s="138"/>
      <c r="N654" s="138"/>
      <c r="U654" s="180"/>
      <c r="V654" s="180"/>
    </row>
    <row r="655" spans="2:22" x14ac:dyDescent="0.25">
      <c r="B655"/>
      <c r="I655" s="138"/>
      <c r="J655" s="138"/>
      <c r="K655" s="138"/>
      <c r="N655" s="138"/>
      <c r="U655" s="180"/>
      <c r="V655" s="180"/>
    </row>
    <row r="656" spans="2:22" x14ac:dyDescent="0.25">
      <c r="B656"/>
      <c r="I656" s="138"/>
      <c r="J656" s="138"/>
      <c r="K656" s="138"/>
      <c r="N656" s="138"/>
      <c r="U656" s="180"/>
      <c r="V656" s="180"/>
    </row>
    <row r="657" spans="2:22" x14ac:dyDescent="0.25">
      <c r="B657"/>
      <c r="I657" s="138"/>
      <c r="J657" s="138"/>
      <c r="K657" s="138"/>
      <c r="N657" s="138"/>
      <c r="U657" s="180"/>
      <c r="V657" s="180"/>
    </row>
    <row r="658" spans="2:22" x14ac:dyDescent="0.25">
      <c r="B658"/>
      <c r="I658" s="138"/>
      <c r="J658" s="138"/>
      <c r="K658" s="138"/>
      <c r="N658" s="138"/>
      <c r="U658" s="180"/>
      <c r="V658" s="180"/>
    </row>
    <row r="659" spans="2:22" x14ac:dyDescent="0.25">
      <c r="B659"/>
      <c r="I659" s="138"/>
      <c r="J659" s="138"/>
      <c r="K659" s="138"/>
      <c r="N659" s="138"/>
      <c r="U659" s="180"/>
      <c r="V659" s="180"/>
    </row>
    <row r="660" spans="2:22" x14ac:dyDescent="0.25">
      <c r="B660"/>
      <c r="I660" s="138"/>
      <c r="J660" s="138"/>
      <c r="K660" s="138"/>
      <c r="N660" s="138"/>
      <c r="U660" s="180"/>
      <c r="V660" s="180"/>
    </row>
    <row r="661" spans="2:22" x14ac:dyDescent="0.25">
      <c r="B661"/>
      <c r="I661" s="138"/>
      <c r="J661" s="138"/>
      <c r="K661" s="138"/>
      <c r="N661" s="138"/>
      <c r="U661" s="180"/>
      <c r="V661" s="180"/>
    </row>
    <row r="662" spans="2:22" x14ac:dyDescent="0.25">
      <c r="B662"/>
      <c r="I662" s="138"/>
      <c r="J662" s="138"/>
      <c r="K662" s="138"/>
      <c r="N662" s="138"/>
      <c r="U662" s="180"/>
      <c r="V662" s="180"/>
    </row>
    <row r="663" spans="2:22" x14ac:dyDescent="0.25">
      <c r="B663"/>
      <c r="I663" s="138"/>
      <c r="J663" s="138"/>
      <c r="K663" s="138"/>
      <c r="N663" s="138"/>
      <c r="U663" s="180"/>
      <c r="V663" s="180"/>
    </row>
    <row r="664" spans="2:22" x14ac:dyDescent="0.25">
      <c r="B664"/>
      <c r="I664" s="138"/>
      <c r="J664" s="138"/>
      <c r="K664" s="138"/>
      <c r="N664" s="138"/>
      <c r="U664" s="180"/>
      <c r="V664" s="180"/>
    </row>
    <row r="665" spans="2:22" x14ac:dyDescent="0.25">
      <c r="I665" s="138"/>
      <c r="J665" s="138"/>
      <c r="K665" s="138"/>
      <c r="N665" s="138"/>
      <c r="U665" s="180"/>
      <c r="V665" s="180"/>
    </row>
    <row r="666" spans="2:22" x14ac:dyDescent="0.25">
      <c r="B666"/>
      <c r="I666" s="138"/>
      <c r="J666" s="138"/>
      <c r="K666" s="138"/>
      <c r="N666" s="138"/>
      <c r="U666" s="180"/>
      <c r="V666" s="180"/>
    </row>
    <row r="667" spans="2:22" x14ac:dyDescent="0.25">
      <c r="B667"/>
      <c r="I667" s="138"/>
      <c r="J667" s="138"/>
      <c r="K667" s="138"/>
      <c r="N667" s="138"/>
      <c r="U667" s="180"/>
      <c r="V667" s="180"/>
    </row>
    <row r="668" spans="2:22" x14ac:dyDescent="0.25">
      <c r="B668"/>
      <c r="I668" s="138"/>
      <c r="J668" s="138"/>
      <c r="K668" s="138"/>
      <c r="N668" s="138"/>
      <c r="U668" s="180"/>
      <c r="V668" s="180"/>
    </row>
    <row r="669" spans="2:22" x14ac:dyDescent="0.25">
      <c r="B669"/>
      <c r="I669" s="138"/>
      <c r="J669" s="138"/>
      <c r="K669" s="138"/>
      <c r="N669" s="138"/>
      <c r="U669" s="180"/>
      <c r="V669" s="180"/>
    </row>
    <row r="670" spans="2:22" x14ac:dyDescent="0.25">
      <c r="B670"/>
      <c r="I670" s="138"/>
      <c r="J670" s="138"/>
      <c r="K670" s="138"/>
      <c r="N670" s="138"/>
      <c r="U670" s="180"/>
      <c r="V670" s="180"/>
    </row>
    <row r="671" spans="2:22" x14ac:dyDescent="0.25">
      <c r="B671"/>
      <c r="I671" s="138"/>
      <c r="J671" s="138"/>
      <c r="K671" s="138"/>
      <c r="N671" s="138"/>
      <c r="U671" s="180"/>
      <c r="V671" s="180"/>
    </row>
    <row r="672" spans="2:22" x14ac:dyDescent="0.25">
      <c r="B672"/>
      <c r="I672" s="138"/>
      <c r="J672" s="138"/>
      <c r="K672" s="138"/>
      <c r="N672" s="138"/>
      <c r="U672" s="180"/>
      <c r="V672" s="180"/>
    </row>
    <row r="673" spans="2:22" x14ac:dyDescent="0.25">
      <c r="B673"/>
      <c r="I673" s="138"/>
      <c r="J673" s="138"/>
      <c r="K673" s="138"/>
      <c r="N673" s="138"/>
      <c r="U673" s="180"/>
      <c r="V673" s="180"/>
    </row>
    <row r="674" spans="2:22" x14ac:dyDescent="0.25">
      <c r="B674"/>
      <c r="I674" s="138"/>
      <c r="J674" s="138"/>
      <c r="K674" s="138"/>
      <c r="N674" s="138"/>
      <c r="U674" s="180"/>
      <c r="V674" s="180"/>
    </row>
    <row r="675" spans="2:22" x14ac:dyDescent="0.25">
      <c r="I675" s="138"/>
      <c r="J675" s="138"/>
      <c r="K675" s="138"/>
      <c r="N675" s="138"/>
      <c r="U675" s="180"/>
      <c r="V675" s="180"/>
    </row>
    <row r="676" spans="2:22" x14ac:dyDescent="0.25">
      <c r="B676"/>
      <c r="I676" s="138"/>
      <c r="J676" s="138"/>
      <c r="K676" s="138"/>
      <c r="N676" s="138"/>
      <c r="U676" s="180"/>
      <c r="V676" s="180"/>
    </row>
    <row r="677" spans="2:22" x14ac:dyDescent="0.25">
      <c r="B677"/>
      <c r="I677" s="138"/>
      <c r="J677" s="138"/>
      <c r="K677" s="138"/>
      <c r="N677" s="138"/>
      <c r="U677" s="180"/>
      <c r="V677" s="180"/>
    </row>
    <row r="678" spans="2:22" x14ac:dyDescent="0.25">
      <c r="B678"/>
      <c r="I678" s="138"/>
      <c r="J678" s="138"/>
      <c r="K678" s="138"/>
      <c r="N678" s="138"/>
      <c r="U678" s="180"/>
      <c r="V678" s="180"/>
    </row>
    <row r="679" spans="2:22" x14ac:dyDescent="0.25">
      <c r="B679"/>
      <c r="I679" s="138"/>
      <c r="J679" s="138"/>
      <c r="K679" s="138"/>
      <c r="N679" s="138"/>
      <c r="U679" s="180"/>
      <c r="V679" s="180"/>
    </row>
    <row r="680" spans="2:22" x14ac:dyDescent="0.25">
      <c r="B680"/>
      <c r="I680" s="138"/>
      <c r="J680" s="138"/>
      <c r="K680" s="138"/>
      <c r="N680" s="138"/>
      <c r="U680" s="180"/>
      <c r="V680" s="180"/>
    </row>
    <row r="681" spans="2:22" x14ac:dyDescent="0.25">
      <c r="B681"/>
      <c r="I681" s="138"/>
      <c r="J681" s="138"/>
      <c r="K681" s="138"/>
      <c r="N681" s="138"/>
      <c r="U681" s="180"/>
      <c r="V681" s="180"/>
    </row>
    <row r="682" spans="2:22" x14ac:dyDescent="0.25">
      <c r="B682"/>
      <c r="I682" s="138"/>
      <c r="J682" s="138"/>
      <c r="K682" s="138"/>
      <c r="N682" s="138"/>
      <c r="U682" s="180"/>
      <c r="V682" s="180"/>
    </row>
    <row r="683" spans="2:22" x14ac:dyDescent="0.25">
      <c r="B683"/>
      <c r="I683" s="138"/>
      <c r="J683" s="138"/>
      <c r="K683" s="138"/>
      <c r="N683" s="138"/>
      <c r="U683" s="180"/>
      <c r="V683" s="180"/>
    </row>
    <row r="684" spans="2:22" x14ac:dyDescent="0.25">
      <c r="I684" s="138"/>
      <c r="J684" s="138"/>
      <c r="K684" s="138"/>
      <c r="N684" s="138"/>
      <c r="U684" s="180"/>
      <c r="V684" s="180"/>
    </row>
    <row r="685" spans="2:22" x14ac:dyDescent="0.25">
      <c r="I685" s="138"/>
      <c r="J685" s="138"/>
      <c r="K685" s="138"/>
      <c r="N685" s="138"/>
      <c r="U685" s="180"/>
      <c r="V685" s="180"/>
    </row>
    <row r="686" spans="2:22" x14ac:dyDescent="0.25">
      <c r="I686" s="138"/>
      <c r="J686" s="138"/>
      <c r="K686" s="138"/>
      <c r="N686" s="138"/>
      <c r="U686" s="180"/>
      <c r="V686" s="180"/>
    </row>
    <row r="687" spans="2:22" x14ac:dyDescent="0.25">
      <c r="B687"/>
      <c r="I687" s="138"/>
      <c r="J687" s="138"/>
      <c r="K687" s="138"/>
      <c r="N687" s="138"/>
      <c r="U687" s="180"/>
      <c r="V687" s="180"/>
    </row>
    <row r="688" spans="2:22" x14ac:dyDescent="0.25">
      <c r="B688"/>
      <c r="I688" s="138"/>
      <c r="J688" s="138"/>
      <c r="K688" s="138"/>
      <c r="N688" s="138"/>
      <c r="U688" s="180"/>
      <c r="V688" s="180"/>
    </row>
    <row r="689" spans="2:22" x14ac:dyDescent="0.25">
      <c r="B689"/>
      <c r="I689" s="138"/>
      <c r="J689" s="138"/>
      <c r="K689" s="138"/>
      <c r="N689" s="138"/>
      <c r="U689" s="180"/>
      <c r="V689" s="180"/>
    </row>
    <row r="690" spans="2:22" x14ac:dyDescent="0.25">
      <c r="B690"/>
      <c r="I690" s="138"/>
      <c r="J690" s="138"/>
      <c r="K690" s="138"/>
      <c r="N690" s="138"/>
      <c r="U690" s="180"/>
      <c r="V690" s="180"/>
    </row>
    <row r="691" spans="2:22" x14ac:dyDescent="0.25">
      <c r="B691"/>
      <c r="I691" s="138"/>
      <c r="J691" s="138"/>
      <c r="K691" s="138"/>
      <c r="N691" s="138"/>
      <c r="U691" s="180"/>
      <c r="V691" s="180"/>
    </row>
    <row r="692" spans="2:22" x14ac:dyDescent="0.25">
      <c r="B692"/>
      <c r="I692" s="138"/>
      <c r="J692" s="138"/>
      <c r="K692" s="138"/>
      <c r="N692" s="138"/>
      <c r="U692" s="180"/>
      <c r="V692" s="180"/>
    </row>
    <row r="693" spans="2:22" x14ac:dyDescent="0.25">
      <c r="B693"/>
      <c r="I693" s="138"/>
      <c r="J693" s="138"/>
      <c r="K693" s="138"/>
      <c r="N693" s="138"/>
      <c r="U693" s="180"/>
      <c r="V693" s="180"/>
    </row>
    <row r="694" spans="2:22" x14ac:dyDescent="0.25">
      <c r="B694"/>
      <c r="I694" s="138"/>
      <c r="J694" s="138"/>
      <c r="K694" s="138"/>
      <c r="N694" s="138"/>
      <c r="U694" s="180"/>
      <c r="V694" s="180"/>
    </row>
    <row r="695" spans="2:22" x14ac:dyDescent="0.25">
      <c r="B695"/>
      <c r="I695" s="138"/>
      <c r="J695" s="138"/>
      <c r="K695" s="138"/>
      <c r="N695" s="138"/>
      <c r="U695" s="180"/>
      <c r="V695" s="180"/>
    </row>
    <row r="696" spans="2:22" x14ac:dyDescent="0.25">
      <c r="B696"/>
      <c r="I696" s="138"/>
      <c r="J696" s="138"/>
      <c r="K696" s="138"/>
      <c r="N696" s="138"/>
      <c r="U696" s="180"/>
      <c r="V696" s="180"/>
    </row>
    <row r="697" spans="2:22" x14ac:dyDescent="0.25">
      <c r="B697"/>
      <c r="I697" s="138"/>
      <c r="J697" s="138"/>
      <c r="K697" s="138"/>
      <c r="N697" s="138"/>
      <c r="U697" s="180"/>
      <c r="V697" s="180"/>
    </row>
    <row r="698" spans="2:22" x14ac:dyDescent="0.25">
      <c r="B698"/>
      <c r="I698" s="138"/>
      <c r="J698" s="138"/>
      <c r="K698" s="138"/>
      <c r="N698" s="138"/>
      <c r="U698" s="180"/>
      <c r="V698" s="180"/>
    </row>
    <row r="699" spans="2:22" x14ac:dyDescent="0.25">
      <c r="B699"/>
      <c r="I699" s="138"/>
      <c r="J699" s="138"/>
      <c r="K699" s="138"/>
      <c r="N699" s="138"/>
      <c r="U699" s="180"/>
      <c r="V699" s="180"/>
    </row>
    <row r="700" spans="2:22" x14ac:dyDescent="0.25">
      <c r="B700"/>
      <c r="I700" s="138"/>
      <c r="J700" s="138"/>
      <c r="K700" s="138"/>
      <c r="N700" s="138"/>
      <c r="U700" s="180"/>
      <c r="V700" s="180"/>
    </row>
    <row r="701" spans="2:22" x14ac:dyDescent="0.25">
      <c r="B701"/>
      <c r="I701" s="138"/>
      <c r="J701" s="138"/>
      <c r="K701" s="138"/>
      <c r="N701" s="138"/>
      <c r="U701" s="180"/>
      <c r="V701" s="180"/>
    </row>
    <row r="702" spans="2:22" x14ac:dyDescent="0.25">
      <c r="B702"/>
      <c r="I702" s="138"/>
      <c r="J702" s="138"/>
      <c r="K702" s="138"/>
      <c r="N702" s="138"/>
      <c r="U702" s="180"/>
      <c r="V702" s="180"/>
    </row>
    <row r="703" spans="2:22" x14ac:dyDescent="0.25">
      <c r="B703"/>
      <c r="I703" s="138"/>
      <c r="J703" s="138"/>
      <c r="K703" s="138"/>
      <c r="N703" s="138"/>
      <c r="U703" s="180"/>
      <c r="V703" s="180"/>
    </row>
    <row r="704" spans="2:22" x14ac:dyDescent="0.25">
      <c r="B704"/>
      <c r="I704" s="138"/>
      <c r="J704" s="138"/>
      <c r="K704" s="138"/>
      <c r="N704" s="138"/>
      <c r="U704" s="180"/>
      <c r="V704" s="180"/>
    </row>
    <row r="705" spans="2:22" x14ac:dyDescent="0.25">
      <c r="B705"/>
      <c r="I705" s="138"/>
      <c r="J705" s="138"/>
      <c r="K705" s="138"/>
      <c r="N705" s="138"/>
      <c r="U705" s="180"/>
      <c r="V705" s="180"/>
    </row>
    <row r="706" spans="2:22" x14ac:dyDescent="0.25">
      <c r="B706"/>
      <c r="I706" s="138"/>
      <c r="J706" s="138"/>
      <c r="K706" s="138"/>
      <c r="N706" s="138"/>
      <c r="U706" s="180"/>
      <c r="V706" s="180"/>
    </row>
    <row r="707" spans="2:22" x14ac:dyDescent="0.25">
      <c r="B707"/>
      <c r="I707" s="138"/>
      <c r="J707" s="138"/>
      <c r="K707" s="138"/>
      <c r="N707" s="138"/>
      <c r="U707" s="180"/>
      <c r="V707" s="180"/>
    </row>
    <row r="708" spans="2:22" x14ac:dyDescent="0.25">
      <c r="B708"/>
      <c r="I708" s="138"/>
      <c r="J708" s="138"/>
      <c r="K708" s="138"/>
      <c r="N708" s="138"/>
      <c r="U708" s="180"/>
      <c r="V708" s="180"/>
    </row>
    <row r="709" spans="2:22" x14ac:dyDescent="0.25">
      <c r="B709"/>
      <c r="I709" s="138"/>
      <c r="J709" s="138"/>
      <c r="K709" s="138"/>
      <c r="N709" s="138"/>
      <c r="U709" s="180"/>
      <c r="V709" s="180"/>
    </row>
    <row r="710" spans="2:22" x14ac:dyDescent="0.25">
      <c r="B710"/>
      <c r="I710" s="138"/>
      <c r="J710" s="138"/>
      <c r="K710" s="138"/>
      <c r="N710" s="138"/>
      <c r="U710" s="180"/>
      <c r="V710" s="180"/>
    </row>
    <row r="711" spans="2:22" x14ac:dyDescent="0.25">
      <c r="B711"/>
      <c r="I711" s="138"/>
      <c r="J711" s="138"/>
      <c r="K711" s="138"/>
      <c r="N711" s="138"/>
      <c r="U711" s="180"/>
      <c r="V711" s="180"/>
    </row>
    <row r="712" spans="2:22" x14ac:dyDescent="0.25">
      <c r="B712"/>
      <c r="I712" s="138"/>
      <c r="J712" s="138"/>
      <c r="K712" s="138"/>
      <c r="N712" s="138"/>
      <c r="U712" s="180"/>
      <c r="V712" s="180"/>
    </row>
    <row r="713" spans="2:22" x14ac:dyDescent="0.25">
      <c r="B713"/>
      <c r="I713" s="138"/>
      <c r="J713" s="138"/>
      <c r="K713" s="138"/>
      <c r="N713" s="138"/>
      <c r="U713" s="180"/>
      <c r="V713" s="180"/>
    </row>
    <row r="714" spans="2:22" x14ac:dyDescent="0.25">
      <c r="B714"/>
      <c r="I714" s="138"/>
      <c r="J714" s="138"/>
      <c r="K714" s="138"/>
      <c r="N714" s="138"/>
      <c r="U714" s="180"/>
      <c r="V714" s="180"/>
    </row>
    <row r="715" spans="2:22" x14ac:dyDescent="0.25">
      <c r="B715"/>
      <c r="I715" s="138"/>
      <c r="J715" s="138"/>
      <c r="K715" s="138"/>
      <c r="N715" s="138"/>
      <c r="U715" s="180"/>
      <c r="V715" s="180"/>
    </row>
    <row r="716" spans="2:22" x14ac:dyDescent="0.25">
      <c r="I716" s="138"/>
      <c r="J716" s="138"/>
      <c r="K716" s="138"/>
      <c r="N716" s="138"/>
      <c r="U716" s="180"/>
      <c r="V716" s="180"/>
    </row>
    <row r="717" spans="2:22" x14ac:dyDescent="0.25">
      <c r="B717"/>
      <c r="I717" s="138"/>
      <c r="J717" s="138"/>
      <c r="K717" s="138"/>
      <c r="N717" s="138"/>
      <c r="U717" s="180"/>
      <c r="V717" s="180"/>
    </row>
    <row r="718" spans="2:22" x14ac:dyDescent="0.25">
      <c r="B718"/>
      <c r="I718" s="138"/>
      <c r="J718" s="138"/>
      <c r="K718" s="138"/>
      <c r="N718" s="138"/>
      <c r="U718" s="180"/>
      <c r="V718" s="180"/>
    </row>
    <row r="719" spans="2:22" x14ac:dyDescent="0.25">
      <c r="B719"/>
      <c r="I719" s="138"/>
      <c r="J719" s="138"/>
      <c r="K719" s="138"/>
      <c r="N719" s="138"/>
      <c r="U719" s="180"/>
      <c r="V719" s="180"/>
    </row>
    <row r="720" spans="2:22" x14ac:dyDescent="0.25">
      <c r="B720"/>
      <c r="I720" s="138"/>
      <c r="J720" s="138"/>
      <c r="K720" s="138"/>
      <c r="N720" s="138"/>
      <c r="U720" s="180"/>
      <c r="V720" s="180"/>
    </row>
    <row r="721" spans="2:22" x14ac:dyDescent="0.25">
      <c r="B721"/>
      <c r="I721" s="138"/>
      <c r="J721" s="138"/>
      <c r="K721" s="138"/>
      <c r="N721" s="138"/>
      <c r="U721" s="180"/>
      <c r="V721" s="180"/>
    </row>
    <row r="722" spans="2:22" x14ac:dyDescent="0.25">
      <c r="B722"/>
      <c r="I722" s="138"/>
      <c r="J722" s="138"/>
      <c r="K722" s="138"/>
      <c r="N722" s="138"/>
      <c r="U722" s="180"/>
      <c r="V722" s="180"/>
    </row>
    <row r="723" spans="2:22" x14ac:dyDescent="0.25">
      <c r="I723" s="138"/>
      <c r="J723" s="138"/>
      <c r="K723" s="138"/>
      <c r="N723" s="138"/>
      <c r="U723" s="180"/>
      <c r="V723" s="180"/>
    </row>
    <row r="724" spans="2:22" x14ac:dyDescent="0.25">
      <c r="B724"/>
      <c r="I724" s="138"/>
      <c r="J724" s="138"/>
      <c r="K724" s="138"/>
      <c r="N724" s="138"/>
      <c r="U724" s="180"/>
      <c r="V724" s="180"/>
    </row>
    <row r="725" spans="2:22" x14ac:dyDescent="0.25">
      <c r="B725"/>
      <c r="I725" s="138"/>
      <c r="J725" s="138"/>
      <c r="K725" s="138"/>
      <c r="N725" s="138"/>
      <c r="U725" s="180"/>
      <c r="V725" s="180"/>
    </row>
    <row r="726" spans="2:22" x14ac:dyDescent="0.25">
      <c r="B726"/>
      <c r="I726" s="138"/>
      <c r="J726" s="138"/>
      <c r="K726" s="138"/>
      <c r="N726" s="138"/>
      <c r="U726" s="180"/>
      <c r="V726" s="180"/>
    </row>
    <row r="727" spans="2:22" x14ac:dyDescent="0.25">
      <c r="I727" s="138"/>
      <c r="J727" s="138"/>
      <c r="K727" s="138"/>
      <c r="N727" s="138"/>
      <c r="U727" s="180"/>
      <c r="V727" s="180"/>
    </row>
    <row r="728" spans="2:22" x14ac:dyDescent="0.25">
      <c r="I728" s="138"/>
      <c r="J728" s="138"/>
      <c r="K728" s="138"/>
      <c r="N728" s="138"/>
      <c r="U728" s="180"/>
      <c r="V728" s="180"/>
    </row>
    <row r="729" spans="2:22" x14ac:dyDescent="0.25">
      <c r="I729" s="138"/>
      <c r="J729" s="138"/>
      <c r="K729" s="138"/>
      <c r="N729" s="138"/>
      <c r="U729" s="180"/>
      <c r="V729" s="180"/>
    </row>
    <row r="730" spans="2:22" x14ac:dyDescent="0.25">
      <c r="I730" s="138"/>
      <c r="J730" s="138"/>
      <c r="K730" s="138"/>
      <c r="N730" s="138"/>
      <c r="U730" s="180"/>
      <c r="V730" s="180"/>
    </row>
    <row r="731" spans="2:22" x14ac:dyDescent="0.25">
      <c r="B731"/>
      <c r="I731" s="138"/>
      <c r="J731" s="138"/>
      <c r="K731" s="138"/>
      <c r="N731" s="138"/>
      <c r="U731" s="180"/>
      <c r="V731" s="180"/>
    </row>
    <row r="732" spans="2:22" x14ac:dyDescent="0.25">
      <c r="B732"/>
      <c r="I732" s="138"/>
      <c r="J732" s="138"/>
      <c r="K732" s="138"/>
      <c r="N732" s="138"/>
      <c r="U732" s="180"/>
      <c r="V732" s="180"/>
    </row>
    <row r="733" spans="2:22" x14ac:dyDescent="0.25">
      <c r="B733"/>
      <c r="I733" s="138"/>
      <c r="J733" s="138"/>
      <c r="K733" s="138"/>
      <c r="N733" s="138"/>
      <c r="U733" s="180"/>
      <c r="V733" s="180"/>
    </row>
    <row r="734" spans="2:22" x14ac:dyDescent="0.25">
      <c r="B734"/>
      <c r="I734" s="138"/>
      <c r="J734" s="138"/>
      <c r="K734" s="138"/>
      <c r="N734" s="138"/>
      <c r="U734" s="180"/>
      <c r="V734" s="180"/>
    </row>
    <row r="735" spans="2:22" x14ac:dyDescent="0.25">
      <c r="B735"/>
      <c r="I735" s="138"/>
      <c r="J735" s="138"/>
      <c r="K735" s="138"/>
      <c r="N735" s="138"/>
      <c r="U735" s="180"/>
      <c r="V735" s="180"/>
    </row>
    <row r="736" spans="2:22" x14ac:dyDescent="0.25">
      <c r="B736"/>
      <c r="I736" s="138"/>
      <c r="J736" s="138"/>
      <c r="K736" s="138"/>
      <c r="N736" s="138"/>
      <c r="U736" s="180"/>
      <c r="V736" s="180"/>
    </row>
    <row r="737" spans="2:23" x14ac:dyDescent="0.25">
      <c r="B737"/>
      <c r="I737" s="138"/>
      <c r="J737" s="138"/>
      <c r="K737" s="138"/>
      <c r="N737" s="138"/>
      <c r="U737" s="180"/>
      <c r="V737" s="180"/>
    </row>
    <row r="738" spans="2:23" x14ac:dyDescent="0.25">
      <c r="B738"/>
      <c r="I738" s="138"/>
      <c r="J738" s="138"/>
      <c r="K738" s="138"/>
      <c r="N738" s="138"/>
      <c r="U738" s="180"/>
      <c r="V738" s="180"/>
    </row>
    <row r="739" spans="2:23" x14ac:dyDescent="0.25">
      <c r="B739"/>
      <c r="I739" s="138"/>
      <c r="J739" s="138"/>
      <c r="K739" s="138"/>
      <c r="N739" s="138"/>
      <c r="U739" s="180"/>
      <c r="V739" s="180"/>
    </row>
    <row r="740" spans="2:23" x14ac:dyDescent="0.25">
      <c r="B740"/>
      <c r="I740" s="138"/>
      <c r="J740" s="138"/>
      <c r="K740" s="138"/>
      <c r="N740" s="138"/>
      <c r="U740" s="180"/>
      <c r="V740" s="180"/>
    </row>
    <row r="741" spans="2:23" x14ac:dyDescent="0.25">
      <c r="B741"/>
      <c r="I741" s="138"/>
      <c r="J741" s="138"/>
      <c r="K741" s="138"/>
      <c r="N741" s="138"/>
      <c r="U741" s="180"/>
      <c r="V741" s="180"/>
    </row>
    <row r="742" spans="2:23" x14ac:dyDescent="0.25">
      <c r="B742"/>
      <c r="I742" s="138"/>
      <c r="J742" s="138"/>
      <c r="K742" s="138"/>
      <c r="N742" s="138"/>
      <c r="U742" s="180"/>
      <c r="V742" s="180"/>
    </row>
    <row r="743" spans="2:23" x14ac:dyDescent="0.25">
      <c r="B743"/>
      <c r="I743" s="138"/>
      <c r="J743" s="138"/>
      <c r="K743" s="138"/>
      <c r="N743" s="138"/>
      <c r="U743" s="180"/>
      <c r="V743" s="180"/>
    </row>
    <row r="744" spans="2:23" x14ac:dyDescent="0.25">
      <c r="B744"/>
      <c r="I744" s="138"/>
      <c r="J744" s="138"/>
      <c r="K744" s="138"/>
      <c r="N744" s="138"/>
      <c r="U744" s="180"/>
      <c r="V744" s="180"/>
    </row>
    <row r="745" spans="2:23" x14ac:dyDescent="0.25">
      <c r="B745"/>
      <c r="I745" s="138"/>
      <c r="J745" s="138"/>
      <c r="K745" s="138"/>
      <c r="N745" s="138"/>
      <c r="U745" s="180"/>
      <c r="V745" s="180"/>
    </row>
    <row r="746" spans="2:23" x14ac:dyDescent="0.25">
      <c r="I746" s="138"/>
      <c r="J746" s="138"/>
      <c r="K746" s="138"/>
      <c r="N746" s="138"/>
      <c r="U746" s="180"/>
      <c r="V746" s="180"/>
    </row>
    <row r="747" spans="2:23" s="181" customFormat="1" x14ac:dyDescent="0.25">
      <c r="B747" s="182"/>
      <c r="I747" s="183"/>
      <c r="J747" s="183"/>
      <c r="K747" s="183"/>
      <c r="L747"/>
      <c r="M747"/>
      <c r="N747" s="138"/>
      <c r="O747"/>
      <c r="P747"/>
      <c r="Q747"/>
      <c r="R747"/>
      <c r="S747"/>
      <c r="T747"/>
      <c r="U747" s="180"/>
      <c r="V747" s="180"/>
      <c r="W747"/>
    </row>
    <row r="748" spans="2:23" x14ac:dyDescent="0.25">
      <c r="I748" s="138"/>
      <c r="J748" s="138"/>
      <c r="K748" s="138"/>
      <c r="N748" s="138"/>
      <c r="U748" s="180"/>
      <c r="V748" s="180"/>
    </row>
    <row r="749" spans="2:23" x14ac:dyDescent="0.25">
      <c r="I749" s="138"/>
      <c r="J749" s="138"/>
      <c r="K749" s="138"/>
      <c r="N749" s="138"/>
      <c r="U749" s="180"/>
      <c r="V749" s="180"/>
    </row>
    <row r="750" spans="2:23" x14ac:dyDescent="0.25">
      <c r="B750"/>
      <c r="I750" s="138"/>
      <c r="J750" s="138"/>
      <c r="K750" s="138"/>
      <c r="N750" s="138"/>
      <c r="U750" s="180"/>
      <c r="V750" s="180"/>
    </row>
    <row r="751" spans="2:23" x14ac:dyDescent="0.25">
      <c r="I751" s="138"/>
      <c r="J751" s="138"/>
      <c r="K751" s="138"/>
      <c r="N751" s="138"/>
      <c r="U751" s="180"/>
      <c r="V751" s="180"/>
    </row>
    <row r="752" spans="2:23" s="181" customFormat="1" x14ac:dyDescent="0.25">
      <c r="B752" s="182"/>
      <c r="I752" s="183"/>
      <c r="J752" s="183"/>
      <c r="K752" s="183"/>
      <c r="L752"/>
      <c r="M752"/>
      <c r="N752" s="138"/>
      <c r="O752"/>
      <c r="P752"/>
      <c r="Q752"/>
      <c r="R752"/>
      <c r="S752"/>
      <c r="T752"/>
      <c r="U752" s="180"/>
      <c r="V752" s="180"/>
      <c r="W752"/>
    </row>
    <row r="753" spans="2:22" x14ac:dyDescent="0.25">
      <c r="B753"/>
      <c r="I753" s="138"/>
      <c r="J753" s="138"/>
      <c r="K753" s="138"/>
      <c r="N753" s="138"/>
      <c r="U753" s="180"/>
      <c r="V753" s="180"/>
    </row>
    <row r="754" spans="2:22" x14ac:dyDescent="0.25">
      <c r="B754"/>
      <c r="I754" s="138"/>
      <c r="J754" s="138"/>
      <c r="K754" s="138"/>
      <c r="N754" s="138"/>
      <c r="U754" s="180"/>
      <c r="V754" s="180"/>
    </row>
    <row r="755" spans="2:22" x14ac:dyDescent="0.25">
      <c r="B755"/>
      <c r="I755" s="138"/>
      <c r="J755" s="138"/>
      <c r="K755" s="138"/>
      <c r="N755" s="138"/>
      <c r="U755" s="180"/>
      <c r="V755" s="180"/>
    </row>
    <row r="756" spans="2:22" x14ac:dyDescent="0.25">
      <c r="B756"/>
      <c r="I756" s="138"/>
      <c r="J756" s="138"/>
      <c r="K756" s="138"/>
      <c r="N756" s="138"/>
      <c r="U756" s="180"/>
      <c r="V756" s="180"/>
    </row>
    <row r="757" spans="2:22" x14ac:dyDescent="0.25">
      <c r="B757"/>
      <c r="I757" s="138"/>
      <c r="J757" s="138"/>
      <c r="K757" s="138"/>
      <c r="N757" s="138"/>
      <c r="U757" s="180"/>
      <c r="V757" s="180"/>
    </row>
    <row r="758" spans="2:22" x14ac:dyDescent="0.25">
      <c r="B758"/>
      <c r="I758" s="138"/>
      <c r="J758" s="138"/>
      <c r="K758" s="138"/>
      <c r="N758" s="138"/>
      <c r="U758" s="180"/>
      <c r="V758" s="180"/>
    </row>
    <row r="759" spans="2:22" x14ac:dyDescent="0.25">
      <c r="B759"/>
      <c r="I759" s="138"/>
      <c r="J759" s="138"/>
      <c r="K759" s="138"/>
      <c r="N759" s="138"/>
      <c r="U759" s="180"/>
      <c r="V759" s="180"/>
    </row>
    <row r="760" spans="2:22" x14ac:dyDescent="0.25">
      <c r="B760"/>
      <c r="I760" s="138"/>
      <c r="J760" s="138"/>
      <c r="K760" s="138"/>
      <c r="N760" s="138"/>
      <c r="U760" s="180"/>
      <c r="V760" s="180"/>
    </row>
    <row r="761" spans="2:22" x14ac:dyDescent="0.25">
      <c r="B761"/>
      <c r="I761" s="138"/>
      <c r="J761" s="138"/>
      <c r="K761" s="138"/>
      <c r="N761" s="138"/>
      <c r="U761" s="180"/>
      <c r="V761" s="180"/>
    </row>
    <row r="762" spans="2:22" x14ac:dyDescent="0.25">
      <c r="B762"/>
      <c r="I762" s="138"/>
      <c r="J762" s="138"/>
      <c r="K762" s="138"/>
      <c r="N762" s="138"/>
      <c r="U762" s="180"/>
      <c r="V762" s="180"/>
    </row>
    <row r="763" spans="2:22" x14ac:dyDescent="0.25">
      <c r="B763"/>
      <c r="I763" s="138"/>
      <c r="J763" s="138"/>
      <c r="K763" s="138"/>
      <c r="N763" s="138"/>
      <c r="U763" s="180"/>
      <c r="V763" s="180"/>
    </row>
    <row r="764" spans="2:22" x14ac:dyDescent="0.25">
      <c r="B764"/>
      <c r="I764" s="138"/>
      <c r="J764" s="138"/>
      <c r="K764" s="138"/>
      <c r="N764" s="138"/>
      <c r="U764" s="180"/>
      <c r="V764" s="180"/>
    </row>
    <row r="765" spans="2:22" x14ac:dyDescent="0.25">
      <c r="I765" s="138"/>
      <c r="J765" s="138"/>
      <c r="K765" s="138"/>
      <c r="N765" s="138"/>
      <c r="U765" s="180"/>
      <c r="V765" s="180"/>
    </row>
    <row r="766" spans="2:22" x14ac:dyDescent="0.25">
      <c r="B766"/>
      <c r="I766" s="138"/>
      <c r="J766" s="138"/>
      <c r="K766" s="138"/>
      <c r="N766" s="138"/>
      <c r="U766" s="180"/>
      <c r="V766" s="180"/>
    </row>
    <row r="767" spans="2:22" x14ac:dyDescent="0.25">
      <c r="B767"/>
      <c r="I767" s="138"/>
      <c r="J767" s="138"/>
      <c r="K767" s="138"/>
      <c r="N767" s="138"/>
      <c r="U767" s="180"/>
      <c r="V767" s="180"/>
    </row>
    <row r="768" spans="2:22" x14ac:dyDescent="0.25">
      <c r="B768"/>
      <c r="I768" s="138"/>
      <c r="J768" s="138"/>
      <c r="K768" s="138"/>
      <c r="N768" s="138"/>
      <c r="U768" s="180"/>
      <c r="V768" s="180"/>
    </row>
    <row r="769" spans="2:22" x14ac:dyDescent="0.25">
      <c r="B769"/>
      <c r="I769" s="138"/>
      <c r="J769" s="138"/>
      <c r="K769" s="138"/>
      <c r="N769" s="138"/>
      <c r="U769" s="180"/>
      <c r="V769" s="180"/>
    </row>
    <row r="770" spans="2:22" x14ac:dyDescent="0.25">
      <c r="I770" s="138"/>
      <c r="J770" s="138"/>
      <c r="K770" s="138"/>
      <c r="N770" s="138"/>
      <c r="U770" s="180"/>
      <c r="V770" s="180"/>
    </row>
    <row r="771" spans="2:22" x14ac:dyDescent="0.25">
      <c r="I771" s="138"/>
      <c r="J771" s="138"/>
      <c r="K771" s="138"/>
      <c r="N771" s="138"/>
      <c r="U771" s="180"/>
      <c r="V771" s="180"/>
    </row>
    <row r="772" spans="2:22" x14ac:dyDescent="0.25">
      <c r="B772"/>
      <c r="I772" s="138"/>
      <c r="J772" s="138"/>
      <c r="K772" s="138"/>
      <c r="N772" s="138"/>
      <c r="U772" s="180"/>
      <c r="V772" s="180"/>
    </row>
    <row r="773" spans="2:22" x14ac:dyDescent="0.25">
      <c r="B773"/>
      <c r="I773" s="138"/>
      <c r="J773" s="138"/>
      <c r="K773" s="138"/>
      <c r="N773" s="138"/>
      <c r="U773" s="180"/>
      <c r="V773" s="180"/>
    </row>
    <row r="774" spans="2:22" x14ac:dyDescent="0.25">
      <c r="B774"/>
      <c r="I774" s="138"/>
      <c r="J774" s="138"/>
      <c r="K774" s="138"/>
      <c r="N774" s="138"/>
      <c r="U774" s="180"/>
      <c r="V774" s="180"/>
    </row>
    <row r="775" spans="2:22" x14ac:dyDescent="0.25">
      <c r="B775"/>
      <c r="I775" s="138"/>
      <c r="J775" s="138"/>
      <c r="K775" s="138"/>
      <c r="N775" s="138"/>
      <c r="U775" s="180"/>
      <c r="V775" s="180"/>
    </row>
    <row r="776" spans="2:22" x14ac:dyDescent="0.25">
      <c r="B776"/>
      <c r="I776" s="138"/>
      <c r="J776" s="138"/>
      <c r="K776" s="138"/>
      <c r="N776" s="138"/>
      <c r="U776" s="180"/>
      <c r="V776" s="180"/>
    </row>
    <row r="777" spans="2:22" x14ac:dyDescent="0.25">
      <c r="B777"/>
      <c r="I777" s="138"/>
      <c r="J777" s="138"/>
      <c r="K777" s="138"/>
      <c r="N777" s="138"/>
      <c r="U777" s="180"/>
      <c r="V777" s="180"/>
    </row>
    <row r="778" spans="2:22" x14ac:dyDescent="0.25">
      <c r="B778"/>
      <c r="I778" s="138"/>
      <c r="J778" s="138"/>
      <c r="K778" s="138"/>
      <c r="N778" s="138"/>
      <c r="U778" s="180"/>
      <c r="V778" s="180"/>
    </row>
    <row r="779" spans="2:22" x14ac:dyDescent="0.25">
      <c r="B779"/>
      <c r="I779" s="138"/>
      <c r="J779" s="138"/>
      <c r="K779" s="138"/>
      <c r="N779" s="138"/>
      <c r="U779" s="180"/>
      <c r="V779" s="180"/>
    </row>
    <row r="780" spans="2:22" x14ac:dyDescent="0.25">
      <c r="B780"/>
      <c r="I780" s="138"/>
      <c r="J780" s="138"/>
      <c r="K780" s="138"/>
      <c r="N780" s="138"/>
      <c r="U780" s="180"/>
      <c r="V780" s="180"/>
    </row>
    <row r="781" spans="2:22" x14ac:dyDescent="0.25">
      <c r="B781"/>
      <c r="I781" s="138"/>
      <c r="J781" s="138"/>
      <c r="K781" s="138"/>
      <c r="N781" s="138"/>
      <c r="U781" s="180"/>
      <c r="V781" s="180"/>
    </row>
    <row r="782" spans="2:22" x14ac:dyDescent="0.25">
      <c r="B782"/>
      <c r="I782" s="138"/>
      <c r="J782" s="138"/>
      <c r="K782" s="138"/>
      <c r="N782" s="138"/>
      <c r="U782" s="180"/>
      <c r="V782" s="180"/>
    </row>
    <row r="783" spans="2:22" x14ac:dyDescent="0.25">
      <c r="B783"/>
      <c r="I783" s="138"/>
      <c r="J783" s="138"/>
      <c r="K783" s="138"/>
      <c r="N783" s="138"/>
      <c r="U783" s="180"/>
      <c r="V783" s="180"/>
    </row>
    <row r="784" spans="2:22" x14ac:dyDescent="0.25">
      <c r="B784"/>
      <c r="I784" s="138"/>
      <c r="J784" s="138"/>
      <c r="K784" s="138"/>
      <c r="N784" s="138"/>
      <c r="U784" s="180"/>
      <c r="V784" s="180"/>
    </row>
    <row r="785" spans="2:22" x14ac:dyDescent="0.25">
      <c r="B785"/>
      <c r="I785" s="138"/>
      <c r="J785" s="138"/>
      <c r="K785" s="138"/>
      <c r="N785" s="138"/>
      <c r="U785" s="180"/>
      <c r="V785" s="180"/>
    </row>
    <row r="786" spans="2:22" x14ac:dyDescent="0.25">
      <c r="B786"/>
      <c r="I786" s="138"/>
      <c r="J786" s="138"/>
      <c r="K786" s="138"/>
      <c r="N786" s="138"/>
      <c r="U786" s="180"/>
      <c r="V786" s="180"/>
    </row>
    <row r="787" spans="2:22" x14ac:dyDescent="0.25">
      <c r="B787"/>
      <c r="I787" s="138"/>
      <c r="J787" s="138"/>
      <c r="K787" s="138"/>
      <c r="N787" s="138"/>
      <c r="U787" s="180"/>
      <c r="V787" s="180"/>
    </row>
    <row r="788" spans="2:22" x14ac:dyDescent="0.25">
      <c r="B788"/>
      <c r="I788" s="138"/>
      <c r="J788" s="138"/>
      <c r="K788" s="138"/>
      <c r="N788" s="138"/>
      <c r="U788" s="180"/>
      <c r="V788" s="180"/>
    </row>
    <row r="789" spans="2:22" x14ac:dyDescent="0.25">
      <c r="B789"/>
      <c r="I789" s="138"/>
      <c r="J789" s="138"/>
      <c r="K789" s="138"/>
      <c r="N789" s="138"/>
      <c r="U789" s="180"/>
      <c r="V789" s="180"/>
    </row>
    <row r="790" spans="2:22" x14ac:dyDescent="0.25">
      <c r="B790"/>
      <c r="I790" s="138"/>
      <c r="J790" s="138"/>
      <c r="K790" s="138"/>
      <c r="N790" s="138"/>
      <c r="U790" s="180"/>
      <c r="V790" s="180"/>
    </row>
    <row r="791" spans="2:22" x14ac:dyDescent="0.25">
      <c r="B791"/>
      <c r="I791" s="138"/>
      <c r="J791" s="138"/>
      <c r="K791" s="138"/>
      <c r="N791" s="138"/>
      <c r="U791" s="180"/>
      <c r="V791" s="180"/>
    </row>
    <row r="792" spans="2:22" x14ac:dyDescent="0.25">
      <c r="B792"/>
      <c r="I792" s="138"/>
      <c r="J792" s="138"/>
      <c r="K792" s="138"/>
      <c r="N792" s="138"/>
      <c r="U792" s="180"/>
      <c r="V792" s="180"/>
    </row>
    <row r="793" spans="2:22" x14ac:dyDescent="0.25">
      <c r="B793"/>
      <c r="I793" s="138"/>
      <c r="J793" s="138"/>
      <c r="K793" s="138"/>
      <c r="N793" s="138"/>
      <c r="U793" s="180"/>
      <c r="V793" s="180"/>
    </row>
    <row r="794" spans="2:22" x14ac:dyDescent="0.25">
      <c r="B794"/>
      <c r="I794" s="138"/>
      <c r="J794" s="138"/>
      <c r="K794" s="138"/>
      <c r="N794" s="138"/>
      <c r="U794" s="180"/>
      <c r="V794" s="180"/>
    </row>
    <row r="795" spans="2:22" x14ac:dyDescent="0.25">
      <c r="I795" s="138"/>
      <c r="J795" s="138"/>
      <c r="K795" s="138"/>
      <c r="N795" s="138"/>
      <c r="U795" s="180"/>
      <c r="V795" s="180"/>
    </row>
    <row r="796" spans="2:22" x14ac:dyDescent="0.25">
      <c r="B796"/>
      <c r="I796" s="138"/>
      <c r="J796" s="138"/>
      <c r="K796" s="138"/>
      <c r="N796" s="138"/>
      <c r="U796" s="180"/>
      <c r="V796" s="180"/>
    </row>
    <row r="797" spans="2:22" x14ac:dyDescent="0.25">
      <c r="B797"/>
      <c r="I797" s="138"/>
      <c r="J797" s="138"/>
      <c r="K797" s="138"/>
      <c r="N797" s="138"/>
      <c r="U797" s="180"/>
      <c r="V797" s="180"/>
    </row>
    <row r="798" spans="2:22" x14ac:dyDescent="0.25">
      <c r="B798"/>
      <c r="I798" s="138"/>
      <c r="J798" s="138"/>
      <c r="K798" s="138"/>
      <c r="N798" s="138"/>
      <c r="U798" s="180"/>
      <c r="V798" s="180"/>
    </row>
    <row r="799" spans="2:22" x14ac:dyDescent="0.25">
      <c r="B799"/>
      <c r="I799" s="138"/>
      <c r="J799" s="138"/>
      <c r="K799" s="138"/>
      <c r="N799" s="138"/>
      <c r="U799" s="180"/>
      <c r="V799" s="180"/>
    </row>
    <row r="800" spans="2:22" x14ac:dyDescent="0.25">
      <c r="B800"/>
      <c r="I800" s="138"/>
      <c r="J800" s="138"/>
      <c r="K800" s="138"/>
      <c r="N800" s="138"/>
      <c r="U800" s="180"/>
      <c r="V800" s="180"/>
    </row>
    <row r="801" spans="2:22" x14ac:dyDescent="0.25">
      <c r="B801"/>
      <c r="I801" s="138"/>
      <c r="J801" s="138"/>
      <c r="K801" s="138"/>
      <c r="N801" s="138"/>
      <c r="U801" s="180"/>
      <c r="V801" s="180"/>
    </row>
    <row r="802" spans="2:22" x14ac:dyDescent="0.25">
      <c r="B802"/>
      <c r="I802" s="138"/>
      <c r="J802" s="138"/>
      <c r="K802" s="138"/>
      <c r="N802" s="138"/>
      <c r="U802" s="180"/>
      <c r="V802" s="180"/>
    </row>
    <row r="803" spans="2:22" x14ac:dyDescent="0.25">
      <c r="B803"/>
      <c r="I803" s="138"/>
      <c r="J803" s="138"/>
      <c r="K803" s="138"/>
      <c r="N803" s="138"/>
      <c r="U803" s="180"/>
      <c r="V803" s="180"/>
    </row>
    <row r="804" spans="2:22" x14ac:dyDescent="0.25">
      <c r="B804"/>
      <c r="I804" s="138"/>
      <c r="J804" s="138"/>
      <c r="K804" s="138"/>
      <c r="N804" s="138"/>
      <c r="U804" s="180"/>
      <c r="V804" s="180"/>
    </row>
    <row r="805" spans="2:22" x14ac:dyDescent="0.25">
      <c r="B805"/>
      <c r="I805" s="138"/>
      <c r="J805" s="138"/>
      <c r="K805" s="138"/>
      <c r="N805" s="138"/>
      <c r="U805" s="180"/>
      <c r="V805" s="180"/>
    </row>
    <row r="806" spans="2:22" x14ac:dyDescent="0.25">
      <c r="B806"/>
      <c r="I806" s="138"/>
      <c r="J806" s="138"/>
      <c r="K806" s="138"/>
      <c r="N806" s="138"/>
      <c r="U806" s="180"/>
      <c r="V806" s="180"/>
    </row>
    <row r="807" spans="2:22" x14ac:dyDescent="0.25">
      <c r="B807"/>
      <c r="I807" s="138"/>
      <c r="J807" s="138"/>
      <c r="K807" s="138"/>
      <c r="N807" s="138"/>
      <c r="U807" s="180"/>
      <c r="V807" s="180"/>
    </row>
    <row r="808" spans="2:22" x14ac:dyDescent="0.25">
      <c r="I808" s="138"/>
      <c r="J808" s="138"/>
      <c r="K808" s="138"/>
      <c r="N808" s="138"/>
      <c r="U808" s="180"/>
      <c r="V808" s="180"/>
    </row>
    <row r="809" spans="2:22" x14ac:dyDescent="0.25">
      <c r="B809"/>
      <c r="I809" s="138"/>
      <c r="J809" s="138"/>
      <c r="K809" s="138"/>
      <c r="N809" s="138"/>
      <c r="U809" s="180"/>
      <c r="V809" s="180"/>
    </row>
    <row r="810" spans="2:22" x14ac:dyDescent="0.25">
      <c r="B810"/>
      <c r="I810" s="138"/>
      <c r="J810" s="138"/>
      <c r="K810" s="138"/>
      <c r="N810" s="138"/>
      <c r="U810" s="180"/>
      <c r="V810" s="180"/>
    </row>
    <row r="811" spans="2:22" x14ac:dyDescent="0.25">
      <c r="B811"/>
      <c r="I811" s="138"/>
      <c r="J811" s="138"/>
      <c r="K811" s="138"/>
      <c r="N811" s="138"/>
      <c r="U811" s="180"/>
      <c r="V811" s="180"/>
    </row>
    <row r="812" spans="2:22" x14ac:dyDescent="0.25">
      <c r="B812"/>
      <c r="I812" s="138"/>
      <c r="J812" s="138"/>
      <c r="K812" s="138"/>
      <c r="N812" s="138"/>
      <c r="U812" s="180"/>
      <c r="V812" s="180"/>
    </row>
    <row r="813" spans="2:22" x14ac:dyDescent="0.25">
      <c r="B813"/>
      <c r="I813" s="138"/>
      <c r="J813" s="138"/>
      <c r="K813" s="138"/>
      <c r="N813" s="138"/>
      <c r="U813" s="180"/>
      <c r="V813" s="180"/>
    </row>
    <row r="814" spans="2:22" x14ac:dyDescent="0.25">
      <c r="B814"/>
      <c r="I814" s="138"/>
      <c r="J814" s="138"/>
      <c r="K814" s="138"/>
      <c r="N814" s="138"/>
      <c r="U814" s="180"/>
      <c r="V814" s="180"/>
    </row>
    <row r="815" spans="2:22" x14ac:dyDescent="0.25">
      <c r="B815"/>
      <c r="I815" s="138"/>
      <c r="J815" s="138"/>
      <c r="K815" s="138"/>
      <c r="N815" s="138"/>
      <c r="U815" s="180"/>
      <c r="V815" s="180"/>
    </row>
    <row r="816" spans="2:22" x14ac:dyDescent="0.25">
      <c r="B816"/>
      <c r="I816" s="138"/>
      <c r="J816" s="138"/>
      <c r="K816" s="138"/>
      <c r="N816" s="138"/>
      <c r="U816" s="180"/>
      <c r="V816" s="180"/>
    </row>
    <row r="817" spans="2:22" x14ac:dyDescent="0.25">
      <c r="I817" s="138"/>
      <c r="J817" s="138"/>
      <c r="K817" s="138"/>
      <c r="N817" s="138"/>
      <c r="U817" s="180"/>
      <c r="V817" s="180"/>
    </row>
    <row r="818" spans="2:22" x14ac:dyDescent="0.25">
      <c r="B818"/>
      <c r="I818" s="138"/>
      <c r="J818" s="138"/>
      <c r="K818" s="138"/>
      <c r="N818" s="138"/>
      <c r="U818" s="180"/>
      <c r="V818" s="180"/>
    </row>
    <row r="819" spans="2:22" x14ac:dyDescent="0.25">
      <c r="B819"/>
      <c r="I819" s="138"/>
      <c r="J819" s="138"/>
      <c r="K819" s="138"/>
      <c r="N819" s="138"/>
      <c r="U819" s="180"/>
      <c r="V819" s="180"/>
    </row>
    <row r="820" spans="2:22" x14ac:dyDescent="0.25">
      <c r="B820"/>
      <c r="I820" s="138"/>
      <c r="J820" s="138"/>
      <c r="K820" s="138"/>
      <c r="N820" s="138"/>
      <c r="U820" s="180"/>
      <c r="V820" s="180"/>
    </row>
    <row r="821" spans="2:22" x14ac:dyDescent="0.25">
      <c r="B821"/>
      <c r="I821" s="138"/>
      <c r="J821" s="138"/>
      <c r="K821" s="138"/>
      <c r="N821" s="138"/>
      <c r="U821" s="180"/>
      <c r="V821" s="180"/>
    </row>
    <row r="822" spans="2:22" x14ac:dyDescent="0.25">
      <c r="B822"/>
      <c r="I822" s="138"/>
      <c r="J822" s="138"/>
      <c r="K822" s="138"/>
      <c r="N822" s="138"/>
      <c r="U822" s="180"/>
      <c r="V822" s="180"/>
    </row>
    <row r="823" spans="2:22" x14ac:dyDescent="0.25">
      <c r="B823"/>
      <c r="I823" s="138"/>
      <c r="J823" s="138"/>
      <c r="K823" s="138"/>
      <c r="N823" s="138"/>
      <c r="U823" s="180"/>
      <c r="V823" s="180"/>
    </row>
    <row r="824" spans="2:22" x14ac:dyDescent="0.25">
      <c r="B824"/>
      <c r="I824" s="138"/>
      <c r="J824" s="138"/>
      <c r="K824" s="138"/>
      <c r="N824" s="138"/>
      <c r="U824" s="180"/>
      <c r="V824" s="180"/>
    </row>
    <row r="825" spans="2:22" x14ac:dyDescent="0.25">
      <c r="B825"/>
      <c r="I825" s="138"/>
      <c r="J825" s="138"/>
      <c r="K825" s="138"/>
      <c r="N825" s="138"/>
      <c r="U825" s="180"/>
      <c r="V825" s="180"/>
    </row>
    <row r="826" spans="2:22" x14ac:dyDescent="0.25">
      <c r="B826"/>
      <c r="I826" s="138"/>
      <c r="J826" s="138"/>
      <c r="K826" s="138"/>
      <c r="N826" s="138"/>
      <c r="U826" s="180"/>
      <c r="V826" s="180"/>
    </row>
    <row r="827" spans="2:22" x14ac:dyDescent="0.25">
      <c r="B827"/>
      <c r="I827" s="138"/>
      <c r="J827" s="138"/>
      <c r="K827" s="138"/>
      <c r="N827" s="138"/>
      <c r="U827" s="180"/>
      <c r="V827" s="180"/>
    </row>
    <row r="828" spans="2:22" x14ac:dyDescent="0.25">
      <c r="B828"/>
      <c r="I828" s="138"/>
      <c r="J828" s="138"/>
      <c r="K828" s="138"/>
      <c r="N828" s="138"/>
      <c r="U828" s="180"/>
      <c r="V828" s="180"/>
    </row>
    <row r="829" spans="2:22" x14ac:dyDescent="0.25">
      <c r="I829" s="138"/>
      <c r="J829" s="138"/>
      <c r="K829" s="138"/>
      <c r="N829" s="138"/>
      <c r="U829" s="180"/>
      <c r="V829" s="180"/>
    </row>
    <row r="830" spans="2:22" x14ac:dyDescent="0.25">
      <c r="B830"/>
      <c r="I830" s="138"/>
      <c r="J830" s="138"/>
      <c r="K830" s="138"/>
      <c r="N830" s="138"/>
      <c r="U830" s="180"/>
      <c r="V830" s="180"/>
    </row>
    <row r="831" spans="2:22" x14ac:dyDescent="0.25">
      <c r="B831"/>
      <c r="I831" s="138"/>
      <c r="J831" s="138"/>
      <c r="K831" s="138"/>
      <c r="N831" s="138"/>
      <c r="U831" s="180"/>
      <c r="V831" s="180"/>
    </row>
    <row r="832" spans="2:22" x14ac:dyDescent="0.25">
      <c r="B832"/>
      <c r="I832" s="138"/>
      <c r="J832" s="138"/>
      <c r="K832" s="138"/>
      <c r="N832" s="138"/>
      <c r="U832" s="180"/>
      <c r="V832" s="180"/>
    </row>
    <row r="833" spans="2:22" x14ac:dyDescent="0.25">
      <c r="B833"/>
      <c r="I833" s="138"/>
      <c r="J833" s="138"/>
      <c r="K833" s="138"/>
      <c r="N833" s="138"/>
      <c r="U833" s="180"/>
      <c r="V833" s="180"/>
    </row>
    <row r="834" spans="2:22" x14ac:dyDescent="0.25">
      <c r="B834"/>
      <c r="I834" s="138"/>
      <c r="J834" s="138"/>
      <c r="K834" s="138"/>
      <c r="N834" s="138"/>
      <c r="U834" s="180"/>
      <c r="V834" s="180"/>
    </row>
    <row r="835" spans="2:22" x14ac:dyDescent="0.25">
      <c r="B835"/>
      <c r="I835" s="138"/>
      <c r="J835" s="138"/>
      <c r="K835" s="138"/>
      <c r="N835" s="138"/>
      <c r="U835" s="180"/>
      <c r="V835" s="180"/>
    </row>
    <row r="836" spans="2:22" x14ac:dyDescent="0.25">
      <c r="B836"/>
      <c r="I836" s="138"/>
      <c r="J836" s="138"/>
      <c r="K836" s="138"/>
      <c r="N836" s="138"/>
      <c r="U836" s="180"/>
      <c r="V836" s="180"/>
    </row>
    <row r="837" spans="2:22" x14ac:dyDescent="0.25">
      <c r="B837"/>
      <c r="I837" s="138"/>
      <c r="J837" s="138"/>
      <c r="K837" s="138"/>
      <c r="N837" s="138"/>
      <c r="U837" s="180"/>
      <c r="V837" s="180"/>
    </row>
    <row r="838" spans="2:22" x14ac:dyDescent="0.25">
      <c r="B838"/>
      <c r="I838" s="138"/>
      <c r="J838" s="138"/>
      <c r="K838" s="138"/>
      <c r="N838" s="138"/>
      <c r="U838" s="180"/>
      <c r="V838" s="180"/>
    </row>
    <row r="839" spans="2:22" x14ac:dyDescent="0.25">
      <c r="B839"/>
      <c r="I839" s="138"/>
      <c r="J839" s="138"/>
      <c r="K839" s="138"/>
      <c r="N839" s="138"/>
      <c r="U839" s="180"/>
      <c r="V839" s="180"/>
    </row>
    <row r="840" spans="2:22" x14ac:dyDescent="0.25">
      <c r="I840" s="138"/>
      <c r="J840" s="138"/>
      <c r="K840" s="138"/>
      <c r="N840" s="138"/>
      <c r="U840" s="180"/>
      <c r="V840" s="180"/>
    </row>
    <row r="841" spans="2:22" x14ac:dyDescent="0.25">
      <c r="I841" s="138"/>
      <c r="J841" s="138"/>
      <c r="K841" s="138"/>
      <c r="N841" s="138"/>
      <c r="U841" s="180"/>
      <c r="V841" s="180"/>
    </row>
    <row r="842" spans="2:22" x14ac:dyDescent="0.25">
      <c r="B842"/>
      <c r="I842" s="138"/>
      <c r="J842" s="138"/>
      <c r="K842" s="138"/>
      <c r="N842" s="138"/>
      <c r="U842" s="180"/>
      <c r="V842" s="180"/>
    </row>
    <row r="843" spans="2:22" x14ac:dyDescent="0.25">
      <c r="I843" s="138"/>
      <c r="J843" s="138"/>
      <c r="K843" s="138"/>
      <c r="N843" s="138"/>
      <c r="U843" s="180"/>
      <c r="V843" s="180"/>
    </row>
    <row r="844" spans="2:22" x14ac:dyDescent="0.25">
      <c r="B844"/>
      <c r="I844" s="138"/>
      <c r="J844" s="138"/>
      <c r="K844" s="138"/>
      <c r="N844" s="138"/>
      <c r="U844" s="180"/>
      <c r="V844" s="180"/>
    </row>
    <row r="845" spans="2:22" x14ac:dyDescent="0.25">
      <c r="B845"/>
      <c r="I845" s="138"/>
      <c r="J845" s="138"/>
      <c r="K845" s="138"/>
      <c r="N845" s="138"/>
      <c r="U845" s="180"/>
      <c r="V845" s="180"/>
    </row>
    <row r="846" spans="2:22" x14ac:dyDescent="0.25">
      <c r="B846"/>
      <c r="I846" s="138"/>
      <c r="J846" s="138"/>
      <c r="K846" s="138"/>
      <c r="N846" s="138"/>
      <c r="U846" s="180"/>
      <c r="V846" s="180"/>
    </row>
    <row r="847" spans="2:22" x14ac:dyDescent="0.25">
      <c r="B847"/>
      <c r="I847" s="138"/>
      <c r="J847" s="138"/>
      <c r="K847" s="138"/>
      <c r="N847" s="138"/>
      <c r="U847" s="180"/>
      <c r="V847" s="180"/>
    </row>
    <row r="848" spans="2:22" x14ac:dyDescent="0.25">
      <c r="I848" s="138"/>
      <c r="J848" s="138"/>
      <c r="K848" s="138"/>
      <c r="N848" s="138"/>
      <c r="U848" s="180"/>
      <c r="V848" s="180"/>
    </row>
    <row r="849" spans="2:22" x14ac:dyDescent="0.25">
      <c r="I849" s="138"/>
      <c r="J849" s="138"/>
      <c r="K849" s="138"/>
      <c r="N849" s="138"/>
      <c r="U849" s="180"/>
      <c r="V849" s="180"/>
    </row>
    <row r="850" spans="2:22" x14ac:dyDescent="0.25">
      <c r="B850"/>
      <c r="I850" s="138"/>
      <c r="J850" s="138"/>
      <c r="K850" s="138"/>
      <c r="N850" s="138"/>
      <c r="U850" s="180"/>
      <c r="V850" s="180"/>
    </row>
    <row r="851" spans="2:22" x14ac:dyDescent="0.25">
      <c r="B851"/>
      <c r="I851" s="138"/>
      <c r="J851" s="138"/>
      <c r="K851" s="138"/>
      <c r="N851" s="138"/>
      <c r="U851" s="180"/>
      <c r="V851" s="180"/>
    </row>
    <row r="852" spans="2:22" x14ac:dyDescent="0.25">
      <c r="B852"/>
      <c r="I852" s="138"/>
      <c r="J852" s="138"/>
      <c r="K852" s="138"/>
      <c r="N852" s="138"/>
      <c r="U852" s="180"/>
      <c r="V852" s="180"/>
    </row>
    <row r="853" spans="2:22" x14ac:dyDescent="0.25">
      <c r="B853"/>
      <c r="I853" s="138"/>
      <c r="J853" s="138"/>
      <c r="K853" s="138"/>
      <c r="N853" s="138"/>
      <c r="U853" s="180"/>
      <c r="V853" s="180"/>
    </row>
    <row r="854" spans="2:22" x14ac:dyDescent="0.25">
      <c r="B854"/>
      <c r="I854" s="138"/>
      <c r="J854" s="138"/>
      <c r="K854" s="138"/>
      <c r="N854" s="138"/>
      <c r="U854" s="180"/>
      <c r="V854" s="180"/>
    </row>
    <row r="855" spans="2:22" x14ac:dyDescent="0.25">
      <c r="B855"/>
      <c r="I855" s="138"/>
      <c r="J855" s="138"/>
      <c r="K855" s="138"/>
      <c r="N855" s="138"/>
      <c r="U855" s="180"/>
      <c r="V855" s="180"/>
    </row>
    <row r="856" spans="2:22" x14ac:dyDescent="0.25">
      <c r="B856"/>
      <c r="I856" s="138"/>
      <c r="J856" s="138"/>
      <c r="K856" s="138"/>
      <c r="N856" s="138"/>
      <c r="U856" s="180"/>
      <c r="V856" s="180"/>
    </row>
    <row r="857" spans="2:22" x14ac:dyDescent="0.25">
      <c r="I857" s="138"/>
      <c r="J857" s="138"/>
      <c r="K857" s="138"/>
      <c r="N857" s="138"/>
      <c r="U857" s="180"/>
      <c r="V857" s="180"/>
    </row>
    <row r="858" spans="2:22" x14ac:dyDescent="0.25">
      <c r="B858"/>
      <c r="I858" s="138"/>
      <c r="J858" s="138"/>
      <c r="K858" s="138"/>
      <c r="N858" s="138"/>
      <c r="U858" s="180"/>
      <c r="V858" s="180"/>
    </row>
    <row r="859" spans="2:22" x14ac:dyDescent="0.25">
      <c r="B859"/>
      <c r="I859" s="138"/>
      <c r="J859" s="138"/>
      <c r="K859" s="138"/>
      <c r="N859" s="138"/>
      <c r="U859" s="180"/>
      <c r="V859" s="180"/>
    </row>
    <row r="860" spans="2:22" x14ac:dyDescent="0.25">
      <c r="B860"/>
      <c r="I860" s="138"/>
      <c r="J860" s="138"/>
      <c r="K860" s="138"/>
      <c r="N860" s="138"/>
      <c r="U860" s="180"/>
      <c r="V860" s="180"/>
    </row>
    <row r="861" spans="2:22" x14ac:dyDescent="0.25">
      <c r="B861"/>
      <c r="I861" s="138"/>
      <c r="J861" s="138"/>
      <c r="K861" s="138"/>
      <c r="N861" s="138"/>
      <c r="U861" s="180"/>
      <c r="V861" s="180"/>
    </row>
    <row r="862" spans="2:22" x14ac:dyDescent="0.25">
      <c r="B862"/>
      <c r="I862" s="138"/>
      <c r="J862" s="138"/>
      <c r="K862" s="138"/>
      <c r="N862" s="138"/>
      <c r="U862" s="180"/>
      <c r="V862" s="180"/>
    </row>
    <row r="863" spans="2:22" x14ac:dyDescent="0.25">
      <c r="B863"/>
      <c r="I863" s="138"/>
      <c r="J863" s="138"/>
      <c r="K863" s="138"/>
      <c r="N863" s="138"/>
      <c r="U863" s="180"/>
      <c r="V863" s="180"/>
    </row>
    <row r="864" spans="2:22" x14ac:dyDescent="0.25">
      <c r="B864"/>
      <c r="I864" s="138"/>
      <c r="J864" s="138"/>
      <c r="K864" s="138"/>
      <c r="N864" s="138"/>
      <c r="U864" s="180"/>
      <c r="V864" s="180"/>
    </row>
    <row r="865" spans="2:22" x14ac:dyDescent="0.25">
      <c r="B865"/>
      <c r="I865" s="138"/>
      <c r="J865" s="138"/>
      <c r="K865" s="138"/>
      <c r="N865" s="138"/>
      <c r="U865" s="180"/>
      <c r="V865" s="180"/>
    </row>
    <row r="866" spans="2:22" x14ac:dyDescent="0.25">
      <c r="B866"/>
      <c r="I866" s="138"/>
      <c r="J866" s="138"/>
      <c r="K866" s="138"/>
      <c r="N866" s="138"/>
      <c r="U866" s="180"/>
      <c r="V866" s="180"/>
    </row>
    <row r="867" spans="2:22" x14ac:dyDescent="0.25">
      <c r="B867"/>
      <c r="I867" s="138"/>
      <c r="J867" s="138"/>
      <c r="K867" s="138"/>
      <c r="N867" s="138"/>
      <c r="U867" s="180"/>
      <c r="V867" s="180"/>
    </row>
    <row r="868" spans="2:22" x14ac:dyDescent="0.25">
      <c r="B868"/>
      <c r="I868" s="138"/>
      <c r="J868" s="138"/>
      <c r="K868" s="138"/>
      <c r="N868" s="138"/>
      <c r="U868" s="180"/>
      <c r="V868" s="180"/>
    </row>
    <row r="869" spans="2:22" x14ac:dyDescent="0.25">
      <c r="B869"/>
      <c r="I869" s="138"/>
      <c r="J869" s="138"/>
      <c r="K869" s="138"/>
      <c r="N869" s="138"/>
      <c r="U869" s="180"/>
      <c r="V869" s="180"/>
    </row>
    <row r="870" spans="2:22" x14ac:dyDescent="0.25">
      <c r="B870"/>
      <c r="I870" s="138"/>
      <c r="J870" s="138"/>
      <c r="K870" s="138"/>
      <c r="N870" s="138"/>
      <c r="U870" s="180"/>
      <c r="V870" s="180"/>
    </row>
    <row r="871" spans="2:22" x14ac:dyDescent="0.25">
      <c r="B871"/>
      <c r="I871" s="138"/>
      <c r="J871" s="138"/>
      <c r="K871" s="138"/>
      <c r="N871" s="138"/>
      <c r="U871" s="180"/>
      <c r="V871" s="180"/>
    </row>
    <row r="872" spans="2:22" x14ac:dyDescent="0.25">
      <c r="B872"/>
      <c r="I872" s="138"/>
      <c r="J872" s="138"/>
      <c r="K872" s="138"/>
      <c r="N872" s="138"/>
      <c r="U872" s="180"/>
      <c r="V872" s="180"/>
    </row>
    <row r="873" spans="2:22" x14ac:dyDescent="0.25">
      <c r="B873"/>
      <c r="I873" s="138"/>
      <c r="J873" s="138"/>
      <c r="K873" s="138"/>
      <c r="N873" s="138"/>
      <c r="U873" s="180"/>
      <c r="V873" s="180"/>
    </row>
    <row r="874" spans="2:22" x14ac:dyDescent="0.25">
      <c r="B874"/>
      <c r="I874" s="138"/>
      <c r="J874" s="138"/>
      <c r="K874" s="138"/>
      <c r="N874" s="138"/>
      <c r="U874" s="180"/>
      <c r="V874" s="180"/>
    </row>
    <row r="875" spans="2:22" x14ac:dyDescent="0.25">
      <c r="B875"/>
      <c r="I875" s="138"/>
      <c r="J875" s="138"/>
      <c r="K875" s="138"/>
      <c r="N875" s="138"/>
      <c r="U875" s="180"/>
      <c r="V875" s="180"/>
    </row>
    <row r="876" spans="2:22" x14ac:dyDescent="0.25">
      <c r="B876"/>
      <c r="I876" s="138"/>
      <c r="J876" s="138"/>
      <c r="K876" s="138"/>
      <c r="N876" s="138"/>
      <c r="U876" s="180"/>
      <c r="V876" s="180"/>
    </row>
    <row r="877" spans="2:22" x14ac:dyDescent="0.25">
      <c r="B877"/>
      <c r="I877" s="138"/>
      <c r="J877" s="138"/>
      <c r="K877" s="138"/>
      <c r="N877" s="138"/>
      <c r="U877" s="180"/>
      <c r="V877" s="180"/>
    </row>
    <row r="878" spans="2:22" x14ac:dyDescent="0.25">
      <c r="B878"/>
      <c r="I878" s="138"/>
      <c r="J878" s="138"/>
      <c r="K878" s="138"/>
      <c r="N878" s="138"/>
      <c r="U878" s="180"/>
      <c r="V878" s="180"/>
    </row>
    <row r="879" spans="2:22" x14ac:dyDescent="0.25">
      <c r="B879"/>
      <c r="I879" s="138"/>
      <c r="J879" s="138"/>
      <c r="K879" s="138"/>
      <c r="N879" s="138"/>
      <c r="U879" s="180"/>
      <c r="V879" s="180"/>
    </row>
    <row r="880" spans="2:22" x14ac:dyDescent="0.25">
      <c r="B880"/>
      <c r="I880" s="138"/>
      <c r="J880" s="138"/>
      <c r="K880" s="138"/>
      <c r="N880" s="138"/>
      <c r="U880" s="180"/>
      <c r="V880" s="180"/>
    </row>
    <row r="881" spans="2:22" x14ac:dyDescent="0.25">
      <c r="B881"/>
      <c r="I881" s="138"/>
      <c r="J881" s="138"/>
      <c r="K881" s="138"/>
      <c r="N881" s="138"/>
      <c r="U881" s="180"/>
      <c r="V881" s="180"/>
    </row>
    <row r="882" spans="2:22" x14ac:dyDescent="0.25">
      <c r="B882"/>
      <c r="I882" s="138"/>
      <c r="J882" s="138"/>
      <c r="K882" s="138"/>
      <c r="N882" s="138"/>
      <c r="U882" s="180"/>
      <c r="V882" s="180"/>
    </row>
    <row r="883" spans="2:22" x14ac:dyDescent="0.25">
      <c r="B883"/>
      <c r="I883" s="138"/>
      <c r="J883" s="138"/>
      <c r="K883" s="138"/>
      <c r="N883" s="138"/>
      <c r="U883" s="180"/>
      <c r="V883" s="180"/>
    </row>
    <row r="884" spans="2:22" x14ac:dyDescent="0.25">
      <c r="B884"/>
      <c r="I884" s="138"/>
      <c r="J884" s="138"/>
      <c r="K884" s="138"/>
      <c r="N884" s="138"/>
      <c r="U884" s="180"/>
      <c r="V884" s="180"/>
    </row>
    <row r="885" spans="2:22" x14ac:dyDescent="0.25">
      <c r="B885"/>
      <c r="I885" s="138"/>
      <c r="J885" s="138"/>
      <c r="K885" s="138"/>
      <c r="N885" s="138"/>
      <c r="U885" s="180"/>
      <c r="V885" s="180"/>
    </row>
    <row r="886" spans="2:22" x14ac:dyDescent="0.25">
      <c r="B886"/>
      <c r="I886" s="138"/>
      <c r="J886" s="138"/>
      <c r="K886" s="138"/>
      <c r="N886" s="138"/>
      <c r="U886" s="180"/>
      <c r="V886" s="180"/>
    </row>
    <row r="887" spans="2:22" x14ac:dyDescent="0.25">
      <c r="B887"/>
      <c r="I887" s="138"/>
      <c r="J887" s="138"/>
      <c r="K887" s="138"/>
      <c r="N887" s="138"/>
      <c r="U887" s="180"/>
      <c r="V887" s="180"/>
    </row>
    <row r="888" spans="2:22" x14ac:dyDescent="0.25">
      <c r="B888"/>
      <c r="I888" s="138"/>
      <c r="J888" s="138"/>
      <c r="K888" s="138"/>
      <c r="N888" s="138"/>
      <c r="U888" s="180"/>
      <c r="V888" s="180"/>
    </row>
    <row r="889" spans="2:22" x14ac:dyDescent="0.25">
      <c r="B889"/>
      <c r="I889" s="138"/>
      <c r="J889" s="138"/>
      <c r="K889" s="138"/>
      <c r="N889" s="138"/>
      <c r="U889" s="180"/>
      <c r="V889" s="180"/>
    </row>
    <row r="890" spans="2:22" x14ac:dyDescent="0.25">
      <c r="B890"/>
      <c r="I890" s="138"/>
      <c r="J890" s="138"/>
      <c r="K890" s="138"/>
      <c r="N890" s="138"/>
      <c r="U890" s="180"/>
      <c r="V890" s="180"/>
    </row>
    <row r="891" spans="2:22" x14ac:dyDescent="0.25">
      <c r="B891"/>
      <c r="I891" s="138"/>
      <c r="J891" s="138"/>
      <c r="K891" s="138"/>
      <c r="N891" s="138"/>
      <c r="U891" s="180"/>
      <c r="V891" s="180"/>
    </row>
    <row r="892" spans="2:22" x14ac:dyDescent="0.25">
      <c r="B892"/>
      <c r="I892" s="138"/>
      <c r="J892" s="138"/>
      <c r="K892" s="138"/>
      <c r="N892" s="138"/>
      <c r="U892" s="180"/>
      <c r="V892" s="180"/>
    </row>
    <row r="893" spans="2:22" x14ac:dyDescent="0.25">
      <c r="B893"/>
      <c r="I893" s="138"/>
      <c r="J893" s="138"/>
      <c r="K893" s="138"/>
      <c r="N893" s="138"/>
      <c r="U893" s="180"/>
      <c r="V893" s="180"/>
    </row>
    <row r="894" spans="2:22" x14ac:dyDescent="0.25">
      <c r="B894"/>
      <c r="I894" s="138"/>
      <c r="J894" s="138"/>
      <c r="K894" s="138"/>
      <c r="N894" s="138"/>
      <c r="U894" s="180"/>
      <c r="V894" s="180"/>
    </row>
    <row r="895" spans="2:22" x14ac:dyDescent="0.25">
      <c r="I895" s="138"/>
      <c r="J895" s="138"/>
      <c r="K895" s="138"/>
      <c r="N895" s="138"/>
      <c r="U895" s="180"/>
      <c r="V895" s="180"/>
    </row>
    <row r="896" spans="2:22" x14ac:dyDescent="0.25">
      <c r="B896"/>
      <c r="I896" s="138"/>
      <c r="J896" s="138"/>
      <c r="K896" s="138"/>
      <c r="N896" s="138"/>
      <c r="U896" s="180"/>
      <c r="V896" s="180"/>
    </row>
    <row r="897" spans="2:22" x14ac:dyDescent="0.25">
      <c r="B897"/>
      <c r="I897" s="138"/>
      <c r="J897" s="138"/>
      <c r="K897" s="138"/>
      <c r="N897" s="138"/>
      <c r="U897" s="180"/>
      <c r="V897" s="180"/>
    </row>
    <row r="898" spans="2:22" x14ac:dyDescent="0.25">
      <c r="B898"/>
      <c r="I898" s="138"/>
      <c r="J898" s="138"/>
      <c r="K898" s="138"/>
      <c r="N898" s="138"/>
      <c r="U898" s="180"/>
      <c r="V898" s="180"/>
    </row>
    <row r="899" spans="2:22" x14ac:dyDescent="0.25">
      <c r="B899"/>
      <c r="I899" s="138"/>
      <c r="J899" s="138"/>
      <c r="K899" s="138"/>
      <c r="N899" s="138"/>
      <c r="U899" s="180"/>
      <c r="V899" s="180"/>
    </row>
    <row r="900" spans="2:22" x14ac:dyDescent="0.25">
      <c r="B900"/>
      <c r="I900" s="138"/>
      <c r="J900" s="138"/>
      <c r="K900" s="138"/>
      <c r="N900" s="138"/>
      <c r="U900" s="180"/>
      <c r="V900" s="180"/>
    </row>
    <row r="901" spans="2:22" x14ac:dyDescent="0.25">
      <c r="B901"/>
      <c r="I901" s="138"/>
      <c r="J901" s="138"/>
      <c r="K901" s="138"/>
      <c r="N901" s="138"/>
      <c r="U901" s="180"/>
      <c r="V901" s="180"/>
    </row>
    <row r="902" spans="2:22" x14ac:dyDescent="0.25">
      <c r="B902"/>
      <c r="I902" s="138"/>
      <c r="J902" s="138"/>
      <c r="K902" s="138"/>
      <c r="N902" s="138"/>
      <c r="U902" s="180"/>
      <c r="V902" s="180"/>
    </row>
    <row r="903" spans="2:22" x14ac:dyDescent="0.25">
      <c r="B903"/>
      <c r="I903" s="138"/>
      <c r="J903" s="138"/>
      <c r="K903" s="138"/>
      <c r="N903" s="138"/>
      <c r="U903" s="180"/>
      <c r="V903" s="180"/>
    </row>
    <row r="904" spans="2:22" x14ac:dyDescent="0.25">
      <c r="B904"/>
      <c r="I904" s="138"/>
      <c r="J904" s="138"/>
      <c r="K904" s="138"/>
      <c r="N904" s="138"/>
      <c r="U904" s="180"/>
      <c r="V904" s="180"/>
    </row>
    <row r="905" spans="2:22" x14ac:dyDescent="0.25">
      <c r="B905"/>
      <c r="I905" s="138"/>
      <c r="J905" s="138"/>
      <c r="K905" s="138"/>
      <c r="N905" s="138"/>
      <c r="U905" s="180"/>
      <c r="V905" s="180"/>
    </row>
    <row r="906" spans="2:22" x14ac:dyDescent="0.25">
      <c r="I906" s="138"/>
      <c r="J906" s="138"/>
      <c r="K906" s="138"/>
      <c r="N906" s="138"/>
      <c r="U906" s="180"/>
      <c r="V906" s="180"/>
    </row>
    <row r="907" spans="2:22" x14ac:dyDescent="0.25">
      <c r="B907"/>
      <c r="I907" s="138"/>
      <c r="J907" s="138"/>
      <c r="K907" s="138"/>
      <c r="N907" s="138"/>
      <c r="U907" s="180"/>
      <c r="V907" s="180"/>
    </row>
    <row r="908" spans="2:22" x14ac:dyDescent="0.25">
      <c r="B908"/>
      <c r="I908" s="138"/>
      <c r="J908" s="138"/>
      <c r="K908" s="138"/>
      <c r="N908" s="138"/>
      <c r="U908" s="180"/>
      <c r="V908" s="180"/>
    </row>
    <row r="909" spans="2:22" x14ac:dyDescent="0.25">
      <c r="I909" s="138"/>
      <c r="J909" s="138"/>
      <c r="K909" s="138"/>
      <c r="N909" s="138"/>
      <c r="U909" s="180"/>
      <c r="V909" s="180"/>
    </row>
    <row r="910" spans="2:22" x14ac:dyDescent="0.25">
      <c r="I910" s="138"/>
      <c r="J910" s="138"/>
      <c r="K910" s="138"/>
      <c r="N910" s="138"/>
      <c r="U910" s="180"/>
      <c r="V910" s="180"/>
    </row>
    <row r="911" spans="2:22" x14ac:dyDescent="0.25">
      <c r="B911"/>
      <c r="I911" s="138"/>
      <c r="J911" s="138"/>
      <c r="K911" s="138"/>
      <c r="N911" s="138"/>
      <c r="U911" s="180"/>
      <c r="V911" s="180"/>
    </row>
    <row r="912" spans="2:22" x14ac:dyDescent="0.25">
      <c r="B912"/>
      <c r="I912" s="138"/>
      <c r="J912" s="138"/>
      <c r="K912" s="138"/>
      <c r="N912" s="138"/>
      <c r="U912" s="180"/>
      <c r="V912" s="180"/>
    </row>
    <row r="913" spans="2:22" x14ac:dyDescent="0.25">
      <c r="B913"/>
      <c r="I913" s="138"/>
      <c r="J913" s="138"/>
      <c r="K913" s="138"/>
      <c r="N913" s="138"/>
      <c r="U913" s="180"/>
      <c r="V913" s="180"/>
    </row>
    <row r="914" spans="2:22" x14ac:dyDescent="0.25">
      <c r="I914" s="138"/>
      <c r="J914" s="138"/>
      <c r="K914" s="138"/>
      <c r="N914" s="138"/>
      <c r="U914" s="180"/>
      <c r="V914" s="180"/>
    </row>
    <row r="915" spans="2:22" x14ac:dyDescent="0.25">
      <c r="B915"/>
      <c r="I915" s="138"/>
      <c r="J915" s="138"/>
      <c r="K915" s="138"/>
      <c r="N915" s="138"/>
      <c r="U915" s="180"/>
      <c r="V915" s="180"/>
    </row>
    <row r="916" spans="2:22" x14ac:dyDescent="0.25">
      <c r="B916"/>
      <c r="I916" s="138"/>
      <c r="J916" s="138"/>
      <c r="K916" s="138"/>
      <c r="N916" s="138"/>
      <c r="U916" s="180"/>
      <c r="V916" s="180"/>
    </row>
    <row r="917" spans="2:22" x14ac:dyDescent="0.25">
      <c r="B917"/>
      <c r="I917" s="138"/>
      <c r="J917" s="138"/>
      <c r="K917" s="138"/>
      <c r="N917" s="138"/>
      <c r="U917" s="180"/>
      <c r="V917" s="180"/>
    </row>
    <row r="918" spans="2:22" x14ac:dyDescent="0.25">
      <c r="B918"/>
      <c r="I918" s="138"/>
      <c r="J918" s="138"/>
      <c r="K918" s="138"/>
      <c r="N918" s="138"/>
      <c r="U918" s="180"/>
      <c r="V918" s="180"/>
    </row>
    <row r="919" spans="2:22" x14ac:dyDescent="0.25">
      <c r="B919"/>
      <c r="I919" s="138"/>
      <c r="J919" s="138"/>
      <c r="K919" s="138"/>
      <c r="N919" s="138"/>
      <c r="U919" s="180"/>
      <c r="V919" s="180"/>
    </row>
    <row r="920" spans="2:22" x14ac:dyDescent="0.25">
      <c r="B920"/>
      <c r="I920" s="138"/>
      <c r="J920" s="138"/>
      <c r="K920" s="138"/>
      <c r="N920" s="138"/>
      <c r="U920" s="180"/>
      <c r="V920" s="180"/>
    </row>
    <row r="921" spans="2:22" x14ac:dyDescent="0.25">
      <c r="I921" s="138"/>
      <c r="J921" s="138"/>
      <c r="K921" s="138"/>
      <c r="N921" s="138"/>
      <c r="U921" s="180"/>
      <c r="V921" s="180"/>
    </row>
    <row r="922" spans="2:22" x14ac:dyDescent="0.25">
      <c r="I922" s="138"/>
      <c r="J922" s="138"/>
      <c r="K922" s="138"/>
      <c r="N922" s="138"/>
      <c r="U922" s="180"/>
      <c r="V922" s="180"/>
    </row>
    <row r="923" spans="2:22" x14ac:dyDescent="0.25">
      <c r="I923" s="138"/>
      <c r="J923" s="138"/>
      <c r="K923" s="138"/>
      <c r="N923" s="138"/>
      <c r="U923" s="180"/>
      <c r="V923" s="180"/>
    </row>
    <row r="924" spans="2:22" x14ac:dyDescent="0.25">
      <c r="I924" s="138"/>
      <c r="J924" s="138"/>
      <c r="K924" s="138"/>
      <c r="N924" s="138"/>
      <c r="U924" s="180"/>
      <c r="V924" s="180"/>
    </row>
    <row r="925" spans="2:22" x14ac:dyDescent="0.25">
      <c r="B925"/>
      <c r="I925" s="138"/>
      <c r="J925" s="138"/>
      <c r="K925" s="138"/>
      <c r="N925" s="138"/>
      <c r="U925" s="180"/>
      <c r="V925" s="180"/>
    </row>
    <row r="926" spans="2:22" x14ac:dyDescent="0.25">
      <c r="I926" s="138"/>
      <c r="J926" s="138"/>
      <c r="K926" s="138"/>
      <c r="N926" s="138"/>
      <c r="U926" s="180"/>
      <c r="V926" s="180"/>
    </row>
    <row r="927" spans="2:22" x14ac:dyDescent="0.25">
      <c r="B927"/>
      <c r="I927" s="138"/>
      <c r="J927" s="138"/>
      <c r="K927" s="138"/>
      <c r="N927" s="138"/>
      <c r="U927" s="180"/>
      <c r="V927" s="180"/>
    </row>
    <row r="928" spans="2:22" x14ac:dyDescent="0.25">
      <c r="B928"/>
      <c r="I928" s="138"/>
      <c r="J928" s="138"/>
      <c r="K928" s="138"/>
      <c r="N928" s="138"/>
      <c r="U928" s="180"/>
      <c r="V928" s="180"/>
    </row>
    <row r="929" spans="2:22" x14ac:dyDescent="0.25">
      <c r="B929"/>
      <c r="I929" s="138"/>
      <c r="J929" s="138"/>
      <c r="K929" s="138"/>
      <c r="N929" s="138"/>
      <c r="U929" s="180"/>
      <c r="V929" s="180"/>
    </row>
    <row r="930" spans="2:22" x14ac:dyDescent="0.25">
      <c r="B930"/>
      <c r="I930" s="138"/>
      <c r="J930" s="138"/>
      <c r="K930" s="138"/>
      <c r="N930" s="138"/>
      <c r="U930" s="180"/>
      <c r="V930" s="180"/>
    </row>
    <row r="931" spans="2:22" x14ac:dyDescent="0.25">
      <c r="B931"/>
      <c r="I931" s="138"/>
      <c r="J931" s="138"/>
      <c r="K931" s="138"/>
      <c r="N931" s="138"/>
      <c r="U931" s="180"/>
      <c r="V931" s="180"/>
    </row>
    <row r="932" spans="2:22" x14ac:dyDescent="0.25">
      <c r="B932"/>
      <c r="I932" s="138"/>
      <c r="J932" s="138"/>
      <c r="K932" s="138"/>
      <c r="N932" s="138"/>
      <c r="U932" s="180"/>
      <c r="V932" s="180"/>
    </row>
    <row r="933" spans="2:22" x14ac:dyDescent="0.25">
      <c r="B933"/>
      <c r="I933" s="138"/>
      <c r="J933" s="138"/>
      <c r="K933" s="138"/>
      <c r="N933" s="138"/>
      <c r="U933" s="180"/>
      <c r="V933" s="180"/>
    </row>
    <row r="934" spans="2:22" x14ac:dyDescent="0.25">
      <c r="B934"/>
      <c r="I934" s="138"/>
      <c r="J934" s="138"/>
      <c r="K934" s="138"/>
      <c r="N934" s="138"/>
      <c r="U934" s="180"/>
      <c r="V934" s="180"/>
    </row>
    <row r="935" spans="2:22" x14ac:dyDescent="0.25">
      <c r="B935"/>
      <c r="I935" s="138"/>
      <c r="J935" s="138"/>
      <c r="K935" s="138"/>
      <c r="N935" s="138"/>
      <c r="U935" s="180"/>
      <c r="V935" s="180"/>
    </row>
    <row r="936" spans="2:22" x14ac:dyDescent="0.25">
      <c r="B936"/>
      <c r="I936" s="138"/>
      <c r="J936" s="138"/>
      <c r="K936" s="138"/>
      <c r="N936" s="138"/>
      <c r="U936" s="180"/>
      <c r="V936" s="180"/>
    </row>
    <row r="937" spans="2:22" x14ac:dyDescent="0.25">
      <c r="B937"/>
      <c r="I937" s="138"/>
      <c r="J937" s="138"/>
      <c r="K937" s="138"/>
      <c r="N937" s="138"/>
      <c r="U937" s="180"/>
      <c r="V937" s="180"/>
    </row>
    <row r="938" spans="2:22" x14ac:dyDescent="0.25">
      <c r="B938"/>
      <c r="I938" s="138"/>
      <c r="J938" s="138"/>
      <c r="K938" s="138"/>
      <c r="N938" s="138"/>
      <c r="U938" s="180"/>
      <c r="V938" s="180"/>
    </row>
    <row r="939" spans="2:22" x14ac:dyDescent="0.25">
      <c r="B939"/>
      <c r="I939" s="138"/>
      <c r="J939" s="138"/>
      <c r="K939" s="138"/>
      <c r="N939" s="138"/>
      <c r="U939" s="180"/>
      <c r="V939" s="180"/>
    </row>
    <row r="940" spans="2:22" x14ac:dyDescent="0.25">
      <c r="B940"/>
      <c r="I940" s="138"/>
      <c r="J940" s="138"/>
      <c r="K940" s="138"/>
      <c r="N940" s="138"/>
      <c r="U940" s="180"/>
      <c r="V940" s="180"/>
    </row>
    <row r="941" spans="2:22" x14ac:dyDescent="0.25">
      <c r="I941" s="138"/>
      <c r="J941" s="138"/>
      <c r="K941" s="138"/>
      <c r="N941" s="138"/>
      <c r="U941" s="180"/>
      <c r="V941" s="180"/>
    </row>
    <row r="942" spans="2:22" x14ac:dyDescent="0.25">
      <c r="I942" s="138"/>
      <c r="J942" s="138"/>
      <c r="K942" s="138"/>
      <c r="N942" s="138"/>
      <c r="U942" s="180"/>
      <c r="V942" s="180"/>
    </row>
    <row r="943" spans="2:22" x14ac:dyDescent="0.25">
      <c r="B943"/>
      <c r="I943" s="138"/>
      <c r="J943" s="138"/>
      <c r="K943" s="138"/>
      <c r="N943" s="138"/>
      <c r="U943" s="180"/>
      <c r="V943" s="180"/>
    </row>
    <row r="944" spans="2:22" x14ac:dyDescent="0.25">
      <c r="B944"/>
      <c r="I944" s="138"/>
      <c r="J944" s="138"/>
      <c r="K944" s="138"/>
      <c r="N944" s="138"/>
      <c r="U944" s="180"/>
      <c r="V944" s="180"/>
    </row>
    <row r="945" spans="2:22" x14ac:dyDescent="0.25">
      <c r="B945"/>
      <c r="I945" s="138"/>
      <c r="J945" s="138"/>
      <c r="K945" s="138"/>
      <c r="N945" s="138"/>
      <c r="U945" s="180"/>
      <c r="V945" s="180"/>
    </row>
    <row r="946" spans="2:22" x14ac:dyDescent="0.25">
      <c r="I946" s="138"/>
      <c r="J946" s="138"/>
      <c r="K946" s="138"/>
      <c r="N946" s="138"/>
      <c r="U946" s="180"/>
      <c r="V946" s="180"/>
    </row>
    <row r="947" spans="2:22" x14ac:dyDescent="0.25">
      <c r="B947"/>
      <c r="I947" s="138"/>
      <c r="J947" s="138"/>
      <c r="K947" s="138"/>
      <c r="N947" s="138"/>
      <c r="U947" s="180"/>
      <c r="V947" s="180"/>
    </row>
    <row r="948" spans="2:22" x14ac:dyDescent="0.25">
      <c r="B948"/>
      <c r="I948" s="138"/>
      <c r="J948" s="138"/>
      <c r="K948" s="138"/>
      <c r="N948" s="138"/>
      <c r="U948" s="180"/>
      <c r="V948" s="180"/>
    </row>
    <row r="949" spans="2:22" x14ac:dyDescent="0.25">
      <c r="B949"/>
      <c r="I949" s="138"/>
      <c r="J949" s="138"/>
      <c r="K949" s="138"/>
      <c r="N949" s="138"/>
      <c r="U949" s="180"/>
      <c r="V949" s="180"/>
    </row>
    <row r="950" spans="2:22" x14ac:dyDescent="0.25">
      <c r="B950"/>
      <c r="I950" s="138"/>
      <c r="J950" s="138"/>
      <c r="K950" s="138"/>
      <c r="N950" s="138"/>
      <c r="U950" s="180"/>
      <c r="V950" s="180"/>
    </row>
    <row r="951" spans="2:22" x14ac:dyDescent="0.25">
      <c r="B951"/>
      <c r="I951" s="138"/>
      <c r="J951" s="138"/>
      <c r="K951" s="138"/>
      <c r="N951" s="138"/>
      <c r="U951" s="180"/>
      <c r="V951" s="180"/>
    </row>
    <row r="952" spans="2:22" x14ac:dyDescent="0.25">
      <c r="I952" s="138"/>
      <c r="J952" s="138"/>
      <c r="K952" s="138"/>
      <c r="N952" s="138"/>
      <c r="U952" s="180"/>
      <c r="V952" s="180"/>
    </row>
    <row r="953" spans="2:22" x14ac:dyDescent="0.25">
      <c r="I953" s="138"/>
      <c r="J953" s="138"/>
      <c r="K953" s="138"/>
      <c r="N953" s="138"/>
      <c r="U953" s="180"/>
      <c r="V953" s="180"/>
    </row>
    <row r="954" spans="2:22" x14ac:dyDescent="0.25">
      <c r="I954" s="138"/>
      <c r="J954" s="138"/>
      <c r="K954" s="138"/>
      <c r="N954" s="138"/>
      <c r="U954" s="180"/>
      <c r="V954" s="180"/>
    </row>
    <row r="955" spans="2:22" x14ac:dyDescent="0.25">
      <c r="I955" s="138"/>
      <c r="J955" s="138"/>
      <c r="K955" s="138"/>
      <c r="N955" s="138"/>
      <c r="U955" s="180"/>
      <c r="V955" s="180"/>
    </row>
    <row r="956" spans="2:22" x14ac:dyDescent="0.25">
      <c r="I956" s="138"/>
      <c r="J956" s="138"/>
      <c r="K956" s="138"/>
      <c r="N956" s="138"/>
      <c r="U956" s="180"/>
      <c r="V956" s="180"/>
    </row>
    <row r="957" spans="2:22" x14ac:dyDescent="0.25">
      <c r="I957" s="138"/>
      <c r="J957" s="138"/>
      <c r="K957" s="138"/>
      <c r="N957" s="138"/>
      <c r="U957" s="180"/>
      <c r="V957" s="180"/>
    </row>
    <row r="958" spans="2:22" x14ac:dyDescent="0.25">
      <c r="B958"/>
      <c r="I958" s="138"/>
      <c r="J958" s="138"/>
      <c r="K958" s="138"/>
      <c r="N958" s="138"/>
      <c r="U958" s="180"/>
      <c r="V958" s="180"/>
    </row>
    <row r="959" spans="2:22" x14ac:dyDescent="0.25">
      <c r="I959" s="138"/>
      <c r="J959" s="138"/>
      <c r="K959" s="138"/>
      <c r="N959" s="138"/>
      <c r="U959" s="180"/>
      <c r="V959" s="180"/>
    </row>
    <row r="960" spans="2:22" x14ac:dyDescent="0.25">
      <c r="I960" s="138"/>
      <c r="J960" s="138"/>
      <c r="K960" s="138"/>
      <c r="N960" s="138"/>
      <c r="U960" s="180"/>
      <c r="V960" s="180"/>
    </row>
    <row r="961" spans="2:22" x14ac:dyDescent="0.25">
      <c r="B961"/>
      <c r="I961" s="138"/>
      <c r="J961" s="138"/>
      <c r="K961" s="138"/>
      <c r="N961" s="138"/>
      <c r="U961" s="180"/>
      <c r="V961" s="180"/>
    </row>
    <row r="962" spans="2:22" x14ac:dyDescent="0.25">
      <c r="B962"/>
      <c r="I962" s="138"/>
      <c r="J962" s="138"/>
      <c r="K962" s="138"/>
      <c r="N962" s="138"/>
      <c r="U962" s="180"/>
      <c r="V962" s="180"/>
    </row>
    <row r="963" spans="2:22" x14ac:dyDescent="0.25">
      <c r="B963"/>
      <c r="I963" s="138"/>
      <c r="J963" s="138"/>
      <c r="K963" s="138"/>
      <c r="N963" s="138"/>
      <c r="U963" s="180"/>
      <c r="V963" s="180"/>
    </row>
    <row r="964" spans="2:22" x14ac:dyDescent="0.25">
      <c r="B964"/>
      <c r="I964" s="138"/>
      <c r="J964" s="138"/>
      <c r="K964" s="138"/>
      <c r="N964" s="138"/>
      <c r="U964" s="180"/>
      <c r="V964" s="180"/>
    </row>
    <row r="965" spans="2:22" x14ac:dyDescent="0.25">
      <c r="B965"/>
      <c r="I965" s="138"/>
      <c r="J965" s="138"/>
      <c r="K965" s="138"/>
      <c r="N965" s="138"/>
      <c r="U965" s="180"/>
      <c r="V965" s="180"/>
    </row>
    <row r="966" spans="2:22" x14ac:dyDescent="0.25">
      <c r="B966"/>
      <c r="I966" s="138"/>
      <c r="J966" s="138"/>
      <c r="K966" s="138"/>
      <c r="N966" s="138"/>
      <c r="U966" s="180"/>
      <c r="V966" s="180"/>
    </row>
    <row r="967" spans="2:22" x14ac:dyDescent="0.25">
      <c r="B967"/>
      <c r="I967" s="138"/>
      <c r="J967" s="138"/>
      <c r="K967" s="138"/>
      <c r="N967" s="138"/>
      <c r="U967" s="180"/>
      <c r="V967" s="180"/>
    </row>
    <row r="968" spans="2:22" x14ac:dyDescent="0.25">
      <c r="I968" s="138"/>
      <c r="J968" s="138"/>
      <c r="K968" s="138"/>
      <c r="N968" s="138"/>
      <c r="U968" s="180"/>
      <c r="V968" s="180"/>
    </row>
    <row r="969" spans="2:22" x14ac:dyDescent="0.25">
      <c r="B969"/>
      <c r="I969" s="138"/>
      <c r="J969" s="138"/>
      <c r="K969" s="138"/>
      <c r="N969" s="138"/>
      <c r="U969" s="180"/>
      <c r="V969" s="180"/>
    </row>
    <row r="970" spans="2:22" x14ac:dyDescent="0.25">
      <c r="B970"/>
      <c r="I970" s="138"/>
      <c r="J970" s="138"/>
      <c r="K970" s="138"/>
      <c r="N970" s="138"/>
      <c r="U970" s="180"/>
      <c r="V970" s="180"/>
    </row>
    <row r="971" spans="2:22" x14ac:dyDescent="0.25">
      <c r="I971" s="138"/>
      <c r="J971" s="138"/>
      <c r="K971" s="138"/>
      <c r="N971" s="138"/>
      <c r="U971" s="180"/>
      <c r="V971" s="180"/>
    </row>
    <row r="972" spans="2:22" x14ac:dyDescent="0.25">
      <c r="I972" s="138"/>
      <c r="J972" s="138"/>
      <c r="K972" s="138"/>
      <c r="N972" s="138"/>
      <c r="U972" s="180"/>
      <c r="V972" s="180"/>
    </row>
    <row r="973" spans="2:22" x14ac:dyDescent="0.25">
      <c r="B973"/>
      <c r="I973" s="138"/>
      <c r="J973" s="138"/>
      <c r="K973" s="138"/>
      <c r="N973" s="138"/>
      <c r="U973" s="180"/>
      <c r="V973" s="180"/>
    </row>
    <row r="974" spans="2:22" x14ac:dyDescent="0.25">
      <c r="B974"/>
      <c r="I974" s="138"/>
      <c r="J974" s="138"/>
      <c r="K974" s="138"/>
      <c r="N974" s="138"/>
      <c r="U974" s="180"/>
      <c r="V974" s="180"/>
    </row>
    <row r="975" spans="2:22" x14ac:dyDescent="0.25">
      <c r="I975" s="138"/>
      <c r="J975" s="138"/>
      <c r="K975" s="138"/>
      <c r="N975" s="138"/>
      <c r="U975" s="180"/>
      <c r="V975" s="180"/>
    </row>
    <row r="976" spans="2:22" x14ac:dyDescent="0.25">
      <c r="B976"/>
      <c r="I976" s="138"/>
      <c r="J976" s="138"/>
      <c r="K976" s="138"/>
      <c r="N976" s="138"/>
      <c r="U976" s="180"/>
      <c r="V976" s="180"/>
    </row>
    <row r="977" spans="2:22" x14ac:dyDescent="0.25">
      <c r="B977"/>
      <c r="I977" s="138"/>
      <c r="J977" s="138"/>
      <c r="K977" s="138"/>
      <c r="N977" s="138"/>
      <c r="U977" s="180"/>
      <c r="V977" s="180"/>
    </row>
    <row r="978" spans="2:22" x14ac:dyDescent="0.25">
      <c r="B978"/>
      <c r="I978" s="138"/>
      <c r="J978" s="138"/>
      <c r="K978" s="138"/>
      <c r="N978" s="138"/>
      <c r="U978" s="180"/>
      <c r="V978" s="180"/>
    </row>
    <row r="979" spans="2:22" x14ac:dyDescent="0.25">
      <c r="B979"/>
      <c r="I979" s="138"/>
      <c r="J979" s="138"/>
      <c r="K979" s="138"/>
      <c r="N979" s="138"/>
      <c r="U979" s="180"/>
      <c r="V979" s="180"/>
    </row>
    <row r="980" spans="2:22" x14ac:dyDescent="0.25">
      <c r="B980"/>
      <c r="I980" s="138"/>
      <c r="J980" s="138"/>
      <c r="K980" s="138"/>
      <c r="N980" s="138"/>
      <c r="U980" s="180"/>
      <c r="V980" s="180"/>
    </row>
    <row r="981" spans="2:22" x14ac:dyDescent="0.25">
      <c r="B981"/>
      <c r="I981" s="138"/>
      <c r="J981" s="138"/>
      <c r="K981" s="138"/>
      <c r="N981" s="138"/>
      <c r="U981" s="180"/>
      <c r="V981" s="180"/>
    </row>
    <row r="982" spans="2:22" x14ac:dyDescent="0.25">
      <c r="B982"/>
      <c r="I982" s="138"/>
      <c r="J982" s="138"/>
      <c r="K982" s="138"/>
      <c r="N982" s="138"/>
      <c r="U982" s="180"/>
      <c r="V982" s="180"/>
    </row>
    <row r="983" spans="2:22" x14ac:dyDescent="0.25">
      <c r="B983"/>
      <c r="I983" s="138"/>
      <c r="J983" s="138"/>
      <c r="K983" s="138"/>
      <c r="N983" s="138"/>
      <c r="U983" s="180"/>
      <c r="V983" s="180"/>
    </row>
    <row r="984" spans="2:22" x14ac:dyDescent="0.25">
      <c r="B984"/>
      <c r="I984" s="138"/>
      <c r="J984" s="138"/>
      <c r="K984" s="138"/>
      <c r="N984" s="138"/>
      <c r="U984" s="180"/>
      <c r="V984" s="180"/>
    </row>
    <row r="985" spans="2:22" x14ac:dyDescent="0.25">
      <c r="B985"/>
      <c r="I985" s="138"/>
      <c r="J985" s="138"/>
      <c r="K985" s="138"/>
      <c r="N985" s="138"/>
      <c r="U985" s="180"/>
      <c r="V985" s="180"/>
    </row>
    <row r="986" spans="2:22" x14ac:dyDescent="0.25">
      <c r="B986"/>
      <c r="I986" s="138"/>
      <c r="J986" s="138"/>
      <c r="K986" s="138"/>
      <c r="N986" s="138"/>
      <c r="U986" s="180"/>
      <c r="V986" s="180"/>
    </row>
    <row r="987" spans="2:22" x14ac:dyDescent="0.25">
      <c r="B987"/>
      <c r="I987" s="138"/>
      <c r="J987" s="138"/>
      <c r="K987" s="138"/>
      <c r="N987" s="138"/>
      <c r="U987" s="180"/>
      <c r="V987" s="180"/>
    </row>
    <row r="988" spans="2:22" x14ac:dyDescent="0.25">
      <c r="B988"/>
      <c r="I988" s="138"/>
      <c r="J988" s="138"/>
      <c r="K988" s="138"/>
      <c r="N988" s="138"/>
      <c r="U988" s="180"/>
      <c r="V988" s="180"/>
    </row>
    <row r="989" spans="2:22" x14ac:dyDescent="0.25">
      <c r="B989"/>
      <c r="I989" s="138"/>
      <c r="J989" s="138"/>
      <c r="K989" s="138"/>
      <c r="N989" s="138"/>
      <c r="U989" s="180"/>
      <c r="V989" s="180"/>
    </row>
    <row r="990" spans="2:22" x14ac:dyDescent="0.25">
      <c r="B990"/>
      <c r="I990" s="138"/>
      <c r="J990" s="138"/>
      <c r="K990" s="138"/>
      <c r="N990" s="138"/>
      <c r="U990" s="180"/>
      <c r="V990" s="180"/>
    </row>
    <row r="991" spans="2:22" x14ac:dyDescent="0.25">
      <c r="B991"/>
      <c r="I991" s="138"/>
      <c r="J991" s="138"/>
      <c r="K991" s="138"/>
      <c r="N991" s="138"/>
      <c r="U991" s="180"/>
      <c r="V991" s="180"/>
    </row>
    <row r="992" spans="2:22" x14ac:dyDescent="0.25">
      <c r="B992"/>
      <c r="I992" s="138"/>
      <c r="J992" s="138"/>
      <c r="K992" s="138"/>
      <c r="N992" s="138"/>
      <c r="U992" s="180"/>
      <c r="V992" s="180"/>
    </row>
    <row r="993" spans="2:22" x14ac:dyDescent="0.25">
      <c r="B993"/>
      <c r="I993" s="138"/>
      <c r="J993" s="138"/>
      <c r="K993" s="138"/>
      <c r="N993" s="138"/>
      <c r="U993" s="180"/>
      <c r="V993" s="180"/>
    </row>
    <row r="994" spans="2:22" x14ac:dyDescent="0.25">
      <c r="B994"/>
      <c r="I994" s="138"/>
      <c r="J994" s="138"/>
      <c r="K994" s="138"/>
      <c r="N994" s="138"/>
      <c r="U994" s="180"/>
      <c r="V994" s="180"/>
    </row>
    <row r="995" spans="2:22" x14ac:dyDescent="0.25">
      <c r="B995"/>
      <c r="I995" s="138"/>
      <c r="J995" s="138"/>
      <c r="K995" s="138"/>
      <c r="N995" s="138"/>
      <c r="U995" s="180"/>
      <c r="V995" s="180"/>
    </row>
    <row r="996" spans="2:22" x14ac:dyDescent="0.25">
      <c r="B996"/>
      <c r="I996" s="138"/>
      <c r="J996" s="138"/>
      <c r="K996" s="138"/>
      <c r="N996" s="138"/>
      <c r="U996" s="180"/>
      <c r="V996" s="180"/>
    </row>
    <row r="997" spans="2:22" x14ac:dyDescent="0.25">
      <c r="B997"/>
      <c r="I997" s="138"/>
      <c r="J997" s="138"/>
      <c r="K997" s="138"/>
      <c r="N997" s="138"/>
      <c r="U997" s="180"/>
      <c r="V997" s="180"/>
    </row>
    <row r="998" spans="2:22" x14ac:dyDescent="0.25">
      <c r="B998"/>
      <c r="I998" s="138"/>
      <c r="J998" s="138"/>
      <c r="K998" s="138"/>
      <c r="N998" s="138"/>
      <c r="U998" s="180"/>
      <c r="V998" s="180"/>
    </row>
    <row r="999" spans="2:22" x14ac:dyDescent="0.25">
      <c r="B999"/>
      <c r="I999" s="138"/>
      <c r="J999" s="138"/>
      <c r="K999" s="138"/>
      <c r="N999" s="138"/>
      <c r="U999" s="180"/>
      <c r="V999" s="180"/>
    </row>
    <row r="1000" spans="2:22" x14ac:dyDescent="0.25">
      <c r="B1000"/>
      <c r="I1000" s="138"/>
      <c r="J1000" s="138"/>
      <c r="K1000" s="138"/>
      <c r="N1000" s="138"/>
      <c r="U1000" s="180"/>
      <c r="V1000" s="180"/>
    </row>
    <row r="1001" spans="2:22" x14ac:dyDescent="0.25">
      <c r="B1001"/>
      <c r="I1001" s="138"/>
      <c r="J1001" s="138"/>
      <c r="K1001" s="138"/>
      <c r="N1001" s="138"/>
      <c r="U1001" s="180"/>
      <c r="V1001" s="180"/>
    </row>
    <row r="1002" spans="2:22" x14ac:dyDescent="0.25">
      <c r="B1002"/>
      <c r="I1002" s="138"/>
      <c r="J1002" s="138"/>
      <c r="K1002" s="138"/>
      <c r="N1002" s="138"/>
      <c r="U1002" s="180"/>
      <c r="V1002" s="180"/>
    </row>
    <row r="1003" spans="2:22" x14ac:dyDescent="0.25">
      <c r="I1003" s="138"/>
      <c r="J1003" s="138"/>
      <c r="K1003" s="138"/>
      <c r="N1003" s="138"/>
      <c r="U1003" s="180"/>
      <c r="V1003" s="180"/>
    </row>
    <row r="1004" spans="2:22" x14ac:dyDescent="0.25">
      <c r="B1004"/>
      <c r="I1004" s="138"/>
      <c r="J1004" s="138"/>
      <c r="K1004" s="138"/>
      <c r="N1004" s="138"/>
      <c r="U1004" s="180"/>
      <c r="V1004" s="180"/>
    </row>
    <row r="1005" spans="2:22" x14ac:dyDescent="0.25">
      <c r="B1005"/>
      <c r="I1005" s="138"/>
      <c r="J1005" s="138"/>
      <c r="K1005" s="138"/>
      <c r="N1005" s="138"/>
      <c r="U1005" s="180"/>
      <c r="V1005" s="180"/>
    </row>
    <row r="1006" spans="2:22" x14ac:dyDescent="0.25">
      <c r="B1006"/>
      <c r="I1006" s="138"/>
      <c r="J1006" s="138"/>
      <c r="K1006" s="138"/>
      <c r="N1006" s="138"/>
      <c r="U1006" s="180"/>
      <c r="V1006" s="180"/>
    </row>
    <row r="1007" spans="2:22" x14ac:dyDescent="0.25">
      <c r="B1007"/>
      <c r="I1007" s="138"/>
      <c r="J1007" s="138"/>
      <c r="K1007" s="138"/>
      <c r="N1007" s="138"/>
      <c r="U1007" s="180"/>
      <c r="V1007" s="180"/>
    </row>
    <row r="1008" spans="2:22" x14ac:dyDescent="0.25">
      <c r="B1008"/>
      <c r="I1008" s="138"/>
      <c r="J1008" s="138"/>
      <c r="K1008" s="138"/>
      <c r="N1008" s="138"/>
      <c r="U1008" s="180"/>
      <c r="V1008" s="180"/>
    </row>
    <row r="1009" spans="2:22" x14ac:dyDescent="0.25">
      <c r="B1009"/>
      <c r="I1009" s="138"/>
      <c r="J1009" s="138"/>
      <c r="K1009" s="138"/>
      <c r="N1009" s="138"/>
      <c r="U1009" s="180"/>
      <c r="V1009" s="180"/>
    </row>
    <row r="1010" spans="2:22" x14ac:dyDescent="0.25">
      <c r="B1010"/>
      <c r="I1010" s="138"/>
      <c r="J1010" s="138"/>
      <c r="K1010" s="138"/>
      <c r="N1010" s="138"/>
      <c r="U1010" s="180"/>
      <c r="V1010" s="180"/>
    </row>
    <row r="1011" spans="2:22" x14ac:dyDescent="0.25">
      <c r="B1011"/>
      <c r="I1011" s="138"/>
      <c r="J1011" s="138"/>
      <c r="K1011" s="138"/>
      <c r="N1011" s="138"/>
      <c r="U1011" s="180"/>
      <c r="V1011" s="180"/>
    </row>
    <row r="1012" spans="2:22" x14ac:dyDescent="0.25">
      <c r="B1012"/>
      <c r="I1012" s="138"/>
      <c r="J1012" s="138"/>
      <c r="K1012" s="138"/>
      <c r="N1012" s="138"/>
      <c r="U1012" s="180"/>
      <c r="V1012" s="180"/>
    </row>
    <row r="1013" spans="2:22" x14ac:dyDescent="0.25">
      <c r="B1013"/>
      <c r="I1013" s="138"/>
      <c r="J1013" s="138"/>
      <c r="K1013" s="138"/>
      <c r="N1013" s="138"/>
      <c r="U1013" s="180"/>
      <c r="V1013" s="180"/>
    </row>
    <row r="1014" spans="2:22" x14ac:dyDescent="0.25">
      <c r="B1014"/>
      <c r="I1014" s="138"/>
      <c r="J1014" s="138"/>
      <c r="K1014" s="138"/>
      <c r="N1014" s="138"/>
      <c r="U1014" s="180"/>
      <c r="V1014" s="180"/>
    </row>
    <row r="1015" spans="2:22" x14ac:dyDescent="0.25">
      <c r="I1015" s="138"/>
      <c r="J1015" s="138"/>
      <c r="K1015" s="138"/>
      <c r="N1015" s="138"/>
      <c r="U1015" s="180"/>
      <c r="V1015" s="180"/>
    </row>
    <row r="1016" spans="2:22" x14ac:dyDescent="0.25">
      <c r="B1016"/>
      <c r="I1016" s="138"/>
      <c r="J1016" s="138"/>
      <c r="K1016" s="138"/>
      <c r="N1016" s="138"/>
      <c r="U1016" s="180"/>
      <c r="V1016" s="180"/>
    </row>
    <row r="1017" spans="2:22" x14ac:dyDescent="0.25">
      <c r="B1017"/>
      <c r="I1017" s="138"/>
      <c r="J1017" s="138"/>
      <c r="K1017" s="138"/>
      <c r="N1017" s="138"/>
      <c r="U1017" s="180"/>
      <c r="V1017" s="180"/>
    </row>
    <row r="1018" spans="2:22" x14ac:dyDescent="0.25">
      <c r="B1018"/>
      <c r="I1018" s="138"/>
      <c r="J1018" s="138"/>
      <c r="K1018" s="138"/>
      <c r="N1018" s="138"/>
      <c r="U1018" s="180"/>
      <c r="V1018" s="180"/>
    </row>
    <row r="1019" spans="2:22" x14ac:dyDescent="0.25">
      <c r="I1019" s="138"/>
      <c r="J1019" s="138"/>
      <c r="K1019" s="138"/>
      <c r="N1019" s="138"/>
      <c r="U1019" s="180"/>
      <c r="V1019" s="180"/>
    </row>
    <row r="1020" spans="2:22" x14ac:dyDescent="0.25">
      <c r="I1020" s="138"/>
      <c r="J1020" s="138"/>
      <c r="K1020" s="138"/>
      <c r="N1020" s="138"/>
      <c r="U1020" s="180"/>
      <c r="V1020" s="180"/>
    </row>
    <row r="1021" spans="2:22" x14ac:dyDescent="0.25">
      <c r="B1021"/>
      <c r="I1021" s="138"/>
      <c r="J1021" s="138"/>
      <c r="K1021" s="138"/>
      <c r="N1021" s="138"/>
      <c r="U1021" s="180"/>
      <c r="V1021" s="180"/>
    </row>
    <row r="1022" spans="2:22" x14ac:dyDescent="0.25">
      <c r="B1022"/>
      <c r="I1022" s="138"/>
      <c r="J1022" s="138"/>
      <c r="K1022" s="138"/>
      <c r="N1022" s="138"/>
      <c r="U1022" s="180"/>
      <c r="V1022" s="180"/>
    </row>
    <row r="1023" spans="2:22" x14ac:dyDescent="0.25">
      <c r="B1023"/>
      <c r="I1023" s="138"/>
      <c r="J1023" s="138"/>
      <c r="K1023" s="138"/>
      <c r="N1023" s="138"/>
      <c r="U1023" s="180"/>
      <c r="V1023" s="180"/>
    </row>
    <row r="1024" spans="2:22" x14ac:dyDescent="0.25">
      <c r="B1024"/>
      <c r="I1024" s="138"/>
      <c r="J1024" s="138"/>
      <c r="K1024" s="138"/>
      <c r="N1024" s="138"/>
      <c r="U1024" s="180"/>
      <c r="V1024" s="180"/>
    </row>
    <row r="1025" spans="2:22" x14ac:dyDescent="0.25">
      <c r="B1025"/>
      <c r="I1025" s="138"/>
      <c r="J1025" s="138"/>
      <c r="K1025" s="138"/>
      <c r="N1025" s="138"/>
      <c r="U1025" s="180"/>
      <c r="V1025" s="180"/>
    </row>
    <row r="1026" spans="2:22" x14ac:dyDescent="0.25">
      <c r="I1026" s="138"/>
      <c r="J1026" s="138"/>
      <c r="K1026" s="138"/>
      <c r="N1026" s="138"/>
      <c r="U1026" s="180"/>
      <c r="V1026" s="180"/>
    </row>
    <row r="1027" spans="2:22" x14ac:dyDescent="0.25">
      <c r="I1027" s="138"/>
      <c r="J1027" s="138"/>
      <c r="K1027" s="138"/>
      <c r="N1027" s="138"/>
      <c r="U1027" s="180"/>
      <c r="V1027" s="180"/>
    </row>
    <row r="1028" spans="2:22" x14ac:dyDescent="0.25">
      <c r="I1028" s="138"/>
      <c r="J1028" s="138"/>
      <c r="K1028" s="138"/>
      <c r="N1028" s="138"/>
      <c r="U1028" s="180"/>
      <c r="V1028" s="180"/>
    </row>
    <row r="1029" spans="2:22" x14ac:dyDescent="0.25">
      <c r="B1029"/>
      <c r="I1029" s="138"/>
      <c r="J1029" s="138"/>
      <c r="K1029" s="138"/>
      <c r="N1029" s="138"/>
      <c r="U1029" s="180"/>
      <c r="V1029" s="180"/>
    </row>
    <row r="1030" spans="2:22" x14ac:dyDescent="0.25">
      <c r="B1030"/>
      <c r="I1030" s="138"/>
      <c r="J1030" s="138"/>
      <c r="K1030" s="138"/>
      <c r="N1030" s="138"/>
      <c r="U1030" s="180"/>
      <c r="V1030" s="180"/>
    </row>
    <row r="1031" spans="2:22" x14ac:dyDescent="0.25">
      <c r="B1031"/>
      <c r="I1031" s="138"/>
      <c r="J1031" s="138"/>
      <c r="K1031" s="138"/>
      <c r="N1031" s="138"/>
      <c r="U1031" s="180"/>
      <c r="V1031" s="180"/>
    </row>
    <row r="1032" spans="2:22" x14ac:dyDescent="0.25">
      <c r="B1032"/>
      <c r="I1032" s="138"/>
      <c r="J1032" s="138"/>
      <c r="K1032" s="138"/>
      <c r="N1032" s="138"/>
      <c r="U1032" s="180"/>
      <c r="V1032" s="180"/>
    </row>
    <row r="1033" spans="2:22" x14ac:dyDescent="0.25">
      <c r="B1033"/>
      <c r="I1033" s="138"/>
      <c r="J1033" s="138"/>
      <c r="K1033" s="138"/>
      <c r="N1033" s="138"/>
      <c r="U1033" s="180"/>
      <c r="V1033" s="180"/>
    </row>
    <row r="1034" spans="2:22" x14ac:dyDescent="0.25">
      <c r="B1034"/>
      <c r="I1034" s="138"/>
      <c r="J1034" s="138"/>
      <c r="K1034" s="138"/>
      <c r="N1034" s="138"/>
      <c r="U1034" s="180"/>
      <c r="V1034" s="180"/>
    </row>
    <row r="1035" spans="2:22" x14ac:dyDescent="0.25">
      <c r="B1035"/>
      <c r="I1035" s="138"/>
      <c r="J1035" s="138"/>
      <c r="K1035" s="138"/>
      <c r="N1035" s="138"/>
      <c r="U1035" s="180"/>
      <c r="V1035" s="180"/>
    </row>
    <row r="1036" spans="2:22" x14ac:dyDescent="0.25">
      <c r="B1036"/>
      <c r="I1036" s="138"/>
      <c r="J1036" s="138"/>
      <c r="K1036" s="138"/>
      <c r="N1036" s="138"/>
      <c r="U1036" s="180"/>
      <c r="V1036" s="180"/>
    </row>
    <row r="1037" spans="2:22" x14ac:dyDescent="0.25">
      <c r="B1037"/>
      <c r="I1037" s="138"/>
      <c r="J1037" s="138"/>
      <c r="K1037" s="138"/>
      <c r="N1037" s="138"/>
      <c r="U1037" s="180"/>
      <c r="V1037" s="180"/>
    </row>
    <row r="1038" spans="2:22" x14ac:dyDescent="0.25">
      <c r="B1038"/>
      <c r="I1038" s="138"/>
      <c r="J1038" s="138"/>
      <c r="K1038" s="138"/>
      <c r="N1038" s="138"/>
      <c r="U1038" s="180"/>
      <c r="V1038" s="180"/>
    </row>
    <row r="1039" spans="2:22" x14ac:dyDescent="0.25">
      <c r="B1039"/>
      <c r="I1039" s="138"/>
      <c r="J1039" s="138"/>
      <c r="K1039" s="138"/>
      <c r="N1039" s="138"/>
      <c r="U1039" s="180"/>
      <c r="V1039" s="180"/>
    </row>
    <row r="1040" spans="2:22" x14ac:dyDescent="0.25">
      <c r="I1040" s="138"/>
      <c r="J1040" s="138"/>
      <c r="K1040" s="138"/>
      <c r="N1040" s="138"/>
      <c r="U1040" s="180"/>
      <c r="V1040" s="180"/>
    </row>
    <row r="1041" spans="2:22" x14ac:dyDescent="0.25">
      <c r="B1041"/>
      <c r="I1041" s="138"/>
      <c r="J1041" s="138"/>
      <c r="K1041" s="138"/>
      <c r="N1041" s="138"/>
      <c r="U1041" s="180"/>
      <c r="V1041" s="180"/>
    </row>
    <row r="1042" spans="2:22" x14ac:dyDescent="0.25">
      <c r="B1042"/>
      <c r="I1042" s="138"/>
      <c r="J1042" s="138"/>
      <c r="K1042" s="138"/>
      <c r="N1042" s="138"/>
      <c r="U1042" s="180"/>
      <c r="V1042" s="180"/>
    </row>
    <row r="1043" spans="2:22" x14ac:dyDescent="0.25">
      <c r="B1043"/>
      <c r="I1043" s="138"/>
      <c r="J1043" s="138"/>
      <c r="K1043" s="138"/>
      <c r="N1043" s="138"/>
      <c r="U1043" s="180"/>
      <c r="V1043" s="180"/>
    </row>
    <row r="1044" spans="2:22" x14ac:dyDescent="0.25">
      <c r="B1044"/>
      <c r="I1044" s="138"/>
      <c r="J1044" s="138"/>
      <c r="K1044" s="138"/>
      <c r="N1044" s="138"/>
      <c r="U1044" s="180"/>
      <c r="V1044" s="180"/>
    </row>
    <row r="1045" spans="2:22" x14ac:dyDescent="0.25">
      <c r="I1045" s="138"/>
      <c r="J1045" s="138"/>
      <c r="K1045" s="138"/>
      <c r="N1045" s="138"/>
      <c r="U1045" s="180"/>
      <c r="V1045" s="180"/>
    </row>
    <row r="1046" spans="2:22" x14ac:dyDescent="0.25">
      <c r="B1046"/>
      <c r="I1046" s="138"/>
      <c r="J1046" s="138"/>
      <c r="K1046" s="138"/>
      <c r="N1046" s="138"/>
      <c r="U1046" s="180"/>
      <c r="V1046" s="180"/>
    </row>
    <row r="1047" spans="2:22" x14ac:dyDescent="0.25">
      <c r="B1047"/>
      <c r="I1047" s="138"/>
      <c r="J1047" s="138"/>
      <c r="K1047" s="138"/>
      <c r="N1047" s="138"/>
      <c r="U1047" s="180"/>
      <c r="V1047" s="180"/>
    </row>
    <row r="1048" spans="2:22" x14ac:dyDescent="0.25">
      <c r="I1048" s="138"/>
      <c r="J1048" s="138"/>
      <c r="K1048" s="138"/>
      <c r="N1048" s="138"/>
      <c r="U1048" s="180"/>
      <c r="V1048" s="180"/>
    </row>
    <row r="1049" spans="2:22" x14ac:dyDescent="0.25">
      <c r="B1049"/>
      <c r="I1049" s="138"/>
      <c r="J1049" s="138"/>
      <c r="K1049" s="138"/>
      <c r="N1049" s="138"/>
      <c r="U1049" s="180"/>
      <c r="V1049" s="180"/>
    </row>
    <row r="1050" spans="2:22" x14ac:dyDescent="0.25">
      <c r="B1050"/>
      <c r="I1050" s="138"/>
      <c r="J1050" s="138"/>
      <c r="K1050" s="138"/>
      <c r="N1050" s="138"/>
      <c r="U1050" s="180"/>
      <c r="V1050" s="180"/>
    </row>
    <row r="1051" spans="2:22" x14ac:dyDescent="0.25">
      <c r="B1051"/>
      <c r="I1051" s="138"/>
      <c r="J1051" s="138"/>
      <c r="K1051" s="138"/>
      <c r="N1051" s="138"/>
      <c r="U1051" s="180"/>
      <c r="V1051" s="180"/>
    </row>
    <row r="1052" spans="2:22" x14ac:dyDescent="0.25">
      <c r="B1052"/>
      <c r="I1052" s="138"/>
      <c r="J1052" s="138"/>
      <c r="K1052" s="138"/>
      <c r="N1052" s="138"/>
      <c r="U1052" s="180"/>
      <c r="V1052" s="180"/>
    </row>
    <row r="1053" spans="2:22" x14ac:dyDescent="0.25">
      <c r="B1053"/>
      <c r="I1053" s="138"/>
      <c r="J1053" s="138"/>
      <c r="K1053" s="138"/>
      <c r="N1053" s="138"/>
      <c r="U1053" s="180"/>
      <c r="V1053" s="180"/>
    </row>
    <row r="1054" spans="2:22" x14ac:dyDescent="0.25">
      <c r="B1054"/>
      <c r="I1054" s="138"/>
      <c r="J1054" s="138"/>
      <c r="K1054" s="138"/>
      <c r="N1054" s="138"/>
      <c r="U1054" s="180"/>
      <c r="V1054" s="180"/>
    </row>
    <row r="1055" spans="2:22" x14ac:dyDescent="0.25">
      <c r="I1055" s="138"/>
      <c r="J1055" s="138"/>
      <c r="K1055" s="138"/>
      <c r="N1055" s="138"/>
      <c r="U1055" s="180"/>
      <c r="V1055" s="180"/>
    </row>
    <row r="1056" spans="2:22" x14ac:dyDescent="0.25">
      <c r="I1056" s="138"/>
      <c r="J1056" s="138"/>
      <c r="K1056" s="138"/>
      <c r="N1056" s="138"/>
      <c r="U1056" s="180"/>
      <c r="V1056" s="180"/>
    </row>
    <row r="1057" spans="2:22" x14ac:dyDescent="0.25">
      <c r="I1057" s="138"/>
      <c r="J1057" s="138"/>
      <c r="K1057" s="138"/>
      <c r="N1057" s="138"/>
      <c r="U1057" s="180"/>
      <c r="V1057" s="180"/>
    </row>
    <row r="1058" spans="2:22" x14ac:dyDescent="0.25">
      <c r="I1058" s="138"/>
      <c r="J1058" s="138"/>
      <c r="K1058" s="138"/>
      <c r="N1058" s="138"/>
      <c r="U1058" s="180"/>
      <c r="V1058" s="180"/>
    </row>
    <row r="1059" spans="2:22" x14ac:dyDescent="0.25">
      <c r="I1059" s="138"/>
      <c r="J1059" s="138"/>
      <c r="K1059" s="138"/>
      <c r="N1059" s="138"/>
      <c r="U1059" s="180"/>
      <c r="V1059" s="180"/>
    </row>
    <row r="1060" spans="2:22" x14ac:dyDescent="0.25">
      <c r="B1060"/>
      <c r="I1060" s="138"/>
      <c r="J1060" s="138"/>
      <c r="K1060" s="138"/>
      <c r="N1060" s="138"/>
      <c r="U1060" s="180"/>
      <c r="V1060" s="180"/>
    </row>
    <row r="1061" spans="2:22" x14ac:dyDescent="0.25">
      <c r="I1061" s="138"/>
      <c r="J1061" s="138"/>
      <c r="K1061" s="138"/>
      <c r="N1061" s="138"/>
      <c r="U1061" s="180"/>
      <c r="V1061" s="180"/>
    </row>
    <row r="1062" spans="2:22" x14ac:dyDescent="0.25">
      <c r="I1062" s="138"/>
      <c r="J1062" s="138"/>
      <c r="K1062" s="138"/>
      <c r="N1062" s="138"/>
      <c r="U1062" s="180"/>
      <c r="V1062" s="180"/>
    </row>
    <row r="1063" spans="2:22" x14ac:dyDescent="0.25">
      <c r="I1063" s="138"/>
      <c r="J1063" s="138"/>
      <c r="K1063" s="138"/>
      <c r="N1063" s="138"/>
      <c r="U1063" s="180"/>
      <c r="V1063" s="180"/>
    </row>
    <row r="1064" spans="2:22" x14ac:dyDescent="0.25">
      <c r="I1064" s="138"/>
      <c r="J1064" s="138"/>
      <c r="K1064" s="138"/>
      <c r="N1064" s="138"/>
      <c r="U1064" s="180"/>
      <c r="V1064" s="180"/>
    </row>
    <row r="1065" spans="2:22" x14ac:dyDescent="0.25">
      <c r="I1065" s="138"/>
      <c r="J1065" s="138"/>
      <c r="K1065" s="138"/>
      <c r="N1065" s="138"/>
      <c r="U1065" s="180"/>
      <c r="V1065" s="180"/>
    </row>
    <row r="1066" spans="2:22" x14ac:dyDescent="0.25">
      <c r="I1066" s="138"/>
      <c r="J1066" s="138"/>
      <c r="K1066" s="138"/>
      <c r="N1066" s="138"/>
      <c r="U1066" s="180"/>
      <c r="V1066" s="180"/>
    </row>
    <row r="1067" spans="2:22" x14ac:dyDescent="0.25">
      <c r="I1067" s="138"/>
      <c r="J1067" s="138"/>
      <c r="K1067" s="138"/>
      <c r="N1067" s="138"/>
      <c r="U1067" s="180"/>
      <c r="V1067" s="180"/>
    </row>
    <row r="1068" spans="2:22" x14ac:dyDescent="0.25">
      <c r="I1068" s="138"/>
      <c r="J1068" s="138"/>
      <c r="K1068" s="138"/>
      <c r="N1068" s="138"/>
      <c r="U1068" s="180"/>
      <c r="V1068" s="180"/>
    </row>
    <row r="1069" spans="2:22" x14ac:dyDescent="0.25">
      <c r="I1069" s="138"/>
      <c r="J1069" s="138"/>
      <c r="K1069" s="138"/>
      <c r="N1069" s="138"/>
      <c r="U1069" s="180"/>
      <c r="V1069" s="180"/>
    </row>
    <row r="1070" spans="2:22" x14ac:dyDescent="0.25">
      <c r="I1070" s="138"/>
      <c r="J1070" s="138"/>
      <c r="K1070" s="138"/>
      <c r="N1070" s="138"/>
      <c r="U1070" s="180"/>
      <c r="V1070" s="180"/>
    </row>
    <row r="1071" spans="2:22" x14ac:dyDescent="0.25">
      <c r="I1071" s="138"/>
      <c r="J1071" s="138"/>
      <c r="K1071" s="138"/>
      <c r="N1071" s="138"/>
      <c r="U1071" s="180"/>
      <c r="V1071" s="180"/>
    </row>
    <row r="1072" spans="2:22" x14ac:dyDescent="0.25">
      <c r="B1072"/>
      <c r="I1072" s="138"/>
      <c r="J1072" s="138"/>
      <c r="K1072" s="138"/>
      <c r="N1072" s="138"/>
      <c r="U1072" s="180"/>
      <c r="V1072" s="180"/>
    </row>
    <row r="1073" spans="2:22" x14ac:dyDescent="0.25">
      <c r="B1073"/>
      <c r="I1073" s="138"/>
      <c r="J1073" s="138"/>
      <c r="K1073" s="138"/>
      <c r="N1073" s="138"/>
      <c r="U1073" s="180"/>
      <c r="V1073" s="180"/>
    </row>
    <row r="1074" spans="2:22" x14ac:dyDescent="0.25">
      <c r="B1074"/>
      <c r="I1074" s="138"/>
      <c r="J1074" s="138"/>
      <c r="K1074" s="138"/>
      <c r="N1074" s="138"/>
      <c r="U1074" s="180"/>
      <c r="V1074" s="180"/>
    </row>
    <row r="1075" spans="2:22" x14ac:dyDescent="0.25">
      <c r="B1075"/>
      <c r="I1075" s="138"/>
      <c r="J1075" s="138"/>
      <c r="K1075" s="138"/>
      <c r="N1075" s="138"/>
      <c r="U1075" s="180"/>
      <c r="V1075" s="180"/>
    </row>
    <row r="1076" spans="2:22" x14ac:dyDescent="0.25">
      <c r="B1076"/>
      <c r="I1076" s="138"/>
      <c r="J1076" s="138"/>
      <c r="K1076" s="138"/>
      <c r="N1076" s="138"/>
      <c r="U1076" s="180"/>
      <c r="V1076" s="180"/>
    </row>
    <row r="1077" spans="2:22" x14ac:dyDescent="0.25">
      <c r="B1077"/>
      <c r="I1077" s="138"/>
      <c r="J1077" s="138"/>
      <c r="K1077" s="138"/>
      <c r="N1077" s="138"/>
      <c r="U1077" s="180"/>
      <c r="V1077" s="180"/>
    </row>
    <row r="1078" spans="2:22" x14ac:dyDescent="0.25">
      <c r="B1078"/>
      <c r="I1078" s="138"/>
      <c r="J1078" s="138"/>
      <c r="K1078" s="138"/>
      <c r="N1078" s="138"/>
      <c r="U1078" s="180"/>
      <c r="V1078" s="180"/>
    </row>
    <row r="1079" spans="2:22" x14ac:dyDescent="0.25">
      <c r="B1079"/>
      <c r="I1079" s="138"/>
      <c r="J1079" s="138"/>
      <c r="K1079" s="138"/>
      <c r="N1079" s="138"/>
      <c r="U1079" s="180"/>
      <c r="V1079" s="180"/>
    </row>
    <row r="1080" spans="2:22" x14ac:dyDescent="0.25">
      <c r="B1080"/>
      <c r="I1080" s="138"/>
      <c r="J1080" s="138"/>
      <c r="K1080" s="138"/>
      <c r="N1080" s="138"/>
      <c r="U1080" s="180"/>
      <c r="V1080" s="180"/>
    </row>
    <row r="1081" spans="2:22" x14ac:dyDescent="0.25">
      <c r="B1081"/>
      <c r="I1081" s="138"/>
      <c r="J1081" s="138"/>
      <c r="K1081" s="138"/>
      <c r="N1081" s="138"/>
      <c r="U1081" s="180"/>
      <c r="V1081" s="180"/>
    </row>
    <row r="1082" spans="2:22" x14ac:dyDescent="0.25">
      <c r="B1082"/>
      <c r="I1082" s="138"/>
      <c r="J1082" s="138"/>
      <c r="K1082" s="138"/>
      <c r="N1082" s="138"/>
      <c r="U1082" s="180"/>
      <c r="V1082" s="180"/>
    </row>
    <row r="1083" spans="2:22" x14ac:dyDescent="0.25">
      <c r="B1083"/>
      <c r="I1083" s="138"/>
      <c r="J1083" s="138"/>
      <c r="K1083" s="138"/>
      <c r="N1083" s="138"/>
      <c r="U1083" s="180"/>
      <c r="V1083" s="180"/>
    </row>
    <row r="1084" spans="2:22" x14ac:dyDescent="0.25">
      <c r="B1084"/>
      <c r="I1084" s="138"/>
      <c r="J1084" s="138"/>
      <c r="K1084" s="138"/>
      <c r="N1084" s="138"/>
      <c r="U1084" s="180"/>
      <c r="V1084" s="180"/>
    </row>
    <row r="1085" spans="2:22" x14ac:dyDescent="0.25">
      <c r="B1085"/>
      <c r="I1085" s="138"/>
      <c r="J1085" s="138"/>
      <c r="K1085" s="138"/>
      <c r="N1085" s="138"/>
      <c r="U1085" s="180"/>
      <c r="V1085" s="180"/>
    </row>
    <row r="1086" spans="2:22" x14ac:dyDescent="0.25">
      <c r="B1086"/>
      <c r="I1086" s="138"/>
      <c r="J1086" s="138"/>
      <c r="K1086" s="138"/>
      <c r="N1086" s="138"/>
      <c r="U1086" s="180"/>
      <c r="V1086" s="180"/>
    </row>
    <row r="1087" spans="2:22" x14ac:dyDescent="0.25">
      <c r="B1087"/>
      <c r="I1087" s="138"/>
      <c r="J1087" s="138"/>
      <c r="K1087" s="138"/>
      <c r="N1087" s="138"/>
      <c r="U1087" s="180"/>
      <c r="V1087" s="180"/>
    </row>
    <row r="1088" spans="2:22" x14ac:dyDescent="0.25">
      <c r="B1088"/>
      <c r="I1088" s="138"/>
      <c r="J1088" s="138"/>
      <c r="K1088" s="138"/>
      <c r="N1088" s="138"/>
      <c r="U1088" s="180"/>
      <c r="V1088" s="180"/>
    </row>
    <row r="1089" spans="2:22" x14ac:dyDescent="0.25">
      <c r="B1089"/>
      <c r="I1089" s="138"/>
      <c r="J1089" s="138"/>
      <c r="K1089" s="138"/>
      <c r="N1089" s="138"/>
      <c r="U1089" s="180"/>
      <c r="V1089" s="180"/>
    </row>
    <row r="1090" spans="2:22" x14ac:dyDescent="0.25">
      <c r="B1090"/>
      <c r="I1090" s="138"/>
      <c r="J1090" s="138"/>
      <c r="K1090" s="138"/>
      <c r="N1090" s="138"/>
      <c r="U1090" s="180"/>
      <c r="V1090" s="180"/>
    </row>
    <row r="1091" spans="2:22" x14ac:dyDescent="0.25">
      <c r="B1091"/>
      <c r="I1091" s="138"/>
      <c r="J1091" s="138"/>
      <c r="K1091" s="138"/>
      <c r="N1091" s="138"/>
      <c r="U1091" s="180"/>
      <c r="V1091" s="180"/>
    </row>
    <row r="1092" spans="2:22" x14ac:dyDescent="0.25">
      <c r="B1092"/>
      <c r="I1092" s="138"/>
      <c r="J1092" s="138"/>
      <c r="K1092" s="138"/>
      <c r="N1092" s="138"/>
      <c r="U1092" s="180"/>
      <c r="V1092" s="180"/>
    </row>
    <row r="1093" spans="2:22" x14ac:dyDescent="0.25">
      <c r="B1093"/>
      <c r="I1093" s="138"/>
      <c r="J1093" s="138"/>
      <c r="K1093" s="138"/>
      <c r="N1093" s="138"/>
      <c r="U1093" s="180"/>
      <c r="V1093" s="180"/>
    </row>
    <row r="1094" spans="2:22" x14ac:dyDescent="0.25">
      <c r="B1094"/>
      <c r="I1094" s="138"/>
      <c r="J1094" s="138"/>
      <c r="K1094" s="138"/>
      <c r="N1094" s="138"/>
      <c r="U1094" s="180"/>
      <c r="V1094" s="180"/>
    </row>
    <row r="1095" spans="2:22" x14ac:dyDescent="0.25">
      <c r="B1095"/>
      <c r="I1095" s="138"/>
      <c r="J1095" s="138"/>
      <c r="K1095" s="138"/>
      <c r="N1095" s="138"/>
      <c r="U1095" s="180"/>
      <c r="V1095" s="180"/>
    </row>
    <row r="1096" spans="2:22" x14ac:dyDescent="0.25">
      <c r="B1096"/>
      <c r="I1096" s="138"/>
      <c r="J1096" s="138"/>
      <c r="K1096" s="138"/>
      <c r="N1096" s="138"/>
      <c r="U1096" s="180"/>
      <c r="V1096" s="180"/>
    </row>
    <row r="1097" spans="2:22" x14ac:dyDescent="0.25">
      <c r="B1097"/>
      <c r="I1097" s="138"/>
      <c r="J1097" s="138"/>
      <c r="K1097" s="138"/>
      <c r="N1097" s="138"/>
      <c r="U1097" s="180"/>
      <c r="V1097" s="180"/>
    </row>
    <row r="1098" spans="2:22" x14ac:dyDescent="0.25">
      <c r="B1098"/>
      <c r="I1098" s="138"/>
      <c r="J1098" s="138"/>
      <c r="K1098" s="138"/>
      <c r="N1098" s="138"/>
      <c r="U1098" s="180"/>
      <c r="V1098" s="180"/>
    </row>
    <row r="1099" spans="2:22" x14ac:dyDescent="0.25">
      <c r="B1099"/>
      <c r="I1099" s="138"/>
      <c r="J1099" s="138"/>
      <c r="K1099" s="138"/>
      <c r="N1099" s="138"/>
      <c r="U1099" s="180"/>
      <c r="V1099" s="180"/>
    </row>
    <row r="1100" spans="2:22" x14ac:dyDescent="0.25">
      <c r="B1100"/>
      <c r="I1100" s="138"/>
      <c r="J1100" s="138"/>
      <c r="K1100" s="138"/>
      <c r="N1100" s="138"/>
      <c r="U1100" s="180"/>
      <c r="V1100" s="180"/>
    </row>
    <row r="1101" spans="2:22" x14ac:dyDescent="0.25">
      <c r="B1101"/>
      <c r="I1101" s="138"/>
      <c r="J1101" s="138"/>
      <c r="K1101" s="138"/>
      <c r="N1101" s="138"/>
      <c r="U1101" s="180"/>
      <c r="V1101" s="180"/>
    </row>
    <row r="1102" spans="2:22" x14ac:dyDescent="0.25">
      <c r="B1102"/>
      <c r="I1102" s="138"/>
      <c r="J1102" s="138"/>
      <c r="K1102" s="138"/>
      <c r="N1102" s="138"/>
      <c r="U1102" s="180"/>
      <c r="V1102" s="180"/>
    </row>
    <row r="1103" spans="2:22" x14ac:dyDescent="0.25">
      <c r="B1103"/>
      <c r="I1103" s="138"/>
      <c r="J1103" s="138"/>
      <c r="K1103" s="138"/>
      <c r="N1103" s="138"/>
      <c r="U1103" s="180"/>
      <c r="V1103" s="180"/>
    </row>
    <row r="1104" spans="2:22" x14ac:dyDescent="0.25">
      <c r="B1104"/>
      <c r="I1104" s="138"/>
      <c r="J1104" s="138"/>
      <c r="K1104" s="138"/>
      <c r="N1104" s="138"/>
      <c r="U1104" s="180"/>
      <c r="V1104" s="180"/>
    </row>
    <row r="1105" spans="2:22" x14ac:dyDescent="0.25">
      <c r="B1105"/>
      <c r="I1105" s="138"/>
      <c r="J1105" s="138"/>
      <c r="K1105" s="138"/>
      <c r="N1105" s="138"/>
      <c r="U1105" s="180"/>
      <c r="V1105" s="180"/>
    </row>
    <row r="1106" spans="2:22" x14ac:dyDescent="0.25">
      <c r="B1106"/>
      <c r="I1106" s="138"/>
      <c r="J1106" s="138"/>
      <c r="K1106" s="138"/>
      <c r="N1106" s="138"/>
      <c r="U1106" s="180"/>
      <c r="V1106" s="180"/>
    </row>
    <row r="1107" spans="2:22" x14ac:dyDescent="0.25">
      <c r="B1107"/>
      <c r="I1107" s="138"/>
      <c r="J1107" s="138"/>
      <c r="K1107" s="138"/>
      <c r="N1107" s="138"/>
      <c r="U1107" s="180"/>
      <c r="V1107" s="180"/>
    </row>
    <row r="1108" spans="2:22" x14ac:dyDescent="0.25">
      <c r="B1108"/>
      <c r="I1108" s="138"/>
      <c r="J1108" s="138"/>
      <c r="K1108" s="138"/>
      <c r="N1108" s="138"/>
      <c r="U1108" s="180"/>
      <c r="V1108" s="180"/>
    </row>
    <row r="1109" spans="2:22" x14ac:dyDescent="0.25">
      <c r="B1109"/>
      <c r="I1109" s="138"/>
      <c r="J1109" s="138"/>
      <c r="K1109" s="138"/>
      <c r="N1109" s="138"/>
      <c r="U1109" s="180"/>
      <c r="V1109" s="180"/>
    </row>
    <row r="1110" spans="2:22" x14ac:dyDescent="0.25">
      <c r="B1110"/>
      <c r="I1110" s="138"/>
      <c r="J1110" s="138"/>
      <c r="K1110" s="138"/>
      <c r="N1110" s="138"/>
      <c r="U1110" s="180"/>
      <c r="V1110" s="180"/>
    </row>
    <row r="1111" spans="2:22" x14ac:dyDescent="0.25">
      <c r="B1111"/>
      <c r="I1111" s="138"/>
      <c r="J1111" s="138"/>
      <c r="K1111" s="138"/>
      <c r="N1111" s="138"/>
      <c r="U1111" s="180"/>
      <c r="V1111" s="180"/>
    </row>
    <row r="1112" spans="2:22" x14ac:dyDescent="0.25">
      <c r="B1112"/>
      <c r="I1112" s="138"/>
      <c r="J1112" s="138"/>
      <c r="K1112" s="138"/>
      <c r="N1112" s="138"/>
      <c r="U1112" s="180"/>
      <c r="V1112" s="180"/>
    </row>
    <row r="1113" spans="2:22" x14ac:dyDescent="0.25">
      <c r="B1113"/>
      <c r="I1113" s="138"/>
      <c r="J1113" s="138"/>
      <c r="K1113" s="138"/>
      <c r="N1113" s="138"/>
      <c r="U1113" s="180"/>
      <c r="V1113" s="180"/>
    </row>
    <row r="1114" spans="2:22" x14ac:dyDescent="0.25">
      <c r="B1114"/>
      <c r="I1114" s="138"/>
      <c r="J1114" s="138"/>
      <c r="K1114" s="138"/>
      <c r="N1114" s="138"/>
      <c r="U1114" s="180"/>
      <c r="V1114" s="180"/>
    </row>
    <row r="1115" spans="2:22" x14ac:dyDescent="0.25">
      <c r="B1115"/>
      <c r="I1115" s="138"/>
      <c r="J1115" s="138"/>
      <c r="K1115" s="138"/>
      <c r="N1115" s="138"/>
      <c r="U1115" s="180"/>
      <c r="V1115" s="180"/>
    </row>
    <row r="1116" spans="2:22" x14ac:dyDescent="0.25">
      <c r="B1116"/>
      <c r="I1116" s="138"/>
      <c r="J1116" s="138"/>
      <c r="K1116" s="138"/>
      <c r="N1116" s="138"/>
      <c r="U1116" s="180"/>
      <c r="V1116" s="180"/>
    </row>
    <row r="1117" spans="2:22" x14ac:dyDescent="0.25">
      <c r="B1117"/>
      <c r="I1117" s="138"/>
      <c r="J1117" s="138"/>
      <c r="K1117" s="138"/>
      <c r="N1117" s="138"/>
      <c r="U1117" s="180"/>
      <c r="V1117" s="180"/>
    </row>
    <row r="1118" spans="2:22" x14ac:dyDescent="0.25">
      <c r="B1118"/>
      <c r="I1118" s="138"/>
      <c r="J1118" s="138"/>
      <c r="K1118" s="138"/>
      <c r="N1118" s="138"/>
      <c r="U1118" s="180"/>
      <c r="V1118" s="180"/>
    </row>
    <row r="1119" spans="2:22" x14ac:dyDescent="0.25">
      <c r="B1119"/>
      <c r="I1119" s="138"/>
      <c r="J1119" s="138"/>
      <c r="K1119" s="138"/>
      <c r="N1119" s="138"/>
      <c r="U1119" s="180"/>
      <c r="V1119" s="180"/>
    </row>
    <row r="1120" spans="2:22" x14ac:dyDescent="0.25">
      <c r="B1120"/>
      <c r="I1120" s="138"/>
      <c r="J1120" s="138"/>
      <c r="K1120" s="138"/>
      <c r="N1120" s="138"/>
      <c r="U1120" s="180"/>
      <c r="V1120" s="180"/>
    </row>
    <row r="1121" spans="2:22" x14ac:dyDescent="0.25">
      <c r="B1121"/>
      <c r="I1121" s="138"/>
      <c r="J1121" s="138"/>
      <c r="K1121" s="138"/>
      <c r="N1121" s="138"/>
      <c r="U1121" s="180"/>
      <c r="V1121" s="180"/>
    </row>
    <row r="1122" spans="2:22" x14ac:dyDescent="0.25">
      <c r="B1122"/>
      <c r="I1122" s="138"/>
      <c r="J1122" s="138"/>
      <c r="K1122" s="138"/>
      <c r="N1122" s="138"/>
      <c r="U1122" s="180"/>
      <c r="V1122" s="180"/>
    </row>
    <row r="1123" spans="2:22" x14ac:dyDescent="0.25">
      <c r="I1123" s="138"/>
      <c r="J1123" s="138"/>
      <c r="K1123" s="138"/>
      <c r="N1123" s="138"/>
      <c r="U1123" s="180"/>
      <c r="V1123" s="180"/>
    </row>
    <row r="1124" spans="2:22" x14ac:dyDescent="0.25">
      <c r="I1124" s="138"/>
      <c r="J1124" s="138"/>
      <c r="K1124" s="138"/>
      <c r="N1124" s="138"/>
      <c r="U1124" s="180"/>
      <c r="V1124" s="180"/>
    </row>
    <row r="1125" spans="2:22" x14ac:dyDescent="0.25">
      <c r="B1125"/>
      <c r="I1125" s="138"/>
      <c r="J1125" s="138"/>
      <c r="K1125" s="138"/>
      <c r="N1125" s="138"/>
      <c r="U1125" s="180"/>
      <c r="V1125" s="180"/>
    </row>
    <row r="1126" spans="2:22" x14ac:dyDescent="0.25">
      <c r="B1126"/>
      <c r="I1126" s="138"/>
      <c r="J1126" s="138"/>
      <c r="K1126" s="138"/>
      <c r="N1126" s="138"/>
      <c r="U1126" s="180"/>
      <c r="V1126" s="180"/>
    </row>
    <row r="1127" spans="2:22" x14ac:dyDescent="0.25">
      <c r="B1127"/>
      <c r="I1127" s="138"/>
      <c r="J1127" s="138"/>
      <c r="K1127" s="138"/>
      <c r="N1127" s="138"/>
      <c r="U1127" s="180"/>
      <c r="V1127" s="180"/>
    </row>
    <row r="1128" spans="2:22" x14ac:dyDescent="0.25">
      <c r="B1128"/>
      <c r="I1128" s="138"/>
      <c r="J1128" s="138"/>
      <c r="K1128" s="138"/>
      <c r="N1128" s="138"/>
      <c r="U1128" s="180"/>
      <c r="V1128" s="180"/>
    </row>
    <row r="1129" spans="2:22" x14ac:dyDescent="0.25">
      <c r="B1129"/>
      <c r="I1129" s="138"/>
      <c r="J1129" s="138"/>
      <c r="K1129" s="138"/>
      <c r="N1129" s="138"/>
      <c r="U1129" s="180"/>
      <c r="V1129" s="180"/>
    </row>
    <row r="1130" spans="2:22" x14ac:dyDescent="0.25">
      <c r="B1130"/>
      <c r="I1130" s="138"/>
      <c r="J1130" s="138"/>
      <c r="K1130" s="138"/>
      <c r="N1130" s="138"/>
      <c r="U1130" s="180"/>
      <c r="V1130" s="180"/>
    </row>
    <row r="1131" spans="2:22" x14ac:dyDescent="0.25">
      <c r="B1131"/>
      <c r="I1131" s="138"/>
      <c r="J1131" s="138"/>
      <c r="K1131" s="138"/>
      <c r="N1131" s="138"/>
      <c r="U1131" s="180"/>
      <c r="V1131" s="180"/>
    </row>
    <row r="1132" spans="2:22" x14ac:dyDescent="0.25">
      <c r="B1132"/>
      <c r="I1132" s="138"/>
      <c r="J1132" s="138"/>
      <c r="K1132" s="138"/>
      <c r="N1132" s="138"/>
      <c r="U1132" s="180"/>
      <c r="V1132" s="180"/>
    </row>
    <row r="1133" spans="2:22" x14ac:dyDescent="0.25">
      <c r="B1133"/>
      <c r="I1133" s="138"/>
      <c r="J1133" s="138"/>
      <c r="K1133" s="138"/>
      <c r="N1133" s="138"/>
      <c r="U1133" s="180"/>
      <c r="V1133" s="180"/>
    </row>
    <row r="1134" spans="2:22" x14ac:dyDescent="0.25">
      <c r="B1134"/>
      <c r="I1134" s="138"/>
      <c r="J1134" s="138"/>
      <c r="K1134" s="138"/>
      <c r="N1134" s="138"/>
      <c r="U1134" s="180"/>
      <c r="V1134" s="180"/>
    </row>
    <row r="1135" spans="2:22" x14ac:dyDescent="0.25">
      <c r="B1135"/>
      <c r="I1135" s="138"/>
      <c r="J1135" s="138"/>
      <c r="K1135" s="138"/>
      <c r="N1135" s="138"/>
      <c r="U1135" s="180"/>
      <c r="V1135" s="180"/>
    </row>
    <row r="1136" spans="2:22" x14ac:dyDescent="0.25">
      <c r="B1136"/>
      <c r="I1136" s="138"/>
      <c r="J1136" s="138"/>
      <c r="K1136" s="138"/>
      <c r="N1136" s="138"/>
      <c r="U1136" s="180"/>
      <c r="V1136" s="180"/>
    </row>
    <row r="1137" spans="2:22" x14ac:dyDescent="0.25">
      <c r="I1137" s="138"/>
      <c r="J1137" s="138"/>
      <c r="K1137" s="138"/>
      <c r="N1137" s="138"/>
      <c r="U1137" s="180"/>
      <c r="V1137" s="180"/>
    </row>
    <row r="1138" spans="2:22" x14ac:dyDescent="0.25">
      <c r="I1138" s="138"/>
      <c r="J1138" s="138"/>
      <c r="K1138" s="138"/>
      <c r="N1138" s="138"/>
      <c r="U1138" s="180"/>
      <c r="V1138" s="180"/>
    </row>
    <row r="1139" spans="2:22" x14ac:dyDescent="0.25">
      <c r="B1139"/>
      <c r="I1139" s="138"/>
      <c r="J1139" s="138"/>
      <c r="K1139" s="138"/>
      <c r="N1139" s="138"/>
      <c r="U1139" s="180"/>
      <c r="V1139" s="180"/>
    </row>
    <row r="1140" spans="2:22" x14ac:dyDescent="0.25">
      <c r="B1140"/>
      <c r="I1140" s="138"/>
      <c r="J1140" s="138"/>
      <c r="K1140" s="138"/>
      <c r="N1140" s="138"/>
      <c r="U1140" s="180"/>
      <c r="V1140" s="180"/>
    </row>
    <row r="1141" spans="2:22" x14ac:dyDescent="0.25">
      <c r="B1141"/>
      <c r="I1141" s="138"/>
      <c r="J1141" s="138"/>
      <c r="K1141" s="138"/>
      <c r="N1141" s="138"/>
      <c r="U1141" s="180"/>
      <c r="V1141" s="180"/>
    </row>
    <row r="1142" spans="2:22" x14ac:dyDescent="0.25">
      <c r="B1142"/>
      <c r="I1142" s="138"/>
      <c r="J1142" s="138"/>
      <c r="K1142" s="138"/>
      <c r="N1142" s="138"/>
      <c r="U1142" s="180"/>
      <c r="V1142" s="180"/>
    </row>
    <row r="1143" spans="2:22" x14ac:dyDescent="0.25">
      <c r="B1143"/>
      <c r="I1143" s="138"/>
      <c r="J1143" s="138"/>
      <c r="K1143" s="138"/>
      <c r="N1143" s="138"/>
      <c r="U1143" s="180"/>
      <c r="V1143" s="180"/>
    </row>
    <row r="1144" spans="2:22" x14ac:dyDescent="0.25">
      <c r="I1144" s="138"/>
      <c r="J1144" s="138"/>
      <c r="K1144" s="138"/>
      <c r="N1144" s="138"/>
      <c r="U1144" s="180"/>
      <c r="V1144" s="180"/>
    </row>
    <row r="1145" spans="2:22" x14ac:dyDescent="0.25">
      <c r="I1145" s="138"/>
      <c r="J1145" s="138"/>
      <c r="K1145" s="138"/>
      <c r="N1145" s="138"/>
      <c r="U1145" s="180"/>
      <c r="V1145" s="180"/>
    </row>
    <row r="1146" spans="2:22" x14ac:dyDescent="0.25">
      <c r="I1146" s="138"/>
      <c r="J1146" s="138"/>
      <c r="K1146" s="138"/>
      <c r="N1146" s="138"/>
      <c r="U1146" s="180"/>
      <c r="V1146" s="180"/>
    </row>
    <row r="1147" spans="2:22" x14ac:dyDescent="0.25">
      <c r="I1147" s="138"/>
      <c r="J1147" s="138"/>
      <c r="K1147" s="138"/>
      <c r="N1147" s="138"/>
      <c r="U1147" s="180"/>
      <c r="V1147" s="180"/>
    </row>
    <row r="1148" spans="2:22" x14ac:dyDescent="0.25">
      <c r="B1148"/>
      <c r="I1148" s="138"/>
      <c r="J1148" s="138"/>
      <c r="K1148" s="138"/>
      <c r="N1148" s="138"/>
      <c r="U1148" s="180"/>
      <c r="V1148" s="180"/>
    </row>
    <row r="1149" spans="2:22" x14ac:dyDescent="0.25">
      <c r="B1149"/>
      <c r="I1149" s="138"/>
      <c r="J1149" s="138"/>
      <c r="K1149" s="138"/>
      <c r="N1149" s="138"/>
      <c r="U1149" s="180"/>
      <c r="V1149" s="180"/>
    </row>
    <row r="1150" spans="2:22" x14ac:dyDescent="0.25">
      <c r="B1150"/>
      <c r="I1150" s="138"/>
      <c r="J1150" s="138"/>
      <c r="K1150" s="138"/>
      <c r="N1150" s="138"/>
      <c r="U1150" s="180"/>
      <c r="V1150" s="180"/>
    </row>
    <row r="1151" spans="2:22" x14ac:dyDescent="0.25">
      <c r="B1151"/>
      <c r="I1151" s="138"/>
      <c r="J1151" s="138"/>
      <c r="K1151" s="138"/>
      <c r="N1151" s="138"/>
      <c r="U1151" s="180"/>
      <c r="V1151" s="180"/>
    </row>
    <row r="1152" spans="2:22" x14ac:dyDescent="0.25">
      <c r="B1152"/>
      <c r="I1152" s="138"/>
      <c r="J1152" s="138"/>
      <c r="K1152" s="138"/>
      <c r="N1152" s="138"/>
      <c r="U1152" s="180"/>
      <c r="V1152" s="180"/>
    </row>
    <row r="1153" spans="2:22" x14ac:dyDescent="0.25">
      <c r="B1153"/>
      <c r="I1153" s="138"/>
      <c r="J1153" s="138"/>
      <c r="K1153" s="138"/>
      <c r="N1153" s="138"/>
      <c r="U1153" s="180"/>
      <c r="V1153" s="180"/>
    </row>
    <row r="1154" spans="2:22" x14ac:dyDescent="0.25">
      <c r="B1154"/>
      <c r="I1154" s="138"/>
      <c r="J1154" s="138"/>
      <c r="K1154" s="138"/>
      <c r="N1154" s="138"/>
      <c r="U1154" s="180"/>
      <c r="V1154" s="180"/>
    </row>
    <row r="1155" spans="2:22" x14ac:dyDescent="0.25">
      <c r="B1155"/>
      <c r="I1155" s="138"/>
      <c r="J1155" s="138"/>
      <c r="K1155" s="138"/>
      <c r="N1155" s="138"/>
      <c r="U1155" s="180"/>
      <c r="V1155" s="180"/>
    </row>
    <row r="1156" spans="2:22" x14ac:dyDescent="0.25">
      <c r="I1156" s="138"/>
      <c r="J1156" s="138"/>
      <c r="K1156" s="138"/>
      <c r="N1156" s="138"/>
      <c r="U1156" s="180"/>
      <c r="V1156" s="180"/>
    </row>
    <row r="1157" spans="2:22" x14ac:dyDescent="0.25">
      <c r="B1157"/>
      <c r="I1157" s="138"/>
      <c r="J1157" s="138"/>
      <c r="K1157" s="138"/>
      <c r="N1157" s="138"/>
      <c r="U1157" s="180"/>
      <c r="V1157" s="180"/>
    </row>
    <row r="1158" spans="2:22" x14ac:dyDescent="0.25">
      <c r="B1158"/>
      <c r="I1158" s="138"/>
      <c r="J1158" s="138"/>
      <c r="K1158" s="138"/>
      <c r="N1158" s="138"/>
      <c r="U1158" s="180"/>
      <c r="V1158" s="180"/>
    </row>
    <row r="1159" spans="2:22" x14ac:dyDescent="0.25">
      <c r="B1159"/>
      <c r="I1159" s="138"/>
      <c r="J1159" s="138"/>
      <c r="K1159" s="138"/>
      <c r="N1159" s="138"/>
      <c r="U1159" s="180"/>
      <c r="V1159" s="180"/>
    </row>
    <row r="1160" spans="2:22" x14ac:dyDescent="0.25">
      <c r="B1160"/>
      <c r="I1160" s="138"/>
      <c r="J1160" s="138"/>
      <c r="K1160" s="138"/>
      <c r="N1160" s="138"/>
      <c r="U1160" s="180"/>
      <c r="V1160" s="180"/>
    </row>
    <row r="1161" spans="2:22" x14ac:dyDescent="0.25">
      <c r="B1161"/>
      <c r="I1161" s="138"/>
      <c r="J1161" s="138"/>
      <c r="K1161" s="138"/>
      <c r="N1161" s="138"/>
      <c r="U1161" s="180"/>
      <c r="V1161" s="180"/>
    </row>
    <row r="1162" spans="2:22" x14ac:dyDescent="0.25">
      <c r="B1162"/>
      <c r="I1162" s="138"/>
      <c r="J1162" s="138"/>
      <c r="K1162" s="138"/>
      <c r="N1162" s="138"/>
      <c r="U1162" s="180"/>
      <c r="V1162" s="180"/>
    </row>
    <row r="1163" spans="2:22" x14ac:dyDescent="0.25">
      <c r="B1163"/>
      <c r="I1163" s="138"/>
      <c r="J1163" s="138"/>
      <c r="K1163" s="138"/>
      <c r="N1163" s="138"/>
      <c r="U1163" s="180"/>
      <c r="V1163" s="180"/>
    </row>
    <row r="1164" spans="2:22" x14ac:dyDescent="0.25">
      <c r="B1164"/>
      <c r="I1164" s="138"/>
      <c r="J1164" s="138"/>
      <c r="K1164" s="138"/>
      <c r="N1164" s="138"/>
      <c r="U1164" s="180"/>
      <c r="V1164" s="180"/>
    </row>
    <row r="1165" spans="2:22" x14ac:dyDescent="0.25">
      <c r="B1165"/>
      <c r="I1165" s="138"/>
      <c r="J1165" s="138"/>
      <c r="K1165" s="138"/>
      <c r="N1165" s="138"/>
      <c r="U1165" s="180"/>
      <c r="V1165" s="180"/>
    </row>
    <row r="1166" spans="2:22" x14ac:dyDescent="0.25">
      <c r="B1166"/>
      <c r="I1166" s="138"/>
      <c r="J1166" s="138"/>
      <c r="K1166" s="138"/>
      <c r="N1166" s="138"/>
      <c r="U1166" s="180"/>
      <c r="V1166" s="180"/>
    </row>
    <row r="1167" spans="2:22" x14ac:dyDescent="0.25">
      <c r="B1167"/>
      <c r="I1167" s="138"/>
      <c r="J1167" s="138"/>
      <c r="K1167" s="138"/>
      <c r="N1167" s="138"/>
      <c r="U1167" s="180"/>
      <c r="V1167" s="180"/>
    </row>
    <row r="1168" spans="2:22" x14ac:dyDescent="0.25">
      <c r="B1168"/>
      <c r="I1168" s="138"/>
      <c r="J1168" s="138"/>
      <c r="K1168" s="138"/>
      <c r="N1168" s="138"/>
      <c r="U1168" s="180"/>
      <c r="V1168" s="180"/>
    </row>
    <row r="1169" spans="2:22" x14ac:dyDescent="0.25">
      <c r="B1169"/>
      <c r="I1169" s="138"/>
      <c r="J1169" s="138"/>
      <c r="K1169" s="138"/>
      <c r="N1169" s="138"/>
      <c r="U1169" s="180"/>
      <c r="V1169" s="180"/>
    </row>
    <row r="1170" spans="2:22" x14ac:dyDescent="0.25">
      <c r="B1170"/>
      <c r="I1170" s="138"/>
      <c r="J1170" s="138"/>
      <c r="K1170" s="138"/>
      <c r="N1170" s="138"/>
      <c r="U1170" s="180"/>
      <c r="V1170" s="180"/>
    </row>
    <row r="1171" spans="2:22" x14ac:dyDescent="0.25">
      <c r="B1171"/>
      <c r="I1171" s="138"/>
      <c r="J1171" s="138"/>
      <c r="K1171" s="138"/>
      <c r="N1171" s="138"/>
      <c r="U1171" s="180"/>
      <c r="V1171" s="180"/>
    </row>
    <row r="1172" spans="2:22" x14ac:dyDescent="0.25">
      <c r="B1172"/>
      <c r="I1172" s="138"/>
      <c r="J1172" s="138"/>
      <c r="K1172" s="138"/>
      <c r="N1172" s="138"/>
      <c r="U1172" s="180"/>
      <c r="V1172" s="180"/>
    </row>
    <row r="1173" spans="2:22" x14ac:dyDescent="0.25">
      <c r="B1173"/>
      <c r="I1173" s="138"/>
      <c r="J1173" s="138"/>
      <c r="K1173" s="138"/>
      <c r="N1173" s="138"/>
      <c r="U1173" s="180"/>
      <c r="V1173" s="180"/>
    </row>
    <row r="1174" spans="2:22" x14ac:dyDescent="0.25">
      <c r="B1174"/>
      <c r="I1174" s="138"/>
      <c r="J1174" s="138"/>
      <c r="K1174" s="138"/>
      <c r="N1174" s="138"/>
      <c r="U1174" s="180"/>
      <c r="V1174" s="180"/>
    </row>
    <row r="1175" spans="2:22" x14ac:dyDescent="0.25">
      <c r="B1175"/>
      <c r="I1175" s="138"/>
      <c r="J1175" s="138"/>
      <c r="K1175" s="138"/>
      <c r="N1175" s="138"/>
      <c r="U1175" s="180"/>
      <c r="V1175" s="180"/>
    </row>
    <row r="1176" spans="2:22" x14ac:dyDescent="0.25">
      <c r="B1176"/>
      <c r="I1176" s="138"/>
      <c r="J1176" s="138"/>
      <c r="K1176" s="138"/>
      <c r="N1176" s="138"/>
      <c r="U1176" s="180"/>
      <c r="V1176" s="180"/>
    </row>
    <row r="1177" spans="2:22" x14ac:dyDescent="0.25">
      <c r="B1177"/>
      <c r="I1177" s="138"/>
      <c r="J1177" s="138"/>
      <c r="K1177" s="138"/>
      <c r="N1177" s="138"/>
      <c r="U1177" s="180"/>
      <c r="V1177" s="180"/>
    </row>
    <row r="1178" spans="2:22" x14ac:dyDescent="0.25">
      <c r="B1178"/>
      <c r="I1178" s="138"/>
      <c r="J1178" s="138"/>
      <c r="K1178" s="138"/>
      <c r="N1178" s="138"/>
      <c r="U1178" s="180"/>
      <c r="V1178" s="180"/>
    </row>
    <row r="1179" spans="2:22" x14ac:dyDescent="0.25">
      <c r="B1179"/>
      <c r="I1179" s="138"/>
      <c r="J1179" s="138"/>
      <c r="K1179" s="138"/>
      <c r="N1179" s="138"/>
      <c r="U1179" s="180"/>
      <c r="V1179" s="180"/>
    </row>
    <row r="1180" spans="2:22" x14ac:dyDescent="0.25">
      <c r="B1180"/>
      <c r="I1180" s="138"/>
      <c r="J1180" s="138"/>
      <c r="K1180" s="138"/>
      <c r="N1180" s="138"/>
      <c r="U1180" s="180"/>
      <c r="V1180" s="180"/>
    </row>
    <row r="1181" spans="2:22" x14ac:dyDescent="0.25">
      <c r="B1181"/>
      <c r="I1181" s="138"/>
      <c r="J1181" s="138"/>
      <c r="K1181" s="138"/>
      <c r="N1181" s="138"/>
      <c r="U1181" s="180"/>
      <c r="V1181" s="180"/>
    </row>
    <row r="1182" spans="2:22" x14ac:dyDescent="0.25">
      <c r="B1182"/>
      <c r="I1182" s="138"/>
      <c r="J1182" s="138"/>
      <c r="K1182" s="138"/>
      <c r="N1182" s="138"/>
      <c r="U1182" s="180"/>
      <c r="V1182" s="180"/>
    </row>
    <row r="1183" spans="2:22" x14ac:dyDescent="0.25">
      <c r="I1183" s="138"/>
      <c r="J1183" s="138"/>
      <c r="K1183" s="138"/>
      <c r="N1183" s="138"/>
      <c r="U1183" s="180"/>
      <c r="V1183" s="180"/>
    </row>
    <row r="1184" spans="2:22" x14ac:dyDescent="0.25">
      <c r="I1184" s="138"/>
      <c r="J1184" s="138"/>
      <c r="K1184" s="138"/>
      <c r="N1184" s="138"/>
      <c r="U1184" s="180"/>
      <c r="V1184" s="180"/>
    </row>
    <row r="1185" spans="2:22" x14ac:dyDescent="0.25">
      <c r="B1185"/>
      <c r="I1185" s="138"/>
      <c r="J1185" s="138"/>
      <c r="K1185" s="138"/>
      <c r="N1185" s="138"/>
      <c r="U1185" s="180"/>
      <c r="V1185" s="180"/>
    </row>
    <row r="1186" spans="2:22" x14ac:dyDescent="0.25">
      <c r="B1186"/>
      <c r="I1186" s="138"/>
      <c r="J1186" s="138"/>
      <c r="K1186" s="138"/>
      <c r="N1186" s="138"/>
      <c r="U1186" s="180"/>
      <c r="V1186" s="180"/>
    </row>
    <row r="1187" spans="2:22" x14ac:dyDescent="0.25">
      <c r="B1187"/>
      <c r="I1187" s="138"/>
      <c r="J1187" s="138"/>
      <c r="K1187" s="138"/>
      <c r="N1187" s="138"/>
      <c r="U1187" s="180"/>
      <c r="V1187" s="180"/>
    </row>
    <row r="1188" spans="2:22" x14ac:dyDescent="0.25">
      <c r="B1188"/>
      <c r="I1188" s="138"/>
      <c r="J1188" s="138"/>
      <c r="K1188" s="138"/>
      <c r="N1188" s="138"/>
      <c r="U1188" s="180"/>
      <c r="V1188" s="180"/>
    </row>
    <row r="1189" spans="2:22" x14ac:dyDescent="0.25">
      <c r="B1189"/>
      <c r="I1189" s="138"/>
      <c r="J1189" s="138"/>
      <c r="K1189" s="138"/>
      <c r="N1189" s="138"/>
      <c r="U1189" s="180"/>
      <c r="V1189" s="180"/>
    </row>
    <row r="1190" spans="2:22" x14ac:dyDescent="0.25">
      <c r="B1190"/>
      <c r="I1190" s="138"/>
      <c r="J1190" s="138"/>
      <c r="K1190" s="138"/>
      <c r="N1190" s="138"/>
      <c r="U1190" s="180"/>
      <c r="V1190" s="180"/>
    </row>
    <row r="1191" spans="2:22" x14ac:dyDescent="0.25">
      <c r="B1191"/>
      <c r="I1191" s="138"/>
      <c r="J1191" s="138"/>
      <c r="K1191" s="138"/>
      <c r="N1191" s="138"/>
      <c r="U1191" s="180"/>
      <c r="V1191" s="180"/>
    </row>
    <row r="1192" spans="2:22" x14ac:dyDescent="0.25">
      <c r="B1192"/>
      <c r="I1192" s="138"/>
      <c r="J1192" s="138"/>
      <c r="K1192" s="138"/>
      <c r="N1192" s="138"/>
      <c r="U1192" s="180"/>
      <c r="V1192" s="180"/>
    </row>
    <row r="1193" spans="2:22" x14ac:dyDescent="0.25">
      <c r="B1193"/>
      <c r="I1193" s="138"/>
      <c r="J1193" s="138"/>
      <c r="K1193" s="138"/>
      <c r="N1193" s="138"/>
      <c r="U1193" s="180"/>
      <c r="V1193" s="180"/>
    </row>
    <row r="1194" spans="2:22" x14ac:dyDescent="0.25">
      <c r="B1194"/>
      <c r="I1194" s="138"/>
      <c r="J1194" s="138"/>
      <c r="K1194" s="138"/>
      <c r="N1194" s="138"/>
      <c r="U1194" s="180"/>
      <c r="V1194" s="180"/>
    </row>
    <row r="1195" spans="2:22" x14ac:dyDescent="0.25">
      <c r="B1195"/>
      <c r="I1195" s="138"/>
      <c r="J1195" s="138"/>
      <c r="K1195" s="138"/>
      <c r="N1195" s="138"/>
      <c r="U1195" s="180"/>
      <c r="V1195" s="180"/>
    </row>
    <row r="1196" spans="2:22" x14ac:dyDescent="0.25">
      <c r="I1196" s="138"/>
      <c r="J1196" s="138"/>
      <c r="K1196" s="138"/>
      <c r="N1196" s="138"/>
      <c r="U1196" s="180"/>
      <c r="V1196" s="180"/>
    </row>
    <row r="1197" spans="2:22" x14ac:dyDescent="0.25">
      <c r="I1197" s="138"/>
      <c r="J1197" s="138"/>
      <c r="K1197" s="138"/>
      <c r="N1197" s="138"/>
      <c r="U1197" s="180"/>
      <c r="V1197" s="180"/>
    </row>
    <row r="1198" spans="2:22" x14ac:dyDescent="0.25">
      <c r="I1198" s="138"/>
      <c r="J1198" s="138"/>
      <c r="K1198" s="138"/>
      <c r="N1198" s="138"/>
      <c r="U1198" s="180"/>
      <c r="V1198" s="180"/>
    </row>
    <row r="1199" spans="2:22" x14ac:dyDescent="0.25">
      <c r="B1199"/>
      <c r="I1199" s="138"/>
      <c r="J1199" s="138"/>
      <c r="K1199" s="138"/>
      <c r="N1199" s="138"/>
      <c r="U1199" s="180"/>
      <c r="V1199" s="180"/>
    </row>
    <row r="1200" spans="2:22" x14ac:dyDescent="0.25">
      <c r="B1200"/>
      <c r="I1200" s="138"/>
      <c r="J1200" s="138"/>
      <c r="K1200" s="138"/>
      <c r="N1200" s="138"/>
      <c r="U1200" s="180"/>
      <c r="V1200" s="180"/>
    </row>
    <row r="1201" spans="2:22" x14ac:dyDescent="0.25">
      <c r="B1201"/>
      <c r="I1201" s="138"/>
      <c r="J1201" s="138"/>
      <c r="K1201" s="138"/>
      <c r="N1201" s="138"/>
      <c r="U1201" s="180"/>
      <c r="V1201" s="180"/>
    </row>
    <row r="1202" spans="2:22" x14ac:dyDescent="0.25">
      <c r="B1202"/>
      <c r="I1202" s="138"/>
      <c r="J1202" s="138"/>
      <c r="K1202" s="138"/>
      <c r="N1202" s="138"/>
      <c r="U1202" s="180"/>
      <c r="V1202" s="180"/>
    </row>
    <row r="1203" spans="2:22" x14ac:dyDescent="0.25">
      <c r="B1203"/>
      <c r="I1203" s="138"/>
      <c r="J1203" s="138"/>
      <c r="K1203" s="138"/>
      <c r="N1203" s="138"/>
      <c r="U1203" s="180"/>
      <c r="V1203" s="180"/>
    </row>
    <row r="1204" spans="2:22" x14ac:dyDescent="0.25">
      <c r="I1204" s="138"/>
      <c r="J1204" s="138"/>
      <c r="K1204" s="138"/>
      <c r="N1204" s="138"/>
      <c r="U1204" s="180"/>
      <c r="V1204" s="180"/>
    </row>
    <row r="1205" spans="2:22" x14ac:dyDescent="0.25">
      <c r="B1205"/>
      <c r="I1205" s="138"/>
      <c r="J1205" s="138"/>
      <c r="K1205" s="138"/>
      <c r="N1205" s="138"/>
      <c r="U1205" s="180"/>
      <c r="V1205" s="180"/>
    </row>
    <row r="1206" spans="2:22" x14ac:dyDescent="0.25">
      <c r="B1206"/>
      <c r="I1206" s="138"/>
      <c r="J1206" s="138"/>
      <c r="K1206" s="138"/>
      <c r="N1206" s="138"/>
      <c r="U1206" s="180"/>
      <c r="V1206" s="180"/>
    </row>
    <row r="1207" spans="2:22" x14ac:dyDescent="0.25">
      <c r="B1207"/>
      <c r="I1207" s="138"/>
      <c r="J1207" s="138"/>
      <c r="K1207" s="138"/>
      <c r="N1207" s="138"/>
      <c r="U1207" s="180"/>
      <c r="V1207" s="180"/>
    </row>
    <row r="1208" spans="2:22" x14ac:dyDescent="0.25">
      <c r="B1208"/>
      <c r="I1208" s="138"/>
      <c r="J1208" s="138"/>
      <c r="K1208" s="138"/>
      <c r="N1208" s="138"/>
      <c r="U1208" s="180"/>
      <c r="V1208" s="180"/>
    </row>
    <row r="1209" spans="2:22" x14ac:dyDescent="0.25">
      <c r="B1209"/>
      <c r="I1209" s="138"/>
      <c r="J1209" s="138"/>
      <c r="K1209" s="138"/>
      <c r="N1209" s="138"/>
      <c r="U1209" s="180"/>
      <c r="V1209" s="180"/>
    </row>
    <row r="1210" spans="2:22" x14ac:dyDescent="0.25">
      <c r="B1210"/>
      <c r="I1210" s="138"/>
      <c r="J1210" s="138"/>
      <c r="K1210" s="138"/>
      <c r="N1210" s="138"/>
      <c r="U1210" s="180"/>
      <c r="V1210" s="180"/>
    </row>
    <row r="1211" spans="2:22" x14ac:dyDescent="0.25">
      <c r="B1211"/>
      <c r="I1211" s="138"/>
      <c r="J1211" s="138"/>
      <c r="K1211" s="138"/>
      <c r="N1211" s="138"/>
      <c r="U1211" s="180"/>
      <c r="V1211" s="180"/>
    </row>
    <row r="1212" spans="2:22" x14ac:dyDescent="0.25">
      <c r="I1212" s="138"/>
      <c r="J1212" s="138"/>
      <c r="K1212" s="138"/>
      <c r="N1212" s="138"/>
      <c r="U1212" s="180"/>
      <c r="V1212" s="180"/>
    </row>
    <row r="1213" spans="2:22" x14ac:dyDescent="0.25">
      <c r="I1213" s="138"/>
      <c r="J1213" s="138"/>
      <c r="K1213" s="138"/>
      <c r="N1213" s="138"/>
      <c r="U1213" s="180"/>
      <c r="V1213" s="180"/>
    </row>
    <row r="1214" spans="2:22" x14ac:dyDescent="0.25">
      <c r="B1214"/>
      <c r="I1214" s="138"/>
      <c r="J1214" s="138"/>
      <c r="K1214" s="138"/>
      <c r="N1214" s="138"/>
      <c r="U1214" s="180"/>
      <c r="V1214" s="180"/>
    </row>
    <row r="1215" spans="2:22" x14ac:dyDescent="0.25">
      <c r="B1215"/>
      <c r="I1215" s="138"/>
      <c r="J1215" s="138"/>
      <c r="K1215" s="138"/>
      <c r="N1215" s="138"/>
      <c r="U1215" s="180"/>
      <c r="V1215" s="180"/>
    </row>
    <row r="1216" spans="2:22" x14ac:dyDescent="0.25">
      <c r="I1216" s="138"/>
      <c r="J1216" s="138"/>
      <c r="K1216" s="138"/>
      <c r="N1216" s="138"/>
      <c r="U1216" s="180"/>
      <c r="V1216" s="180"/>
    </row>
    <row r="1217" spans="2:22" x14ac:dyDescent="0.25">
      <c r="I1217" s="138"/>
      <c r="J1217" s="138"/>
      <c r="K1217" s="138"/>
      <c r="N1217" s="138"/>
      <c r="U1217" s="180"/>
      <c r="V1217" s="180"/>
    </row>
    <row r="1218" spans="2:22" x14ac:dyDescent="0.25">
      <c r="B1218"/>
      <c r="I1218" s="138"/>
      <c r="J1218" s="138"/>
      <c r="K1218" s="138"/>
      <c r="N1218" s="138"/>
      <c r="U1218" s="180"/>
      <c r="V1218" s="180"/>
    </row>
    <row r="1219" spans="2:22" x14ac:dyDescent="0.25">
      <c r="B1219"/>
      <c r="I1219" s="138"/>
      <c r="J1219" s="138"/>
      <c r="K1219" s="138"/>
      <c r="N1219" s="138"/>
      <c r="U1219" s="180"/>
      <c r="V1219" s="180"/>
    </row>
    <row r="1220" spans="2:22" x14ac:dyDescent="0.25">
      <c r="B1220"/>
      <c r="I1220" s="138"/>
      <c r="J1220" s="138"/>
      <c r="K1220" s="138"/>
      <c r="N1220" s="138"/>
      <c r="U1220" s="180"/>
      <c r="V1220" s="180"/>
    </row>
    <row r="1221" spans="2:22" x14ac:dyDescent="0.25">
      <c r="B1221"/>
      <c r="I1221" s="138"/>
      <c r="J1221" s="138"/>
      <c r="K1221" s="138"/>
      <c r="N1221" s="138"/>
      <c r="U1221" s="180"/>
      <c r="V1221" s="180"/>
    </row>
    <row r="1222" spans="2:22" x14ac:dyDescent="0.25">
      <c r="B1222"/>
      <c r="I1222" s="138"/>
      <c r="J1222" s="138"/>
      <c r="K1222" s="138"/>
      <c r="N1222" s="138"/>
      <c r="U1222" s="180"/>
      <c r="V1222" s="180"/>
    </row>
    <row r="1223" spans="2:22" x14ac:dyDescent="0.25">
      <c r="B1223"/>
      <c r="I1223" s="138"/>
      <c r="J1223" s="138"/>
      <c r="K1223" s="138"/>
      <c r="N1223" s="138"/>
      <c r="U1223" s="180"/>
      <c r="V1223" s="180"/>
    </row>
    <row r="1224" spans="2:22" x14ac:dyDescent="0.25">
      <c r="B1224"/>
      <c r="I1224" s="138"/>
      <c r="J1224" s="138"/>
      <c r="K1224" s="138"/>
      <c r="N1224" s="138"/>
      <c r="U1224" s="180"/>
      <c r="V1224" s="180"/>
    </row>
    <row r="1225" spans="2:22" x14ac:dyDescent="0.25">
      <c r="I1225" s="138"/>
      <c r="J1225" s="138"/>
      <c r="K1225" s="138"/>
      <c r="N1225" s="138"/>
      <c r="U1225" s="180"/>
      <c r="V1225" s="180"/>
    </row>
    <row r="1226" spans="2:22" x14ac:dyDescent="0.25">
      <c r="B1226"/>
      <c r="I1226" s="138"/>
      <c r="J1226" s="138"/>
      <c r="K1226" s="138"/>
      <c r="N1226" s="138"/>
      <c r="U1226" s="180"/>
      <c r="V1226" s="180"/>
    </row>
    <row r="1227" spans="2:22" x14ac:dyDescent="0.25">
      <c r="B1227"/>
      <c r="I1227" s="138"/>
      <c r="J1227" s="138"/>
      <c r="K1227" s="138"/>
      <c r="N1227" s="138"/>
      <c r="U1227" s="180"/>
      <c r="V1227" s="180"/>
    </row>
    <row r="1228" spans="2:22" x14ac:dyDescent="0.25">
      <c r="B1228"/>
      <c r="I1228" s="138"/>
      <c r="J1228" s="138"/>
      <c r="K1228" s="138"/>
      <c r="N1228" s="138"/>
      <c r="U1228" s="180"/>
      <c r="V1228" s="180"/>
    </row>
    <row r="1229" spans="2:22" x14ac:dyDescent="0.25">
      <c r="B1229"/>
      <c r="I1229" s="138"/>
      <c r="J1229" s="138"/>
      <c r="K1229" s="138"/>
      <c r="N1229" s="138"/>
      <c r="U1229" s="180"/>
      <c r="V1229" s="180"/>
    </row>
    <row r="1230" spans="2:22" x14ac:dyDescent="0.25">
      <c r="B1230"/>
      <c r="I1230" s="138"/>
      <c r="J1230" s="138"/>
      <c r="K1230" s="138"/>
      <c r="N1230" s="138"/>
      <c r="U1230" s="180"/>
      <c r="V1230" s="180"/>
    </row>
    <row r="1231" spans="2:22" x14ac:dyDescent="0.25">
      <c r="B1231"/>
      <c r="I1231" s="138"/>
      <c r="J1231" s="138"/>
      <c r="K1231" s="138"/>
      <c r="N1231" s="138"/>
      <c r="U1231" s="180"/>
      <c r="V1231" s="180"/>
    </row>
    <row r="1232" spans="2:22" x14ac:dyDescent="0.25">
      <c r="B1232"/>
      <c r="I1232" s="138"/>
      <c r="J1232" s="138"/>
      <c r="K1232" s="138"/>
      <c r="N1232" s="138"/>
      <c r="U1232" s="180"/>
      <c r="V1232" s="180"/>
    </row>
    <row r="1233" spans="2:22" x14ac:dyDescent="0.25">
      <c r="B1233"/>
      <c r="I1233" s="138"/>
      <c r="J1233" s="138"/>
      <c r="K1233" s="138"/>
      <c r="N1233" s="138"/>
      <c r="U1233" s="180"/>
      <c r="V1233" s="180"/>
    </row>
    <row r="1234" spans="2:22" x14ac:dyDescent="0.25">
      <c r="B1234"/>
      <c r="I1234" s="138"/>
      <c r="J1234" s="138"/>
      <c r="K1234" s="138"/>
      <c r="N1234" s="138"/>
      <c r="U1234" s="180"/>
      <c r="V1234" s="180"/>
    </row>
    <row r="1235" spans="2:22" x14ac:dyDescent="0.25">
      <c r="B1235"/>
      <c r="I1235" s="138"/>
      <c r="J1235" s="138"/>
      <c r="K1235" s="138"/>
      <c r="N1235" s="138"/>
      <c r="U1235" s="180"/>
      <c r="V1235" s="180"/>
    </row>
    <row r="1236" spans="2:22" x14ac:dyDescent="0.25">
      <c r="B1236"/>
      <c r="I1236" s="138"/>
      <c r="J1236" s="138"/>
      <c r="K1236" s="138"/>
      <c r="N1236" s="138"/>
      <c r="U1236" s="180"/>
      <c r="V1236" s="180"/>
    </row>
    <row r="1237" spans="2:22" x14ac:dyDescent="0.25">
      <c r="B1237"/>
      <c r="I1237" s="138"/>
      <c r="J1237" s="138"/>
      <c r="K1237" s="138"/>
      <c r="N1237" s="138"/>
      <c r="U1237" s="180"/>
      <c r="V1237" s="180"/>
    </row>
    <row r="1238" spans="2:22" x14ac:dyDescent="0.25">
      <c r="B1238"/>
      <c r="I1238" s="138"/>
      <c r="J1238" s="138"/>
      <c r="K1238" s="138"/>
      <c r="N1238" s="138"/>
      <c r="U1238" s="180"/>
      <c r="V1238" s="180"/>
    </row>
    <row r="1239" spans="2:22" x14ac:dyDescent="0.25">
      <c r="B1239"/>
      <c r="I1239" s="138"/>
      <c r="J1239" s="138"/>
      <c r="K1239" s="138"/>
      <c r="N1239" s="138"/>
      <c r="U1239" s="180"/>
      <c r="V1239" s="180"/>
    </row>
    <row r="1240" spans="2:22" x14ac:dyDescent="0.25">
      <c r="B1240"/>
      <c r="I1240" s="138"/>
      <c r="J1240" s="138"/>
      <c r="K1240" s="138"/>
      <c r="N1240" s="138"/>
      <c r="U1240" s="180"/>
      <c r="V1240" s="180"/>
    </row>
    <row r="1241" spans="2:22" x14ac:dyDescent="0.25">
      <c r="I1241" s="138"/>
      <c r="J1241" s="138"/>
      <c r="K1241" s="138"/>
      <c r="N1241" s="138"/>
      <c r="U1241" s="180"/>
      <c r="V1241" s="180"/>
    </row>
    <row r="1242" spans="2:22" x14ac:dyDescent="0.25">
      <c r="B1242"/>
      <c r="I1242" s="138"/>
      <c r="J1242" s="138"/>
      <c r="K1242" s="138"/>
      <c r="N1242" s="138"/>
      <c r="U1242" s="180"/>
      <c r="V1242" s="180"/>
    </row>
    <row r="1243" spans="2:22" x14ac:dyDescent="0.25">
      <c r="B1243"/>
      <c r="I1243" s="138"/>
      <c r="J1243" s="138"/>
      <c r="K1243" s="138"/>
      <c r="N1243" s="138"/>
      <c r="U1243" s="180"/>
      <c r="V1243" s="180"/>
    </row>
    <row r="1244" spans="2:22" x14ac:dyDescent="0.25">
      <c r="B1244"/>
      <c r="I1244" s="138"/>
      <c r="J1244" s="138"/>
      <c r="K1244" s="138"/>
      <c r="N1244" s="138"/>
      <c r="U1244" s="180"/>
      <c r="V1244" s="180"/>
    </row>
    <row r="1245" spans="2:22" x14ac:dyDescent="0.25">
      <c r="B1245"/>
      <c r="I1245" s="138"/>
      <c r="J1245" s="138"/>
      <c r="K1245" s="138"/>
      <c r="N1245" s="138"/>
      <c r="U1245" s="180"/>
      <c r="V1245" s="180"/>
    </row>
    <row r="1246" spans="2:22" x14ac:dyDescent="0.25">
      <c r="B1246"/>
      <c r="I1246" s="138"/>
      <c r="J1246" s="138"/>
      <c r="K1246" s="138"/>
      <c r="N1246" s="138"/>
      <c r="U1246" s="180"/>
      <c r="V1246" s="180"/>
    </row>
    <row r="1247" spans="2:22" x14ac:dyDescent="0.25">
      <c r="I1247" s="138"/>
      <c r="J1247" s="138"/>
      <c r="K1247" s="138"/>
      <c r="N1247" s="138"/>
      <c r="U1247" s="180"/>
      <c r="V1247" s="180"/>
    </row>
    <row r="1248" spans="2:22" x14ac:dyDescent="0.25">
      <c r="I1248" s="138"/>
      <c r="J1248" s="138"/>
      <c r="K1248" s="138"/>
      <c r="N1248" s="138"/>
      <c r="U1248" s="180"/>
      <c r="V1248" s="180"/>
    </row>
    <row r="1249" spans="2:22" x14ac:dyDescent="0.25">
      <c r="B1249"/>
      <c r="I1249" s="138"/>
      <c r="J1249" s="138"/>
      <c r="K1249" s="138"/>
      <c r="N1249" s="138"/>
      <c r="U1249" s="180"/>
      <c r="V1249" s="180"/>
    </row>
    <row r="1250" spans="2:22" x14ac:dyDescent="0.25">
      <c r="B1250"/>
      <c r="I1250" s="138"/>
      <c r="J1250" s="138"/>
      <c r="K1250" s="138"/>
      <c r="N1250" s="138"/>
      <c r="U1250" s="180"/>
      <c r="V1250" s="180"/>
    </row>
    <row r="1251" spans="2:22" x14ac:dyDescent="0.25">
      <c r="B1251"/>
      <c r="I1251" s="138"/>
      <c r="J1251" s="138"/>
      <c r="K1251" s="138"/>
      <c r="N1251" s="138"/>
      <c r="U1251" s="180"/>
      <c r="V1251" s="180"/>
    </row>
    <row r="1252" spans="2:22" x14ac:dyDescent="0.25">
      <c r="B1252"/>
      <c r="I1252" s="138"/>
      <c r="J1252" s="138"/>
      <c r="K1252" s="138"/>
      <c r="N1252" s="138"/>
      <c r="U1252" s="180"/>
      <c r="V1252" s="180"/>
    </row>
    <row r="1253" spans="2:22" x14ac:dyDescent="0.25">
      <c r="B1253"/>
      <c r="I1253" s="138"/>
      <c r="J1253" s="138"/>
      <c r="K1253" s="138"/>
      <c r="N1253" s="138"/>
      <c r="U1253" s="180"/>
      <c r="V1253" s="180"/>
    </row>
    <row r="1254" spans="2:22" x14ac:dyDescent="0.25">
      <c r="B1254"/>
      <c r="I1254" s="138"/>
      <c r="J1254" s="138"/>
      <c r="K1254" s="138"/>
      <c r="N1254" s="138"/>
      <c r="U1254" s="180"/>
      <c r="V1254" s="180"/>
    </row>
    <row r="1255" spans="2:22" x14ac:dyDescent="0.25">
      <c r="B1255"/>
      <c r="I1255" s="138"/>
      <c r="J1255" s="138"/>
      <c r="K1255" s="138"/>
      <c r="N1255" s="138"/>
      <c r="U1255" s="180"/>
      <c r="V1255" s="180"/>
    </row>
    <row r="1256" spans="2:22" x14ac:dyDescent="0.25">
      <c r="I1256" s="138"/>
      <c r="J1256" s="138"/>
      <c r="K1256" s="138"/>
      <c r="N1256" s="138"/>
      <c r="U1256" s="180"/>
      <c r="V1256" s="180"/>
    </row>
    <row r="1257" spans="2:22" x14ac:dyDescent="0.25">
      <c r="I1257" s="138"/>
      <c r="J1257" s="138"/>
      <c r="K1257" s="138"/>
      <c r="N1257" s="138"/>
      <c r="U1257" s="180"/>
      <c r="V1257" s="180"/>
    </row>
    <row r="1258" spans="2:22" x14ac:dyDescent="0.25">
      <c r="B1258"/>
      <c r="I1258" s="138"/>
      <c r="J1258" s="138"/>
      <c r="K1258" s="138"/>
      <c r="N1258" s="138"/>
      <c r="U1258" s="180"/>
      <c r="V1258" s="180"/>
    </row>
    <row r="1259" spans="2:22" x14ac:dyDescent="0.25">
      <c r="B1259"/>
      <c r="I1259" s="138"/>
      <c r="J1259" s="138"/>
      <c r="K1259" s="138"/>
      <c r="N1259" s="138"/>
      <c r="U1259" s="180"/>
      <c r="V1259" s="180"/>
    </row>
    <row r="1260" spans="2:22" x14ac:dyDescent="0.25">
      <c r="B1260"/>
      <c r="I1260" s="138"/>
      <c r="J1260" s="138"/>
      <c r="K1260" s="138"/>
      <c r="N1260" s="138"/>
      <c r="U1260" s="180"/>
      <c r="V1260" s="180"/>
    </row>
    <row r="1261" spans="2:22" x14ac:dyDescent="0.25">
      <c r="B1261"/>
      <c r="I1261" s="138"/>
      <c r="J1261" s="138"/>
      <c r="K1261" s="138"/>
      <c r="N1261" s="138"/>
      <c r="U1261" s="180"/>
      <c r="V1261" s="180"/>
    </row>
    <row r="1262" spans="2:22" x14ac:dyDescent="0.25">
      <c r="B1262"/>
      <c r="I1262" s="138"/>
      <c r="J1262" s="138"/>
      <c r="K1262" s="138"/>
      <c r="N1262" s="138"/>
      <c r="U1262" s="180"/>
      <c r="V1262" s="180"/>
    </row>
    <row r="1263" spans="2:22" x14ac:dyDescent="0.25">
      <c r="I1263" s="138"/>
      <c r="J1263" s="138"/>
      <c r="K1263" s="138"/>
      <c r="N1263" s="138"/>
      <c r="U1263" s="180"/>
      <c r="V1263" s="180"/>
    </row>
    <row r="1264" spans="2:22" x14ac:dyDescent="0.25">
      <c r="I1264" s="138"/>
      <c r="J1264" s="138"/>
      <c r="K1264" s="138"/>
      <c r="N1264" s="138"/>
      <c r="U1264" s="180"/>
      <c r="V1264" s="180"/>
    </row>
    <row r="1265" spans="2:22" x14ac:dyDescent="0.25">
      <c r="B1265"/>
      <c r="I1265" s="138"/>
      <c r="J1265" s="138"/>
      <c r="K1265" s="138"/>
      <c r="N1265" s="138"/>
      <c r="U1265" s="180"/>
      <c r="V1265" s="180"/>
    </row>
    <row r="1266" spans="2:22" x14ac:dyDescent="0.25">
      <c r="B1266"/>
      <c r="I1266" s="138"/>
      <c r="J1266" s="138"/>
      <c r="K1266" s="138"/>
      <c r="N1266" s="138"/>
      <c r="U1266" s="180"/>
      <c r="V1266" s="180"/>
    </row>
    <row r="1267" spans="2:22" x14ac:dyDescent="0.25">
      <c r="B1267"/>
      <c r="I1267" s="138"/>
      <c r="J1267" s="138"/>
      <c r="K1267" s="138"/>
      <c r="N1267" s="138"/>
      <c r="U1267" s="180"/>
      <c r="V1267" s="180"/>
    </row>
    <row r="1268" spans="2:22" x14ac:dyDescent="0.25">
      <c r="B1268"/>
      <c r="I1268" s="138"/>
      <c r="J1268" s="138"/>
      <c r="K1268" s="138"/>
      <c r="N1268" s="138"/>
      <c r="U1268" s="180"/>
      <c r="V1268" s="180"/>
    </row>
    <row r="1269" spans="2:22" x14ac:dyDescent="0.25">
      <c r="I1269" s="138"/>
      <c r="J1269" s="138"/>
      <c r="K1269" s="138"/>
      <c r="N1269" s="138"/>
      <c r="U1269" s="180"/>
      <c r="V1269" s="180"/>
    </row>
    <row r="1270" spans="2:22" x14ac:dyDescent="0.25">
      <c r="I1270" s="138"/>
      <c r="J1270" s="138"/>
      <c r="K1270" s="138"/>
      <c r="N1270" s="138"/>
      <c r="U1270" s="180"/>
      <c r="V1270" s="180"/>
    </row>
    <row r="1271" spans="2:22" x14ac:dyDescent="0.25">
      <c r="I1271" s="138"/>
      <c r="J1271" s="138"/>
      <c r="K1271" s="138"/>
      <c r="N1271" s="138"/>
      <c r="U1271" s="180"/>
      <c r="V1271" s="180"/>
    </row>
    <row r="1272" spans="2:22" x14ac:dyDescent="0.25">
      <c r="B1272"/>
      <c r="I1272" s="138"/>
      <c r="J1272" s="138"/>
      <c r="K1272" s="138"/>
      <c r="N1272" s="138"/>
      <c r="U1272" s="180"/>
      <c r="V1272" s="180"/>
    </row>
    <row r="1273" spans="2:22" x14ac:dyDescent="0.25">
      <c r="B1273"/>
      <c r="I1273" s="138"/>
      <c r="J1273" s="138"/>
      <c r="K1273" s="138"/>
      <c r="N1273" s="138"/>
      <c r="U1273" s="180"/>
      <c r="V1273" s="180"/>
    </row>
    <row r="1274" spans="2:22" x14ac:dyDescent="0.25">
      <c r="B1274"/>
      <c r="I1274" s="138"/>
      <c r="J1274" s="138"/>
      <c r="K1274" s="138"/>
      <c r="N1274" s="138"/>
      <c r="U1274" s="180"/>
      <c r="V1274" s="180"/>
    </row>
    <row r="1275" spans="2:22" x14ac:dyDescent="0.25">
      <c r="B1275"/>
      <c r="I1275" s="138"/>
      <c r="J1275" s="138"/>
      <c r="K1275" s="138"/>
      <c r="N1275" s="138"/>
      <c r="U1275" s="180"/>
      <c r="V1275" s="180"/>
    </row>
    <row r="1276" spans="2:22" x14ac:dyDescent="0.25">
      <c r="B1276"/>
      <c r="I1276" s="138"/>
      <c r="J1276" s="138"/>
      <c r="K1276" s="138"/>
      <c r="N1276" s="138"/>
      <c r="U1276" s="180"/>
      <c r="V1276" s="180"/>
    </row>
    <row r="1277" spans="2:22" x14ac:dyDescent="0.25">
      <c r="B1277"/>
      <c r="I1277" s="138"/>
      <c r="J1277" s="138"/>
      <c r="K1277" s="138"/>
      <c r="N1277" s="138"/>
      <c r="U1277" s="180"/>
      <c r="V1277" s="180"/>
    </row>
    <row r="1278" spans="2:22" x14ac:dyDescent="0.25">
      <c r="B1278"/>
      <c r="I1278" s="138"/>
      <c r="J1278" s="138"/>
      <c r="K1278" s="138"/>
      <c r="N1278" s="138"/>
      <c r="U1278" s="180"/>
      <c r="V1278" s="180"/>
    </row>
    <row r="1279" spans="2:22" x14ac:dyDescent="0.25">
      <c r="B1279"/>
      <c r="I1279" s="138"/>
      <c r="J1279" s="138"/>
      <c r="K1279" s="138"/>
      <c r="N1279" s="138"/>
      <c r="U1279" s="180"/>
      <c r="V1279" s="180"/>
    </row>
    <row r="1280" spans="2:22" x14ac:dyDescent="0.25">
      <c r="B1280"/>
      <c r="I1280" s="138"/>
      <c r="J1280" s="138"/>
      <c r="K1280" s="138"/>
      <c r="N1280" s="138"/>
      <c r="U1280" s="180"/>
      <c r="V1280" s="180"/>
    </row>
    <row r="1281" spans="2:22" x14ac:dyDescent="0.25">
      <c r="B1281"/>
      <c r="I1281" s="138"/>
      <c r="J1281" s="138"/>
      <c r="K1281" s="138"/>
      <c r="N1281" s="138"/>
      <c r="U1281" s="180"/>
      <c r="V1281" s="180"/>
    </row>
    <row r="1282" spans="2:22" x14ac:dyDescent="0.25">
      <c r="B1282"/>
      <c r="I1282" s="138"/>
      <c r="J1282" s="138"/>
      <c r="K1282" s="138"/>
      <c r="N1282" s="138"/>
      <c r="U1282" s="180"/>
      <c r="V1282" s="180"/>
    </row>
    <row r="1283" spans="2:22" x14ac:dyDescent="0.25">
      <c r="B1283"/>
      <c r="I1283" s="138"/>
      <c r="J1283" s="138"/>
      <c r="K1283" s="138"/>
      <c r="N1283" s="138"/>
      <c r="U1283" s="180"/>
      <c r="V1283" s="180"/>
    </row>
    <row r="1284" spans="2:22" x14ac:dyDescent="0.25">
      <c r="B1284"/>
      <c r="I1284" s="138"/>
      <c r="J1284" s="138"/>
      <c r="K1284" s="138"/>
      <c r="N1284" s="138"/>
      <c r="U1284" s="180"/>
      <c r="V1284" s="180"/>
    </row>
    <row r="1285" spans="2:22" x14ac:dyDescent="0.25">
      <c r="B1285"/>
      <c r="I1285" s="138"/>
      <c r="J1285" s="138"/>
      <c r="K1285" s="138"/>
      <c r="N1285" s="138"/>
      <c r="U1285" s="180"/>
      <c r="V1285" s="180"/>
    </row>
    <row r="1286" spans="2:22" x14ac:dyDescent="0.25">
      <c r="B1286"/>
      <c r="I1286" s="138"/>
      <c r="J1286" s="138"/>
      <c r="K1286" s="138"/>
      <c r="N1286" s="138"/>
      <c r="U1286" s="180"/>
      <c r="V1286" s="180"/>
    </row>
    <row r="1287" spans="2:22" x14ac:dyDescent="0.25">
      <c r="I1287" s="138"/>
      <c r="J1287" s="138"/>
      <c r="K1287" s="138"/>
      <c r="N1287" s="138"/>
      <c r="U1287" s="180"/>
      <c r="V1287" s="180"/>
    </row>
    <row r="1288" spans="2:22" x14ac:dyDescent="0.25">
      <c r="B1288"/>
      <c r="I1288" s="138"/>
      <c r="J1288" s="138"/>
      <c r="K1288" s="138"/>
      <c r="N1288" s="138"/>
      <c r="U1288" s="180"/>
      <c r="V1288" s="180"/>
    </row>
    <row r="1289" spans="2:22" x14ac:dyDescent="0.25">
      <c r="B1289"/>
      <c r="I1289" s="138"/>
      <c r="J1289" s="138"/>
      <c r="K1289" s="138"/>
      <c r="N1289" s="138"/>
      <c r="U1289" s="180"/>
      <c r="V1289" s="180"/>
    </row>
    <row r="1290" spans="2:22" x14ac:dyDescent="0.25">
      <c r="B1290"/>
      <c r="I1290" s="138"/>
      <c r="J1290" s="138"/>
      <c r="K1290" s="138"/>
      <c r="N1290" s="138"/>
      <c r="U1290" s="180"/>
      <c r="V1290" s="180"/>
    </row>
    <row r="1291" spans="2:22" x14ac:dyDescent="0.25">
      <c r="B1291"/>
      <c r="I1291" s="138"/>
      <c r="J1291" s="138"/>
      <c r="K1291" s="138"/>
      <c r="N1291" s="138"/>
      <c r="U1291" s="180"/>
      <c r="V1291" s="180"/>
    </row>
    <row r="1292" spans="2:22" x14ac:dyDescent="0.25">
      <c r="B1292"/>
      <c r="I1292" s="138"/>
      <c r="J1292" s="138"/>
      <c r="K1292" s="138"/>
      <c r="N1292" s="138"/>
      <c r="U1292" s="180"/>
      <c r="V1292" s="180"/>
    </row>
    <row r="1293" spans="2:22" x14ac:dyDescent="0.25">
      <c r="B1293"/>
      <c r="I1293" s="138"/>
      <c r="J1293" s="138"/>
      <c r="K1293" s="138"/>
      <c r="N1293" s="138"/>
      <c r="U1293" s="180"/>
      <c r="V1293" s="180"/>
    </row>
    <row r="1294" spans="2:22" x14ac:dyDescent="0.25">
      <c r="B1294"/>
      <c r="I1294" s="138"/>
      <c r="J1294" s="138"/>
      <c r="K1294" s="138"/>
      <c r="N1294" s="138"/>
      <c r="U1294" s="180"/>
      <c r="V1294" s="180"/>
    </row>
    <row r="1295" spans="2:22" x14ac:dyDescent="0.25">
      <c r="B1295"/>
      <c r="I1295" s="138"/>
      <c r="J1295" s="138"/>
      <c r="K1295" s="138"/>
      <c r="N1295" s="138"/>
      <c r="U1295" s="180"/>
      <c r="V1295" s="180"/>
    </row>
    <row r="1296" spans="2:22" x14ac:dyDescent="0.25">
      <c r="B1296"/>
      <c r="I1296" s="138"/>
      <c r="J1296" s="138"/>
      <c r="K1296" s="138"/>
      <c r="N1296" s="138"/>
      <c r="U1296" s="180"/>
      <c r="V1296" s="180"/>
    </row>
    <row r="1297" spans="2:22" x14ac:dyDescent="0.25">
      <c r="B1297"/>
      <c r="I1297" s="138"/>
      <c r="J1297" s="138"/>
      <c r="K1297" s="138"/>
      <c r="N1297" s="138"/>
      <c r="U1297" s="180"/>
      <c r="V1297" s="180"/>
    </row>
    <row r="1298" spans="2:22" x14ac:dyDescent="0.25">
      <c r="B1298"/>
      <c r="I1298" s="138"/>
      <c r="J1298" s="138"/>
      <c r="K1298" s="138"/>
      <c r="N1298" s="138"/>
      <c r="U1298" s="180"/>
      <c r="V1298" s="180"/>
    </row>
    <row r="1299" spans="2:22" x14ac:dyDescent="0.25">
      <c r="B1299"/>
      <c r="I1299" s="138"/>
      <c r="J1299" s="138"/>
      <c r="K1299" s="138"/>
      <c r="N1299" s="138"/>
      <c r="U1299" s="180"/>
      <c r="V1299" s="180"/>
    </row>
    <row r="1300" spans="2:22" x14ac:dyDescent="0.25">
      <c r="B1300"/>
      <c r="I1300" s="138"/>
      <c r="J1300" s="138"/>
      <c r="K1300" s="138"/>
      <c r="N1300" s="138"/>
      <c r="U1300" s="180"/>
      <c r="V1300" s="180"/>
    </row>
    <row r="1301" spans="2:22" x14ac:dyDescent="0.25">
      <c r="B1301"/>
      <c r="I1301" s="138"/>
      <c r="J1301" s="138"/>
      <c r="K1301" s="138"/>
      <c r="N1301" s="138"/>
      <c r="U1301" s="180"/>
      <c r="V1301" s="180"/>
    </row>
    <row r="1302" spans="2:22" x14ac:dyDescent="0.25">
      <c r="B1302"/>
      <c r="I1302" s="138"/>
      <c r="J1302" s="138"/>
      <c r="K1302" s="138"/>
      <c r="N1302" s="138"/>
      <c r="U1302" s="180"/>
      <c r="V1302" s="180"/>
    </row>
    <row r="1303" spans="2:22" x14ac:dyDescent="0.25">
      <c r="B1303"/>
      <c r="I1303" s="138"/>
      <c r="J1303" s="138"/>
      <c r="K1303" s="138"/>
      <c r="N1303" s="138"/>
      <c r="U1303" s="180"/>
      <c r="V1303" s="180"/>
    </row>
    <row r="1304" spans="2:22" x14ac:dyDescent="0.25">
      <c r="B1304"/>
      <c r="I1304" s="138"/>
      <c r="J1304" s="138"/>
      <c r="K1304" s="138"/>
      <c r="N1304" s="138"/>
      <c r="U1304" s="180"/>
      <c r="V1304" s="180"/>
    </row>
    <row r="1305" spans="2:22" x14ac:dyDescent="0.25">
      <c r="B1305"/>
      <c r="I1305" s="138"/>
      <c r="J1305" s="138"/>
      <c r="K1305" s="138"/>
      <c r="N1305" s="138"/>
      <c r="U1305" s="180"/>
      <c r="V1305" s="180"/>
    </row>
    <row r="1306" spans="2:22" x14ac:dyDescent="0.25">
      <c r="B1306"/>
      <c r="I1306" s="138"/>
      <c r="J1306" s="138"/>
      <c r="K1306" s="138"/>
      <c r="N1306" s="138"/>
      <c r="U1306" s="180"/>
      <c r="V1306" s="180"/>
    </row>
    <row r="1307" spans="2:22" x14ac:dyDescent="0.25">
      <c r="I1307" s="138"/>
      <c r="J1307" s="138"/>
      <c r="K1307" s="138"/>
      <c r="N1307" s="138"/>
      <c r="U1307" s="180"/>
      <c r="V1307" s="180"/>
    </row>
    <row r="1308" spans="2:22" x14ac:dyDescent="0.25">
      <c r="B1308"/>
      <c r="I1308" s="138"/>
      <c r="J1308" s="138"/>
      <c r="K1308" s="138"/>
      <c r="N1308" s="138"/>
      <c r="U1308" s="180"/>
      <c r="V1308" s="180"/>
    </row>
    <row r="1309" spans="2:22" x14ac:dyDescent="0.25">
      <c r="B1309"/>
      <c r="I1309" s="138"/>
      <c r="J1309" s="138"/>
      <c r="K1309" s="138"/>
      <c r="N1309" s="138"/>
      <c r="U1309" s="180"/>
      <c r="V1309" s="180"/>
    </row>
    <row r="1310" spans="2:22" x14ac:dyDescent="0.25">
      <c r="I1310" s="138"/>
      <c r="J1310" s="138"/>
      <c r="K1310" s="138"/>
      <c r="N1310" s="138"/>
      <c r="U1310" s="180"/>
      <c r="V1310" s="180"/>
    </row>
    <row r="1311" spans="2:22" x14ac:dyDescent="0.25">
      <c r="I1311" s="138"/>
      <c r="J1311" s="138"/>
      <c r="K1311" s="138"/>
      <c r="N1311" s="138"/>
      <c r="U1311" s="180"/>
      <c r="V1311" s="180"/>
    </row>
    <row r="1312" spans="2:22" x14ac:dyDescent="0.25">
      <c r="I1312" s="138"/>
      <c r="J1312" s="138"/>
      <c r="K1312" s="138"/>
      <c r="N1312" s="138"/>
      <c r="U1312" s="180"/>
      <c r="V1312" s="180"/>
    </row>
    <row r="1313" spans="2:22" x14ac:dyDescent="0.25">
      <c r="I1313" s="138"/>
      <c r="J1313" s="138"/>
      <c r="K1313" s="138"/>
      <c r="N1313" s="138"/>
      <c r="U1313" s="180"/>
      <c r="V1313" s="180"/>
    </row>
    <row r="1314" spans="2:22" x14ac:dyDescent="0.25">
      <c r="I1314" s="138"/>
      <c r="J1314" s="138"/>
      <c r="K1314" s="138"/>
      <c r="N1314" s="138"/>
      <c r="U1314" s="180"/>
      <c r="V1314" s="180"/>
    </row>
    <row r="1315" spans="2:22" x14ac:dyDescent="0.25">
      <c r="I1315" s="138"/>
      <c r="J1315" s="138"/>
      <c r="K1315" s="138"/>
      <c r="N1315" s="138"/>
      <c r="U1315" s="180"/>
      <c r="V1315" s="180"/>
    </row>
    <row r="1316" spans="2:22" x14ac:dyDescent="0.25">
      <c r="I1316" s="138"/>
      <c r="J1316" s="138"/>
      <c r="K1316" s="138"/>
      <c r="N1316" s="138"/>
      <c r="U1316" s="180"/>
      <c r="V1316" s="180"/>
    </row>
    <row r="1317" spans="2:22" x14ac:dyDescent="0.25">
      <c r="I1317" s="138"/>
      <c r="J1317" s="138"/>
      <c r="K1317" s="138"/>
      <c r="N1317" s="138"/>
      <c r="U1317" s="180"/>
      <c r="V1317" s="180"/>
    </row>
    <row r="1318" spans="2:22" x14ac:dyDescent="0.25">
      <c r="I1318" s="138"/>
      <c r="J1318" s="138"/>
      <c r="K1318" s="138"/>
      <c r="N1318" s="138"/>
      <c r="U1318" s="180"/>
      <c r="V1318" s="180"/>
    </row>
    <row r="1319" spans="2:22" x14ac:dyDescent="0.25">
      <c r="I1319" s="138"/>
      <c r="J1319" s="138"/>
      <c r="K1319" s="138"/>
      <c r="N1319" s="138"/>
      <c r="U1319" s="180"/>
      <c r="V1319" s="180"/>
    </row>
    <row r="1320" spans="2:22" x14ac:dyDescent="0.25">
      <c r="B1320"/>
      <c r="I1320" s="138"/>
      <c r="J1320" s="138"/>
      <c r="K1320" s="138"/>
      <c r="N1320" s="138"/>
      <c r="U1320" s="180"/>
      <c r="V1320" s="180"/>
    </row>
    <row r="1321" spans="2:22" x14ac:dyDescent="0.25">
      <c r="B1321"/>
      <c r="I1321" s="138"/>
      <c r="J1321" s="138"/>
      <c r="K1321" s="138"/>
      <c r="N1321" s="138"/>
      <c r="U1321" s="180"/>
      <c r="V1321" s="180"/>
    </row>
    <row r="1322" spans="2:22" x14ac:dyDescent="0.25">
      <c r="B1322"/>
      <c r="I1322" s="138"/>
      <c r="J1322" s="138"/>
      <c r="K1322" s="138"/>
      <c r="N1322" s="138"/>
      <c r="U1322" s="180"/>
      <c r="V1322" s="180"/>
    </row>
    <row r="1323" spans="2:22" x14ac:dyDescent="0.25">
      <c r="B1323"/>
      <c r="I1323" s="138"/>
      <c r="J1323" s="138"/>
      <c r="K1323" s="138"/>
      <c r="N1323" s="138"/>
      <c r="U1323" s="180"/>
      <c r="V1323" s="180"/>
    </row>
    <row r="1324" spans="2:22" x14ac:dyDescent="0.25">
      <c r="B1324"/>
      <c r="I1324" s="138"/>
      <c r="J1324" s="138"/>
      <c r="K1324" s="138"/>
      <c r="N1324" s="138"/>
      <c r="U1324" s="180"/>
      <c r="V1324" s="180"/>
    </row>
    <row r="1325" spans="2:22" x14ac:dyDescent="0.25">
      <c r="B1325"/>
      <c r="I1325" s="138"/>
      <c r="J1325" s="138"/>
      <c r="K1325" s="138"/>
      <c r="N1325" s="138"/>
      <c r="U1325" s="180"/>
      <c r="V1325" s="180"/>
    </row>
    <row r="1326" spans="2:22" x14ac:dyDescent="0.25">
      <c r="B1326"/>
      <c r="I1326" s="138"/>
      <c r="J1326" s="138"/>
      <c r="K1326" s="138"/>
      <c r="N1326" s="138"/>
      <c r="U1326" s="180"/>
      <c r="V1326" s="180"/>
    </row>
    <row r="1327" spans="2:22" x14ac:dyDescent="0.25">
      <c r="I1327" s="138"/>
      <c r="J1327" s="138"/>
      <c r="K1327" s="138"/>
      <c r="N1327" s="138"/>
      <c r="U1327" s="180"/>
      <c r="V1327" s="180"/>
    </row>
    <row r="1328" spans="2:22" x14ac:dyDescent="0.25">
      <c r="B1328"/>
      <c r="I1328" s="138"/>
      <c r="J1328" s="138"/>
      <c r="K1328" s="138"/>
      <c r="N1328" s="138"/>
      <c r="U1328" s="180"/>
      <c r="V1328" s="180"/>
    </row>
    <row r="1329" spans="2:22" x14ac:dyDescent="0.25">
      <c r="B1329"/>
      <c r="I1329" s="138"/>
      <c r="J1329" s="138"/>
      <c r="K1329" s="138"/>
      <c r="N1329" s="138"/>
      <c r="U1329" s="180"/>
      <c r="V1329" s="180"/>
    </row>
    <row r="1330" spans="2:22" x14ac:dyDescent="0.25">
      <c r="B1330"/>
      <c r="I1330" s="138"/>
      <c r="J1330" s="138"/>
      <c r="K1330" s="138"/>
      <c r="N1330" s="138"/>
      <c r="U1330" s="180"/>
      <c r="V1330" s="180"/>
    </row>
    <row r="1331" spans="2:22" x14ac:dyDescent="0.25">
      <c r="B1331"/>
      <c r="I1331" s="138"/>
      <c r="J1331" s="138"/>
      <c r="K1331" s="138"/>
      <c r="N1331" s="138"/>
      <c r="U1331" s="180"/>
      <c r="V1331" s="180"/>
    </row>
    <row r="1332" spans="2:22" x14ac:dyDescent="0.25">
      <c r="B1332"/>
      <c r="I1332" s="138"/>
      <c r="J1332" s="138"/>
      <c r="K1332" s="138"/>
      <c r="N1332" s="138"/>
      <c r="U1332" s="180"/>
      <c r="V1332" s="180"/>
    </row>
    <row r="1333" spans="2:22" x14ac:dyDescent="0.25">
      <c r="B1333"/>
      <c r="I1333" s="138"/>
      <c r="J1333" s="138"/>
      <c r="K1333" s="138"/>
      <c r="N1333" s="138"/>
      <c r="U1333" s="180"/>
      <c r="V1333" s="180"/>
    </row>
    <row r="1334" spans="2:22" x14ac:dyDescent="0.25">
      <c r="B1334"/>
      <c r="I1334" s="138"/>
      <c r="J1334" s="138"/>
      <c r="K1334" s="138"/>
      <c r="N1334" s="138"/>
      <c r="U1334" s="180"/>
      <c r="V1334" s="180"/>
    </row>
    <row r="1335" spans="2:22" x14ac:dyDescent="0.25">
      <c r="B1335"/>
      <c r="I1335" s="138"/>
      <c r="J1335" s="138"/>
      <c r="K1335" s="138"/>
      <c r="N1335" s="138"/>
      <c r="U1335" s="180"/>
      <c r="V1335" s="180"/>
    </row>
    <row r="1336" spans="2:22" x14ac:dyDescent="0.25">
      <c r="B1336"/>
      <c r="I1336" s="138"/>
      <c r="J1336" s="138"/>
      <c r="K1336" s="138"/>
      <c r="N1336" s="138"/>
      <c r="U1336" s="180"/>
      <c r="V1336" s="180"/>
    </row>
    <row r="1337" spans="2:22" x14ac:dyDescent="0.25">
      <c r="B1337"/>
      <c r="I1337" s="138"/>
      <c r="J1337" s="138"/>
      <c r="K1337" s="138"/>
      <c r="N1337" s="138"/>
      <c r="U1337" s="180"/>
      <c r="V1337" s="180"/>
    </row>
    <row r="1338" spans="2:22" x14ac:dyDescent="0.25">
      <c r="B1338"/>
      <c r="I1338" s="138"/>
      <c r="J1338" s="138"/>
      <c r="K1338" s="138"/>
      <c r="N1338" s="138"/>
      <c r="U1338" s="180"/>
      <c r="V1338" s="180"/>
    </row>
    <row r="1339" spans="2:22" x14ac:dyDescent="0.25">
      <c r="B1339"/>
      <c r="I1339" s="138"/>
      <c r="J1339" s="138"/>
      <c r="K1339" s="138"/>
      <c r="N1339" s="138"/>
      <c r="U1339" s="180"/>
      <c r="V1339" s="180"/>
    </row>
    <row r="1340" spans="2:22" x14ac:dyDescent="0.25">
      <c r="B1340"/>
      <c r="I1340" s="138"/>
      <c r="J1340" s="138"/>
      <c r="K1340" s="138"/>
      <c r="N1340" s="138"/>
      <c r="U1340" s="180"/>
      <c r="V1340" s="180"/>
    </row>
    <row r="1341" spans="2:22" x14ac:dyDescent="0.25">
      <c r="B1341"/>
      <c r="I1341" s="138"/>
      <c r="J1341" s="138"/>
      <c r="K1341" s="138"/>
      <c r="N1341" s="138"/>
      <c r="U1341" s="180"/>
      <c r="V1341" s="180"/>
    </row>
    <row r="1342" spans="2:22" x14ac:dyDescent="0.25">
      <c r="B1342"/>
      <c r="I1342" s="138"/>
      <c r="J1342" s="138"/>
      <c r="K1342" s="138"/>
      <c r="N1342" s="138"/>
      <c r="U1342" s="180"/>
      <c r="V1342" s="180"/>
    </row>
    <row r="1343" spans="2:22" x14ac:dyDescent="0.25">
      <c r="B1343"/>
      <c r="I1343" s="138"/>
      <c r="J1343" s="138"/>
      <c r="K1343" s="138"/>
      <c r="N1343" s="138"/>
      <c r="U1343" s="180"/>
      <c r="V1343" s="180"/>
    </row>
    <row r="1344" spans="2:22" x14ac:dyDescent="0.25">
      <c r="B1344"/>
      <c r="I1344" s="138"/>
      <c r="J1344" s="138"/>
      <c r="K1344" s="138"/>
      <c r="N1344" s="138"/>
      <c r="U1344" s="180"/>
      <c r="V1344" s="180"/>
    </row>
    <row r="1345" spans="2:22" x14ac:dyDescent="0.25">
      <c r="B1345"/>
      <c r="I1345" s="138"/>
      <c r="J1345" s="138"/>
      <c r="K1345" s="138"/>
      <c r="N1345" s="138"/>
      <c r="U1345" s="180"/>
      <c r="V1345" s="180"/>
    </row>
    <row r="1346" spans="2:22" x14ac:dyDescent="0.25">
      <c r="B1346"/>
      <c r="I1346" s="138"/>
      <c r="J1346" s="138"/>
      <c r="K1346" s="138"/>
      <c r="N1346" s="138"/>
      <c r="U1346" s="180"/>
      <c r="V1346" s="180"/>
    </row>
    <row r="1347" spans="2:22" x14ac:dyDescent="0.25">
      <c r="B1347"/>
      <c r="I1347" s="138"/>
      <c r="J1347" s="138"/>
      <c r="K1347" s="138"/>
      <c r="N1347" s="138"/>
      <c r="U1347" s="180"/>
      <c r="V1347" s="180"/>
    </row>
    <row r="1348" spans="2:22" x14ac:dyDescent="0.25">
      <c r="B1348"/>
      <c r="I1348" s="138"/>
      <c r="J1348" s="138"/>
      <c r="K1348" s="138"/>
      <c r="N1348" s="138"/>
      <c r="U1348" s="180"/>
      <c r="V1348" s="180"/>
    </row>
    <row r="1349" spans="2:22" x14ac:dyDescent="0.25">
      <c r="B1349"/>
      <c r="I1349" s="138"/>
      <c r="J1349" s="138"/>
      <c r="K1349" s="138"/>
      <c r="N1349" s="138"/>
      <c r="U1349" s="180"/>
      <c r="V1349" s="180"/>
    </row>
    <row r="1350" spans="2:22" x14ac:dyDescent="0.25">
      <c r="B1350"/>
      <c r="I1350" s="138"/>
      <c r="J1350" s="138"/>
      <c r="K1350" s="138"/>
      <c r="N1350" s="138"/>
      <c r="U1350" s="180"/>
      <c r="V1350" s="180"/>
    </row>
    <row r="1351" spans="2:22" x14ac:dyDescent="0.25">
      <c r="B1351"/>
      <c r="I1351" s="138"/>
      <c r="J1351" s="138"/>
      <c r="K1351" s="138"/>
      <c r="N1351" s="138"/>
      <c r="U1351" s="180"/>
      <c r="V1351" s="180"/>
    </row>
    <row r="1352" spans="2:22" x14ac:dyDescent="0.25">
      <c r="B1352"/>
      <c r="I1352" s="138"/>
      <c r="J1352" s="138"/>
      <c r="K1352" s="138"/>
      <c r="N1352" s="138"/>
      <c r="U1352" s="180"/>
      <c r="V1352" s="180"/>
    </row>
    <row r="1353" spans="2:22" x14ac:dyDescent="0.25">
      <c r="B1353"/>
      <c r="I1353" s="138"/>
      <c r="J1353" s="138"/>
      <c r="K1353" s="138"/>
      <c r="N1353" s="138"/>
      <c r="U1353" s="180"/>
      <c r="V1353" s="180"/>
    </row>
    <row r="1354" spans="2:22" x14ac:dyDescent="0.25">
      <c r="B1354"/>
      <c r="I1354" s="138"/>
      <c r="J1354" s="138"/>
      <c r="K1354" s="138"/>
      <c r="N1354" s="138"/>
      <c r="U1354" s="180"/>
      <c r="V1354" s="180"/>
    </row>
    <row r="1355" spans="2:22" x14ac:dyDescent="0.25">
      <c r="B1355"/>
      <c r="I1355" s="138"/>
      <c r="J1355" s="138"/>
      <c r="K1355" s="138"/>
      <c r="N1355" s="138"/>
      <c r="U1355" s="180"/>
      <c r="V1355" s="180"/>
    </row>
    <row r="1356" spans="2:22" x14ac:dyDescent="0.25">
      <c r="B1356"/>
      <c r="I1356" s="138"/>
      <c r="J1356" s="138"/>
      <c r="K1356" s="138"/>
      <c r="N1356" s="138"/>
      <c r="U1356" s="180"/>
      <c r="V1356" s="180"/>
    </row>
    <row r="1357" spans="2:22" x14ac:dyDescent="0.25">
      <c r="B1357"/>
      <c r="I1357" s="138"/>
      <c r="J1357" s="138"/>
      <c r="K1357" s="138"/>
      <c r="N1357" s="138"/>
      <c r="U1357" s="180"/>
      <c r="V1357" s="180"/>
    </row>
    <row r="1358" spans="2:22" x14ac:dyDescent="0.25">
      <c r="B1358"/>
      <c r="I1358" s="138"/>
      <c r="J1358" s="138"/>
      <c r="K1358" s="138"/>
      <c r="N1358" s="138"/>
      <c r="U1358" s="180"/>
      <c r="V1358" s="180"/>
    </row>
    <row r="1359" spans="2:22" x14ac:dyDescent="0.25">
      <c r="B1359"/>
      <c r="I1359" s="138"/>
      <c r="J1359" s="138"/>
      <c r="K1359" s="138"/>
      <c r="N1359" s="138"/>
      <c r="U1359" s="180"/>
      <c r="V1359" s="180"/>
    </row>
    <row r="1360" spans="2:22" x14ac:dyDescent="0.25">
      <c r="B1360"/>
      <c r="I1360" s="138"/>
      <c r="J1360" s="138"/>
      <c r="K1360" s="138"/>
      <c r="N1360" s="138"/>
      <c r="U1360" s="180"/>
      <c r="V1360" s="180"/>
    </row>
    <row r="1361" spans="2:22" x14ac:dyDescent="0.25">
      <c r="B1361"/>
      <c r="I1361" s="138"/>
      <c r="J1361" s="138"/>
      <c r="K1361" s="138"/>
      <c r="N1361" s="138"/>
      <c r="U1361" s="180"/>
      <c r="V1361" s="180"/>
    </row>
    <row r="1362" spans="2:22" x14ac:dyDescent="0.25">
      <c r="B1362"/>
      <c r="I1362" s="138"/>
      <c r="J1362" s="138"/>
      <c r="K1362" s="138"/>
      <c r="N1362" s="138"/>
      <c r="U1362" s="180"/>
      <c r="V1362" s="180"/>
    </row>
    <row r="1363" spans="2:22" x14ac:dyDescent="0.25">
      <c r="B1363"/>
      <c r="I1363" s="138"/>
      <c r="J1363" s="138"/>
      <c r="K1363" s="138"/>
      <c r="N1363" s="138"/>
      <c r="U1363" s="180"/>
      <c r="V1363" s="180"/>
    </row>
    <row r="1364" spans="2:22" x14ac:dyDescent="0.25">
      <c r="I1364" s="138"/>
      <c r="J1364" s="138"/>
      <c r="K1364" s="138"/>
      <c r="N1364" s="138"/>
      <c r="U1364" s="180"/>
      <c r="V1364" s="180"/>
    </row>
    <row r="1365" spans="2:22" x14ac:dyDescent="0.25">
      <c r="I1365" s="138"/>
      <c r="J1365" s="138"/>
      <c r="K1365" s="138"/>
      <c r="N1365" s="138"/>
      <c r="U1365" s="180"/>
      <c r="V1365" s="180"/>
    </row>
    <row r="1366" spans="2:22" x14ac:dyDescent="0.25">
      <c r="B1366"/>
      <c r="I1366" s="138"/>
      <c r="J1366" s="138"/>
      <c r="K1366" s="138"/>
      <c r="N1366" s="138"/>
      <c r="U1366" s="180"/>
      <c r="V1366" s="180"/>
    </row>
    <row r="1367" spans="2:22" x14ac:dyDescent="0.25">
      <c r="B1367"/>
      <c r="I1367" s="138"/>
      <c r="J1367" s="138"/>
      <c r="K1367" s="138"/>
      <c r="N1367" s="138"/>
      <c r="U1367" s="180"/>
      <c r="V1367" s="180"/>
    </row>
    <row r="1368" spans="2:22" x14ac:dyDescent="0.25">
      <c r="I1368" s="138"/>
      <c r="J1368" s="138"/>
      <c r="K1368" s="138"/>
      <c r="N1368" s="138"/>
      <c r="U1368" s="180"/>
      <c r="V1368" s="180"/>
    </row>
    <row r="1369" spans="2:22" x14ac:dyDescent="0.25">
      <c r="B1369"/>
      <c r="I1369" s="138"/>
      <c r="J1369" s="138"/>
      <c r="K1369" s="138"/>
      <c r="N1369" s="138"/>
      <c r="U1369" s="180"/>
      <c r="V1369" s="180"/>
    </row>
    <row r="1370" spans="2:22" x14ac:dyDescent="0.25">
      <c r="B1370"/>
      <c r="I1370" s="138"/>
      <c r="J1370" s="138"/>
      <c r="K1370" s="138"/>
      <c r="N1370" s="138"/>
      <c r="U1370" s="180"/>
      <c r="V1370" s="180"/>
    </row>
    <row r="1371" spans="2:22" x14ac:dyDescent="0.25">
      <c r="B1371"/>
      <c r="I1371" s="138"/>
      <c r="J1371" s="138"/>
      <c r="K1371" s="138"/>
      <c r="N1371" s="138"/>
      <c r="U1371" s="180"/>
      <c r="V1371" s="180"/>
    </row>
    <row r="1372" spans="2:22" x14ac:dyDescent="0.25">
      <c r="B1372"/>
      <c r="I1372" s="138"/>
      <c r="J1372" s="138"/>
      <c r="K1372" s="138"/>
      <c r="N1372" s="138"/>
      <c r="U1372" s="180"/>
      <c r="V1372" s="180"/>
    </row>
    <row r="1373" spans="2:22" x14ac:dyDescent="0.25">
      <c r="B1373"/>
      <c r="I1373" s="138"/>
      <c r="J1373" s="138"/>
      <c r="K1373" s="138"/>
      <c r="N1373" s="138"/>
      <c r="U1373" s="180"/>
      <c r="V1373" s="180"/>
    </row>
    <row r="1374" spans="2:22" x14ac:dyDescent="0.25">
      <c r="B1374"/>
      <c r="I1374" s="138"/>
      <c r="J1374" s="138"/>
      <c r="K1374" s="138"/>
      <c r="N1374" s="138"/>
      <c r="U1374" s="180"/>
      <c r="V1374" s="180"/>
    </row>
    <row r="1375" spans="2:22" x14ac:dyDescent="0.25">
      <c r="B1375"/>
      <c r="I1375" s="138"/>
      <c r="J1375" s="138"/>
      <c r="K1375" s="138"/>
      <c r="N1375" s="138"/>
      <c r="U1375" s="180"/>
      <c r="V1375" s="180"/>
    </row>
    <row r="1376" spans="2:22" x14ac:dyDescent="0.25">
      <c r="B1376"/>
      <c r="I1376" s="138"/>
      <c r="J1376" s="138"/>
      <c r="K1376" s="138"/>
      <c r="N1376" s="138"/>
      <c r="U1376" s="180"/>
      <c r="V1376" s="180"/>
    </row>
    <row r="1377" spans="2:22" x14ac:dyDescent="0.25">
      <c r="B1377"/>
      <c r="I1377" s="138"/>
      <c r="J1377" s="138"/>
      <c r="K1377" s="138"/>
      <c r="N1377" s="138"/>
      <c r="U1377" s="180"/>
      <c r="V1377" s="180"/>
    </row>
    <row r="1378" spans="2:22" x14ac:dyDescent="0.25">
      <c r="I1378" s="138"/>
      <c r="J1378" s="138"/>
      <c r="K1378" s="138"/>
      <c r="N1378" s="138"/>
      <c r="U1378" s="180"/>
      <c r="V1378" s="180"/>
    </row>
    <row r="1379" spans="2:22" x14ac:dyDescent="0.25">
      <c r="B1379"/>
      <c r="I1379" s="138"/>
      <c r="J1379" s="138"/>
      <c r="K1379" s="138"/>
      <c r="N1379" s="138"/>
      <c r="U1379" s="180"/>
      <c r="V1379" s="180"/>
    </row>
    <row r="1380" spans="2:22" x14ac:dyDescent="0.25">
      <c r="B1380"/>
      <c r="I1380" s="138"/>
      <c r="J1380" s="138"/>
      <c r="K1380" s="138"/>
      <c r="N1380" s="138"/>
      <c r="U1380" s="180"/>
      <c r="V1380" s="180"/>
    </row>
    <row r="1381" spans="2:22" x14ac:dyDescent="0.25">
      <c r="B1381"/>
      <c r="I1381" s="138"/>
      <c r="J1381" s="138"/>
      <c r="K1381" s="138"/>
      <c r="N1381" s="138"/>
      <c r="U1381" s="180"/>
      <c r="V1381" s="180"/>
    </row>
    <row r="1382" spans="2:22" x14ac:dyDescent="0.25">
      <c r="B1382"/>
      <c r="I1382" s="138"/>
      <c r="J1382" s="138"/>
      <c r="K1382" s="138"/>
      <c r="N1382" s="138"/>
      <c r="U1382" s="180"/>
      <c r="V1382" s="180"/>
    </row>
    <row r="1383" spans="2:22" x14ac:dyDescent="0.25">
      <c r="I1383" s="138"/>
      <c r="J1383" s="138"/>
      <c r="K1383" s="138"/>
      <c r="N1383" s="138"/>
      <c r="U1383" s="180"/>
      <c r="V1383" s="180"/>
    </row>
    <row r="1384" spans="2:22" x14ac:dyDescent="0.25">
      <c r="B1384"/>
      <c r="I1384" s="138"/>
      <c r="J1384" s="138"/>
      <c r="K1384" s="138"/>
      <c r="N1384" s="138"/>
      <c r="U1384" s="180"/>
      <c r="V1384" s="180"/>
    </row>
    <row r="1385" spans="2:22" x14ac:dyDescent="0.25">
      <c r="B1385"/>
      <c r="I1385" s="138"/>
      <c r="J1385" s="138"/>
      <c r="K1385" s="138"/>
      <c r="N1385" s="138"/>
      <c r="U1385" s="180"/>
      <c r="V1385" s="180"/>
    </row>
    <row r="1386" spans="2:22" x14ac:dyDescent="0.25">
      <c r="B1386"/>
      <c r="I1386" s="138"/>
      <c r="J1386" s="138"/>
      <c r="K1386" s="138"/>
      <c r="N1386" s="138"/>
      <c r="U1386" s="180"/>
      <c r="V1386" s="180"/>
    </row>
    <row r="1387" spans="2:22" x14ac:dyDescent="0.25">
      <c r="B1387"/>
      <c r="I1387" s="138"/>
      <c r="J1387" s="138"/>
      <c r="K1387" s="138"/>
      <c r="N1387" s="138"/>
      <c r="U1387" s="180"/>
      <c r="V1387" s="180"/>
    </row>
    <row r="1388" spans="2:22" x14ac:dyDescent="0.25">
      <c r="I1388" s="138"/>
      <c r="J1388" s="138"/>
      <c r="K1388" s="138"/>
      <c r="N1388" s="138"/>
      <c r="U1388" s="180"/>
      <c r="V1388" s="180"/>
    </row>
    <row r="1389" spans="2:22" x14ac:dyDescent="0.25">
      <c r="B1389"/>
      <c r="I1389" s="138"/>
      <c r="J1389" s="138"/>
      <c r="K1389" s="138"/>
      <c r="N1389" s="138"/>
      <c r="U1389" s="180"/>
      <c r="V1389" s="180"/>
    </row>
    <row r="1390" spans="2:22" x14ac:dyDescent="0.25">
      <c r="B1390"/>
      <c r="I1390" s="138"/>
      <c r="J1390" s="138"/>
      <c r="K1390" s="138"/>
      <c r="N1390" s="138"/>
      <c r="U1390" s="180"/>
      <c r="V1390" s="180"/>
    </row>
    <row r="1391" spans="2:22" x14ac:dyDescent="0.25">
      <c r="B1391"/>
      <c r="I1391" s="138"/>
      <c r="J1391" s="138"/>
      <c r="K1391" s="138"/>
      <c r="N1391" s="138"/>
      <c r="U1391" s="180"/>
      <c r="V1391" s="180"/>
    </row>
    <row r="1392" spans="2:22" x14ac:dyDescent="0.25">
      <c r="B1392"/>
      <c r="I1392" s="138"/>
      <c r="J1392" s="138"/>
      <c r="K1392" s="138"/>
      <c r="N1392" s="138"/>
      <c r="U1392" s="180"/>
      <c r="V1392" s="180"/>
    </row>
    <row r="1393" spans="2:22" x14ac:dyDescent="0.25">
      <c r="B1393"/>
      <c r="I1393" s="138"/>
      <c r="J1393" s="138"/>
      <c r="K1393" s="138"/>
      <c r="N1393" s="138"/>
      <c r="U1393" s="180"/>
      <c r="V1393" s="180"/>
    </row>
    <row r="1394" spans="2:22" x14ac:dyDescent="0.25">
      <c r="B1394"/>
      <c r="I1394" s="138"/>
      <c r="J1394" s="138"/>
      <c r="K1394" s="138"/>
      <c r="N1394" s="138"/>
      <c r="U1394" s="180"/>
      <c r="V1394" s="180"/>
    </row>
    <row r="1395" spans="2:22" x14ac:dyDescent="0.25">
      <c r="B1395"/>
      <c r="I1395" s="138"/>
      <c r="J1395" s="138"/>
      <c r="K1395" s="138"/>
      <c r="N1395" s="138"/>
      <c r="U1395" s="180"/>
      <c r="V1395" s="180"/>
    </row>
    <row r="1396" spans="2:22" x14ac:dyDescent="0.25">
      <c r="B1396"/>
      <c r="I1396" s="138"/>
      <c r="J1396" s="138"/>
      <c r="K1396" s="138"/>
      <c r="N1396" s="138"/>
      <c r="U1396" s="180"/>
      <c r="V1396" s="180"/>
    </row>
    <row r="1397" spans="2:22" x14ac:dyDescent="0.25">
      <c r="B1397"/>
      <c r="I1397" s="138"/>
      <c r="J1397" s="138"/>
      <c r="K1397" s="138"/>
      <c r="N1397" s="138"/>
      <c r="U1397" s="180"/>
      <c r="V1397" s="180"/>
    </row>
    <row r="1398" spans="2:22" x14ac:dyDescent="0.25">
      <c r="B1398"/>
      <c r="I1398" s="138"/>
      <c r="J1398" s="138"/>
      <c r="K1398" s="138"/>
      <c r="N1398" s="138"/>
      <c r="U1398" s="180"/>
      <c r="V1398" s="180"/>
    </row>
    <row r="1399" spans="2:22" x14ac:dyDescent="0.25">
      <c r="B1399"/>
      <c r="I1399" s="138"/>
      <c r="J1399" s="138"/>
      <c r="K1399" s="138"/>
      <c r="N1399" s="138"/>
      <c r="U1399" s="180"/>
      <c r="V1399" s="180"/>
    </row>
    <row r="1400" spans="2:22" x14ac:dyDescent="0.25">
      <c r="B1400"/>
      <c r="I1400" s="138"/>
      <c r="J1400" s="138"/>
      <c r="K1400" s="138"/>
      <c r="N1400" s="138"/>
      <c r="U1400" s="180"/>
      <c r="V1400" s="180"/>
    </row>
    <row r="1401" spans="2:22" x14ac:dyDescent="0.25">
      <c r="B1401"/>
      <c r="I1401" s="138"/>
      <c r="J1401" s="138"/>
      <c r="K1401" s="138"/>
      <c r="N1401" s="138"/>
      <c r="U1401" s="180"/>
      <c r="V1401" s="180"/>
    </row>
    <row r="1402" spans="2:22" x14ac:dyDescent="0.25">
      <c r="B1402"/>
      <c r="I1402" s="138"/>
      <c r="J1402" s="138"/>
      <c r="K1402" s="138"/>
      <c r="N1402" s="138"/>
      <c r="U1402" s="180"/>
      <c r="V1402" s="180"/>
    </row>
    <row r="1403" spans="2:22" x14ac:dyDescent="0.25">
      <c r="B1403"/>
      <c r="I1403" s="138"/>
      <c r="J1403" s="138"/>
      <c r="K1403" s="138"/>
      <c r="N1403" s="138"/>
      <c r="U1403" s="180"/>
      <c r="V1403" s="180"/>
    </row>
    <row r="1404" spans="2:22" x14ac:dyDescent="0.25">
      <c r="B1404"/>
      <c r="I1404" s="138"/>
      <c r="J1404" s="138"/>
      <c r="K1404" s="138"/>
      <c r="N1404" s="138"/>
      <c r="U1404" s="180"/>
      <c r="V1404" s="180"/>
    </row>
    <row r="1405" spans="2:22" x14ac:dyDescent="0.25">
      <c r="B1405"/>
      <c r="I1405" s="138"/>
      <c r="J1405" s="138"/>
      <c r="K1405" s="138"/>
      <c r="N1405" s="138"/>
      <c r="U1405" s="180"/>
      <c r="V1405" s="180"/>
    </row>
    <row r="1406" spans="2:22" x14ac:dyDescent="0.25">
      <c r="B1406"/>
      <c r="I1406" s="138"/>
      <c r="J1406" s="138"/>
      <c r="K1406" s="138"/>
      <c r="N1406" s="138"/>
      <c r="U1406" s="180"/>
      <c r="V1406" s="180"/>
    </row>
    <row r="1407" spans="2:22" x14ac:dyDescent="0.25">
      <c r="B1407"/>
      <c r="I1407" s="138"/>
      <c r="J1407" s="138"/>
      <c r="K1407" s="138"/>
      <c r="N1407" s="138"/>
      <c r="U1407" s="180"/>
      <c r="V1407" s="180"/>
    </row>
    <row r="1408" spans="2:22" x14ac:dyDescent="0.25">
      <c r="B1408"/>
      <c r="I1408" s="138"/>
      <c r="J1408" s="138"/>
      <c r="K1408" s="138"/>
      <c r="N1408" s="138"/>
      <c r="U1408" s="180"/>
      <c r="V1408" s="180"/>
    </row>
    <row r="1409" spans="2:22" x14ac:dyDescent="0.25">
      <c r="I1409" s="138"/>
      <c r="J1409" s="138"/>
      <c r="K1409" s="138"/>
      <c r="N1409" s="138"/>
      <c r="U1409" s="180"/>
      <c r="V1409" s="180"/>
    </row>
    <row r="1410" spans="2:22" x14ac:dyDescent="0.25">
      <c r="B1410"/>
      <c r="I1410" s="138"/>
      <c r="J1410" s="138"/>
      <c r="K1410" s="138"/>
      <c r="N1410" s="138"/>
      <c r="U1410" s="180"/>
      <c r="V1410" s="180"/>
    </row>
    <row r="1411" spans="2:22" x14ac:dyDescent="0.25">
      <c r="B1411"/>
      <c r="I1411" s="138"/>
      <c r="J1411" s="138"/>
      <c r="K1411" s="138"/>
      <c r="N1411" s="138"/>
      <c r="U1411" s="180"/>
      <c r="V1411" s="180"/>
    </row>
    <row r="1412" spans="2:22" x14ac:dyDescent="0.25">
      <c r="B1412"/>
      <c r="I1412" s="138"/>
      <c r="J1412" s="138"/>
      <c r="K1412" s="138"/>
      <c r="N1412" s="138"/>
      <c r="U1412" s="180"/>
      <c r="V1412" s="180"/>
    </row>
    <row r="1413" spans="2:22" x14ac:dyDescent="0.25">
      <c r="B1413"/>
      <c r="I1413" s="138"/>
      <c r="J1413" s="138"/>
      <c r="K1413" s="138"/>
      <c r="N1413" s="138"/>
      <c r="U1413" s="180"/>
      <c r="V1413" s="180"/>
    </row>
    <row r="1414" spans="2:22" x14ac:dyDescent="0.25">
      <c r="B1414"/>
      <c r="I1414" s="138"/>
      <c r="J1414" s="138"/>
      <c r="K1414" s="138"/>
      <c r="N1414" s="138"/>
      <c r="U1414" s="180"/>
      <c r="V1414" s="180"/>
    </row>
    <row r="1415" spans="2:22" x14ac:dyDescent="0.25">
      <c r="B1415"/>
      <c r="I1415" s="138"/>
      <c r="J1415" s="138"/>
      <c r="K1415" s="138"/>
      <c r="N1415" s="138"/>
      <c r="U1415" s="180"/>
      <c r="V1415" s="180"/>
    </row>
    <row r="1416" spans="2:22" x14ac:dyDescent="0.25">
      <c r="B1416"/>
      <c r="I1416" s="138"/>
      <c r="J1416" s="138"/>
      <c r="K1416" s="138"/>
      <c r="N1416" s="138"/>
      <c r="U1416" s="180"/>
      <c r="V1416" s="180"/>
    </row>
    <row r="1417" spans="2:22" x14ac:dyDescent="0.25">
      <c r="B1417"/>
      <c r="I1417" s="138"/>
      <c r="J1417" s="138"/>
      <c r="K1417" s="138"/>
      <c r="N1417" s="138"/>
      <c r="U1417" s="180"/>
      <c r="V1417" s="180"/>
    </row>
    <row r="1418" spans="2:22" x14ac:dyDescent="0.25">
      <c r="B1418"/>
      <c r="I1418" s="138"/>
      <c r="J1418" s="138"/>
      <c r="K1418" s="138"/>
      <c r="N1418" s="138"/>
      <c r="U1418" s="180"/>
      <c r="V1418" s="180"/>
    </row>
    <row r="1419" spans="2:22" x14ac:dyDescent="0.25">
      <c r="B1419"/>
      <c r="I1419" s="138"/>
      <c r="J1419" s="138"/>
      <c r="K1419" s="138"/>
      <c r="N1419" s="138"/>
      <c r="U1419" s="180"/>
      <c r="V1419" s="180"/>
    </row>
    <row r="1420" spans="2:22" x14ac:dyDescent="0.25">
      <c r="B1420"/>
      <c r="I1420" s="138"/>
      <c r="J1420" s="138"/>
      <c r="K1420" s="138"/>
      <c r="N1420" s="138"/>
      <c r="U1420" s="180"/>
      <c r="V1420" s="180"/>
    </row>
    <row r="1421" spans="2:22" x14ac:dyDescent="0.25">
      <c r="B1421"/>
      <c r="I1421" s="138"/>
      <c r="J1421" s="138"/>
      <c r="K1421" s="138"/>
      <c r="N1421" s="138"/>
      <c r="U1421" s="180"/>
      <c r="V1421" s="180"/>
    </row>
    <row r="1422" spans="2:22" x14ac:dyDescent="0.25">
      <c r="B1422"/>
      <c r="I1422" s="138"/>
      <c r="J1422" s="138"/>
      <c r="K1422" s="138"/>
      <c r="N1422" s="138"/>
      <c r="U1422" s="180"/>
      <c r="V1422" s="180"/>
    </row>
    <row r="1423" spans="2:22" x14ac:dyDescent="0.25">
      <c r="B1423"/>
      <c r="I1423" s="138"/>
      <c r="J1423" s="138"/>
      <c r="K1423" s="138"/>
      <c r="N1423" s="138"/>
      <c r="U1423" s="180"/>
      <c r="V1423" s="180"/>
    </row>
    <row r="1424" spans="2:22" x14ac:dyDescent="0.25">
      <c r="B1424"/>
      <c r="I1424" s="138"/>
      <c r="J1424" s="138"/>
      <c r="K1424" s="138"/>
      <c r="N1424" s="138"/>
      <c r="U1424" s="180"/>
      <c r="V1424" s="180"/>
    </row>
    <row r="1425" spans="2:22" x14ac:dyDescent="0.25">
      <c r="B1425"/>
      <c r="I1425" s="138"/>
      <c r="J1425" s="138"/>
      <c r="K1425" s="138"/>
      <c r="N1425" s="138"/>
      <c r="U1425" s="180"/>
      <c r="V1425" s="180"/>
    </row>
    <row r="1426" spans="2:22" x14ac:dyDescent="0.25">
      <c r="B1426"/>
      <c r="I1426" s="138"/>
      <c r="J1426" s="138"/>
      <c r="K1426" s="138"/>
      <c r="N1426" s="138"/>
      <c r="U1426" s="180"/>
      <c r="V1426" s="180"/>
    </row>
    <row r="1427" spans="2:22" x14ac:dyDescent="0.25">
      <c r="B1427"/>
      <c r="I1427" s="138"/>
      <c r="J1427" s="138"/>
      <c r="K1427" s="138"/>
      <c r="N1427" s="138"/>
      <c r="U1427" s="180"/>
      <c r="V1427" s="180"/>
    </row>
    <row r="1428" spans="2:22" x14ac:dyDescent="0.25">
      <c r="B1428"/>
      <c r="I1428" s="138"/>
      <c r="J1428" s="138"/>
      <c r="K1428" s="138"/>
      <c r="N1428" s="138"/>
      <c r="U1428" s="180"/>
      <c r="V1428" s="180"/>
    </row>
    <row r="1429" spans="2:22" x14ac:dyDescent="0.25">
      <c r="I1429" s="138"/>
      <c r="J1429" s="138"/>
      <c r="K1429" s="138"/>
      <c r="N1429" s="138"/>
      <c r="U1429" s="180"/>
      <c r="V1429" s="180"/>
    </row>
    <row r="1430" spans="2:22" x14ac:dyDescent="0.25">
      <c r="B1430"/>
      <c r="I1430" s="138"/>
      <c r="J1430" s="138"/>
      <c r="K1430" s="138"/>
      <c r="N1430" s="138"/>
      <c r="U1430" s="180"/>
      <c r="V1430" s="180"/>
    </row>
    <row r="1431" spans="2:22" x14ac:dyDescent="0.25">
      <c r="B1431"/>
      <c r="I1431" s="138"/>
      <c r="J1431" s="138"/>
      <c r="K1431" s="138"/>
      <c r="N1431" s="138"/>
      <c r="U1431" s="180"/>
      <c r="V1431" s="180"/>
    </row>
    <row r="1432" spans="2:22" x14ac:dyDescent="0.25">
      <c r="B1432"/>
      <c r="I1432" s="138"/>
      <c r="J1432" s="138"/>
      <c r="K1432" s="138"/>
      <c r="N1432" s="138"/>
      <c r="U1432" s="180"/>
      <c r="V1432" s="180"/>
    </row>
    <row r="1433" spans="2:22" x14ac:dyDescent="0.25">
      <c r="B1433"/>
      <c r="I1433" s="138"/>
      <c r="J1433" s="138"/>
      <c r="K1433" s="138"/>
      <c r="N1433" s="138"/>
      <c r="U1433" s="180"/>
      <c r="V1433" s="180"/>
    </row>
    <row r="1434" spans="2:22" x14ac:dyDescent="0.25">
      <c r="B1434"/>
      <c r="I1434" s="138"/>
      <c r="J1434" s="138"/>
      <c r="K1434" s="138"/>
      <c r="N1434" s="138"/>
      <c r="U1434" s="180"/>
      <c r="V1434" s="180"/>
    </row>
    <row r="1435" spans="2:22" x14ac:dyDescent="0.25">
      <c r="B1435"/>
      <c r="I1435" s="138"/>
      <c r="J1435" s="138"/>
      <c r="K1435" s="138"/>
      <c r="N1435" s="138"/>
      <c r="U1435" s="180"/>
      <c r="V1435" s="180"/>
    </row>
    <row r="1436" spans="2:22" x14ac:dyDescent="0.25">
      <c r="B1436"/>
      <c r="I1436" s="138"/>
      <c r="J1436" s="138"/>
      <c r="K1436" s="138"/>
      <c r="N1436" s="138"/>
      <c r="U1436" s="180"/>
      <c r="V1436" s="180"/>
    </row>
    <row r="1437" spans="2:22" x14ac:dyDescent="0.25">
      <c r="B1437"/>
      <c r="I1437" s="138"/>
      <c r="J1437" s="138"/>
      <c r="K1437" s="138"/>
      <c r="N1437" s="138"/>
      <c r="U1437" s="180"/>
      <c r="V1437" s="180"/>
    </row>
    <row r="1438" spans="2:22" x14ac:dyDescent="0.25">
      <c r="B1438"/>
      <c r="I1438" s="138"/>
      <c r="J1438" s="138"/>
      <c r="K1438" s="138"/>
      <c r="N1438" s="138"/>
      <c r="U1438" s="180"/>
      <c r="V1438" s="180"/>
    </row>
    <row r="1439" spans="2:22" x14ac:dyDescent="0.25">
      <c r="B1439"/>
      <c r="I1439" s="138"/>
      <c r="J1439" s="138"/>
      <c r="K1439" s="138"/>
      <c r="N1439" s="138"/>
      <c r="U1439" s="180"/>
      <c r="V1439" s="180"/>
    </row>
    <row r="1440" spans="2:22" x14ac:dyDescent="0.25">
      <c r="B1440"/>
      <c r="I1440" s="138"/>
      <c r="J1440" s="138"/>
      <c r="K1440" s="138"/>
      <c r="N1440" s="138"/>
      <c r="U1440" s="180"/>
      <c r="V1440" s="180"/>
    </row>
    <row r="1441" spans="2:22" x14ac:dyDescent="0.25">
      <c r="B1441"/>
      <c r="I1441" s="138"/>
      <c r="J1441" s="138"/>
      <c r="K1441" s="138"/>
      <c r="N1441" s="138"/>
      <c r="U1441" s="180"/>
      <c r="V1441" s="180"/>
    </row>
    <row r="1442" spans="2:22" x14ac:dyDescent="0.25">
      <c r="B1442"/>
      <c r="I1442" s="138"/>
      <c r="J1442" s="138"/>
      <c r="K1442" s="138"/>
      <c r="N1442" s="138"/>
      <c r="U1442" s="180"/>
      <c r="V1442" s="180"/>
    </row>
    <row r="1443" spans="2:22" x14ac:dyDescent="0.25">
      <c r="B1443"/>
      <c r="I1443" s="138"/>
      <c r="J1443" s="138"/>
      <c r="K1443" s="138"/>
      <c r="N1443" s="138"/>
      <c r="U1443" s="180"/>
      <c r="V1443" s="180"/>
    </row>
    <row r="1444" spans="2:22" x14ac:dyDescent="0.25">
      <c r="I1444" s="138"/>
      <c r="J1444" s="138"/>
      <c r="K1444" s="138"/>
      <c r="N1444" s="138"/>
      <c r="U1444" s="180"/>
      <c r="V1444" s="180"/>
    </row>
    <row r="1445" spans="2:22" x14ac:dyDescent="0.25">
      <c r="I1445" s="138"/>
      <c r="J1445" s="138"/>
      <c r="K1445" s="138"/>
      <c r="N1445" s="138"/>
      <c r="U1445" s="180"/>
      <c r="V1445" s="180"/>
    </row>
    <row r="1446" spans="2:22" x14ac:dyDescent="0.25">
      <c r="B1446"/>
      <c r="I1446" s="138"/>
      <c r="J1446" s="138"/>
      <c r="K1446" s="138"/>
      <c r="N1446" s="138"/>
      <c r="U1446" s="180"/>
      <c r="V1446" s="180"/>
    </row>
    <row r="1447" spans="2:22" x14ac:dyDescent="0.25">
      <c r="B1447"/>
      <c r="I1447" s="138"/>
      <c r="J1447" s="138"/>
      <c r="K1447" s="138"/>
      <c r="N1447" s="138"/>
      <c r="U1447" s="180"/>
      <c r="V1447" s="180"/>
    </row>
    <row r="1448" spans="2:22" x14ac:dyDescent="0.25">
      <c r="I1448" s="138"/>
      <c r="J1448" s="138"/>
      <c r="K1448" s="138"/>
      <c r="N1448" s="138"/>
      <c r="U1448" s="180"/>
      <c r="V1448" s="180"/>
    </row>
    <row r="1449" spans="2:22" x14ac:dyDescent="0.25">
      <c r="B1449"/>
      <c r="I1449" s="138"/>
      <c r="J1449" s="138"/>
      <c r="K1449" s="138"/>
      <c r="N1449" s="138"/>
      <c r="U1449" s="180"/>
      <c r="V1449" s="180"/>
    </row>
    <row r="1450" spans="2:22" x14ac:dyDescent="0.25">
      <c r="B1450"/>
      <c r="I1450" s="138"/>
      <c r="J1450" s="138"/>
      <c r="K1450" s="138"/>
      <c r="N1450" s="138"/>
      <c r="U1450" s="180"/>
      <c r="V1450" s="180"/>
    </row>
    <row r="1451" spans="2:22" x14ac:dyDescent="0.25">
      <c r="B1451"/>
      <c r="I1451" s="138"/>
      <c r="J1451" s="138"/>
      <c r="K1451" s="138"/>
      <c r="N1451" s="138"/>
      <c r="U1451" s="180"/>
      <c r="V1451" s="180"/>
    </row>
    <row r="1452" spans="2:22" x14ac:dyDescent="0.25">
      <c r="B1452"/>
      <c r="I1452" s="138"/>
      <c r="J1452" s="138"/>
      <c r="K1452" s="138"/>
      <c r="N1452" s="138"/>
      <c r="U1452" s="180"/>
      <c r="V1452" s="180"/>
    </row>
    <row r="1453" spans="2:22" x14ac:dyDescent="0.25">
      <c r="B1453"/>
      <c r="I1453" s="138"/>
      <c r="J1453" s="138"/>
      <c r="K1453" s="138"/>
      <c r="N1453" s="138"/>
      <c r="U1453" s="180"/>
      <c r="V1453" s="180"/>
    </row>
    <row r="1454" spans="2:22" x14ac:dyDescent="0.25">
      <c r="B1454"/>
      <c r="I1454" s="138"/>
      <c r="J1454" s="138"/>
      <c r="K1454" s="138"/>
      <c r="N1454" s="138"/>
      <c r="U1454" s="180"/>
      <c r="V1454" s="180"/>
    </row>
    <row r="1455" spans="2:22" x14ac:dyDescent="0.25">
      <c r="B1455"/>
      <c r="I1455" s="138"/>
      <c r="J1455" s="138"/>
      <c r="K1455" s="138"/>
      <c r="N1455" s="138"/>
      <c r="U1455" s="180"/>
      <c r="V1455" s="180"/>
    </row>
    <row r="1456" spans="2:22" x14ac:dyDescent="0.25">
      <c r="B1456"/>
      <c r="I1456" s="138"/>
      <c r="J1456" s="138"/>
      <c r="K1456" s="138"/>
      <c r="N1456" s="138"/>
      <c r="U1456" s="180"/>
      <c r="V1456" s="180"/>
    </row>
    <row r="1457" spans="2:22" x14ac:dyDescent="0.25">
      <c r="B1457"/>
      <c r="I1457" s="138"/>
      <c r="J1457" s="138"/>
      <c r="K1457" s="138"/>
      <c r="N1457" s="138"/>
      <c r="U1457" s="180"/>
      <c r="V1457" s="180"/>
    </row>
    <row r="1458" spans="2:22" x14ac:dyDescent="0.25">
      <c r="B1458"/>
      <c r="I1458" s="138"/>
      <c r="J1458" s="138"/>
      <c r="K1458" s="138"/>
      <c r="N1458" s="138"/>
      <c r="U1458" s="180"/>
      <c r="V1458" s="180"/>
    </row>
    <row r="1459" spans="2:22" x14ac:dyDescent="0.25">
      <c r="B1459"/>
      <c r="I1459" s="138"/>
      <c r="J1459" s="138"/>
      <c r="K1459" s="138"/>
      <c r="N1459" s="138"/>
      <c r="U1459" s="180"/>
      <c r="V1459" s="180"/>
    </row>
    <row r="1460" spans="2:22" x14ac:dyDescent="0.25">
      <c r="B1460"/>
      <c r="I1460" s="138"/>
      <c r="J1460" s="138"/>
      <c r="K1460" s="138"/>
      <c r="N1460" s="138"/>
      <c r="U1460" s="180"/>
      <c r="V1460" s="180"/>
    </row>
    <row r="1461" spans="2:22" x14ac:dyDescent="0.25">
      <c r="B1461"/>
      <c r="I1461" s="138"/>
      <c r="J1461" s="138"/>
      <c r="K1461" s="138"/>
      <c r="N1461" s="138"/>
      <c r="U1461" s="180"/>
      <c r="V1461" s="180"/>
    </row>
    <row r="1462" spans="2:22" x14ac:dyDescent="0.25">
      <c r="B1462"/>
      <c r="I1462" s="138"/>
      <c r="J1462" s="138"/>
      <c r="K1462" s="138"/>
      <c r="N1462" s="138"/>
      <c r="U1462" s="180"/>
      <c r="V1462" s="180"/>
    </row>
    <row r="1463" spans="2:22" x14ac:dyDescent="0.25">
      <c r="B1463"/>
      <c r="I1463" s="138"/>
      <c r="J1463" s="138"/>
      <c r="K1463" s="138"/>
      <c r="N1463" s="138"/>
      <c r="U1463" s="180"/>
      <c r="V1463" s="180"/>
    </row>
    <row r="1464" spans="2:22" x14ac:dyDescent="0.25">
      <c r="B1464"/>
      <c r="I1464" s="138"/>
      <c r="J1464" s="138"/>
      <c r="K1464" s="138"/>
      <c r="N1464" s="138"/>
      <c r="U1464" s="180"/>
      <c r="V1464" s="180"/>
    </row>
    <row r="1465" spans="2:22" x14ac:dyDescent="0.25">
      <c r="B1465"/>
      <c r="I1465" s="138"/>
      <c r="J1465" s="138"/>
      <c r="K1465" s="138"/>
      <c r="N1465" s="138"/>
      <c r="U1465" s="180"/>
      <c r="V1465" s="180"/>
    </row>
    <row r="1466" spans="2:22" x14ac:dyDescent="0.25">
      <c r="B1466"/>
      <c r="I1466" s="138"/>
      <c r="J1466" s="138"/>
      <c r="K1466" s="138"/>
      <c r="N1466" s="138"/>
      <c r="U1466" s="180"/>
      <c r="V1466" s="180"/>
    </row>
    <row r="1467" spans="2:22" x14ac:dyDescent="0.25">
      <c r="B1467"/>
      <c r="I1467" s="138"/>
      <c r="J1467" s="138"/>
      <c r="K1467" s="138"/>
      <c r="N1467" s="138"/>
      <c r="U1467" s="180"/>
      <c r="V1467" s="180"/>
    </row>
    <row r="1468" spans="2:22" x14ac:dyDescent="0.25">
      <c r="B1468"/>
      <c r="I1468" s="138"/>
      <c r="J1468" s="138"/>
      <c r="K1468" s="138"/>
      <c r="N1468" s="138"/>
      <c r="U1468" s="180"/>
      <c r="V1468" s="180"/>
    </row>
    <row r="1469" spans="2:22" x14ac:dyDescent="0.25">
      <c r="B1469"/>
      <c r="I1469" s="138"/>
      <c r="J1469" s="138"/>
      <c r="K1469" s="138"/>
      <c r="N1469" s="138"/>
      <c r="U1469" s="180"/>
      <c r="V1469" s="180"/>
    </row>
    <row r="1470" spans="2:22" x14ac:dyDescent="0.25">
      <c r="B1470"/>
      <c r="I1470" s="138"/>
      <c r="J1470" s="138"/>
      <c r="K1470" s="138"/>
      <c r="N1470" s="138"/>
      <c r="U1470" s="180"/>
      <c r="V1470" s="180"/>
    </row>
    <row r="1471" spans="2:22" x14ac:dyDescent="0.25">
      <c r="B1471"/>
      <c r="I1471" s="138"/>
      <c r="J1471" s="138"/>
      <c r="K1471" s="138"/>
      <c r="N1471" s="138"/>
      <c r="U1471" s="180"/>
      <c r="V1471" s="180"/>
    </row>
    <row r="1472" spans="2:22" x14ac:dyDescent="0.25">
      <c r="B1472"/>
      <c r="I1472" s="138"/>
      <c r="J1472" s="138"/>
      <c r="K1472" s="138"/>
      <c r="N1472" s="138"/>
      <c r="U1472" s="180"/>
      <c r="V1472" s="180"/>
    </row>
    <row r="1473" spans="2:22" x14ac:dyDescent="0.25">
      <c r="B1473"/>
      <c r="I1473" s="138"/>
      <c r="J1473" s="138"/>
      <c r="K1473" s="138"/>
      <c r="N1473" s="138"/>
      <c r="U1473" s="180"/>
      <c r="V1473" s="180"/>
    </row>
    <row r="1474" spans="2:22" x14ac:dyDescent="0.25">
      <c r="B1474"/>
      <c r="I1474" s="138"/>
      <c r="J1474" s="138"/>
      <c r="K1474" s="138"/>
      <c r="N1474" s="138"/>
      <c r="U1474" s="180"/>
      <c r="V1474" s="180"/>
    </row>
    <row r="1475" spans="2:22" x14ac:dyDescent="0.25">
      <c r="B1475"/>
      <c r="I1475" s="138"/>
      <c r="J1475" s="138"/>
      <c r="K1475" s="138"/>
      <c r="N1475" s="138"/>
      <c r="U1475" s="180"/>
      <c r="V1475" s="180"/>
    </row>
    <row r="1476" spans="2:22" x14ac:dyDescent="0.25">
      <c r="B1476"/>
      <c r="I1476" s="138"/>
      <c r="J1476" s="138"/>
      <c r="K1476" s="138"/>
      <c r="N1476" s="138"/>
      <c r="U1476" s="180"/>
      <c r="V1476" s="180"/>
    </row>
    <row r="1477" spans="2:22" x14ac:dyDescent="0.25">
      <c r="B1477"/>
      <c r="I1477" s="138"/>
      <c r="J1477" s="138"/>
      <c r="K1477" s="138"/>
      <c r="N1477" s="138"/>
      <c r="U1477" s="180"/>
      <c r="V1477" s="180"/>
    </row>
    <row r="1478" spans="2:22" x14ac:dyDescent="0.25">
      <c r="I1478" s="138"/>
      <c r="J1478" s="138"/>
      <c r="K1478" s="138"/>
      <c r="N1478" s="138"/>
      <c r="U1478" s="180"/>
      <c r="V1478" s="180"/>
    </row>
    <row r="1479" spans="2:22" x14ac:dyDescent="0.25">
      <c r="B1479"/>
      <c r="I1479" s="138"/>
      <c r="J1479" s="138"/>
      <c r="K1479" s="138"/>
      <c r="N1479" s="138"/>
      <c r="U1479" s="180"/>
      <c r="V1479" s="180"/>
    </row>
    <row r="1480" spans="2:22" x14ac:dyDescent="0.25">
      <c r="B1480"/>
      <c r="I1480" s="138"/>
      <c r="J1480" s="138"/>
      <c r="K1480" s="138"/>
      <c r="N1480" s="138"/>
      <c r="U1480" s="180"/>
      <c r="V1480" s="180"/>
    </row>
    <row r="1481" spans="2:22" x14ac:dyDescent="0.25">
      <c r="B1481"/>
      <c r="I1481" s="138"/>
      <c r="J1481" s="138"/>
      <c r="K1481" s="138"/>
      <c r="N1481" s="138"/>
      <c r="U1481" s="180"/>
      <c r="V1481" s="180"/>
    </row>
    <row r="1482" spans="2:22" x14ac:dyDescent="0.25">
      <c r="B1482"/>
      <c r="I1482" s="138"/>
      <c r="J1482" s="138"/>
      <c r="K1482" s="138"/>
      <c r="N1482" s="138"/>
      <c r="U1482" s="180"/>
      <c r="V1482" s="180"/>
    </row>
    <row r="1483" spans="2:22" x14ac:dyDescent="0.25">
      <c r="B1483"/>
      <c r="I1483" s="138"/>
      <c r="J1483" s="138"/>
      <c r="K1483" s="138"/>
      <c r="N1483" s="138"/>
      <c r="U1483" s="180"/>
      <c r="V1483" s="180"/>
    </row>
    <row r="1484" spans="2:22" x14ac:dyDescent="0.25">
      <c r="B1484"/>
      <c r="I1484" s="138"/>
      <c r="J1484" s="138"/>
      <c r="K1484" s="138"/>
      <c r="N1484" s="138"/>
      <c r="U1484" s="180"/>
      <c r="V1484" s="180"/>
    </row>
    <row r="1485" spans="2:22" x14ac:dyDescent="0.25">
      <c r="B1485"/>
      <c r="I1485" s="138"/>
      <c r="J1485" s="138"/>
      <c r="K1485" s="138"/>
      <c r="N1485" s="138"/>
      <c r="U1485" s="180"/>
      <c r="V1485" s="180"/>
    </row>
    <row r="1486" spans="2:22" x14ac:dyDescent="0.25">
      <c r="B1486"/>
      <c r="I1486" s="138"/>
      <c r="J1486" s="138"/>
      <c r="K1486" s="138"/>
      <c r="N1486" s="138"/>
      <c r="U1486" s="180"/>
      <c r="V1486" s="180"/>
    </row>
    <row r="1487" spans="2:22" x14ac:dyDescent="0.25">
      <c r="B1487"/>
      <c r="I1487" s="138"/>
      <c r="J1487" s="138"/>
      <c r="K1487" s="138"/>
      <c r="N1487" s="138"/>
      <c r="U1487" s="180"/>
      <c r="V1487" s="180"/>
    </row>
    <row r="1488" spans="2:22" x14ac:dyDescent="0.25">
      <c r="B1488"/>
      <c r="I1488" s="138"/>
      <c r="J1488" s="138"/>
      <c r="K1488" s="138"/>
      <c r="N1488" s="138"/>
      <c r="U1488" s="180"/>
      <c r="V1488" s="180"/>
    </row>
    <row r="1489" spans="2:22" x14ac:dyDescent="0.25">
      <c r="B1489"/>
      <c r="I1489" s="138"/>
      <c r="J1489" s="138"/>
      <c r="K1489" s="138"/>
      <c r="N1489" s="138"/>
      <c r="U1489" s="180"/>
      <c r="V1489" s="180"/>
    </row>
    <row r="1490" spans="2:22" x14ac:dyDescent="0.25">
      <c r="B1490"/>
      <c r="I1490" s="138"/>
      <c r="J1490" s="138"/>
      <c r="K1490" s="138"/>
      <c r="N1490" s="138"/>
      <c r="U1490" s="180"/>
      <c r="V1490" s="180"/>
    </row>
    <row r="1491" spans="2:22" x14ac:dyDescent="0.25">
      <c r="B1491"/>
      <c r="I1491" s="138"/>
      <c r="J1491" s="138"/>
      <c r="K1491" s="138"/>
      <c r="N1491" s="138"/>
      <c r="U1491" s="180"/>
      <c r="V1491" s="180"/>
    </row>
    <row r="1492" spans="2:22" x14ac:dyDescent="0.25">
      <c r="B1492"/>
      <c r="I1492" s="138"/>
      <c r="J1492" s="138"/>
      <c r="K1492" s="138"/>
      <c r="N1492" s="138"/>
      <c r="U1492" s="180"/>
      <c r="V1492" s="180"/>
    </row>
    <row r="1493" spans="2:22" x14ac:dyDescent="0.25">
      <c r="B1493"/>
      <c r="I1493" s="138"/>
      <c r="J1493" s="138"/>
      <c r="K1493" s="138"/>
      <c r="N1493" s="138"/>
      <c r="U1493" s="180"/>
      <c r="V1493" s="180"/>
    </row>
    <row r="1494" spans="2:22" x14ac:dyDescent="0.25">
      <c r="B1494"/>
      <c r="I1494" s="138"/>
      <c r="J1494" s="138"/>
      <c r="K1494" s="138"/>
      <c r="N1494" s="138"/>
      <c r="U1494" s="180"/>
      <c r="V1494" s="180"/>
    </row>
    <row r="1495" spans="2:22" x14ac:dyDescent="0.25">
      <c r="B1495"/>
      <c r="I1495" s="138"/>
      <c r="J1495" s="138"/>
      <c r="K1495" s="138"/>
      <c r="N1495" s="138"/>
      <c r="U1495" s="180"/>
      <c r="V1495" s="180"/>
    </row>
    <row r="1496" spans="2:22" x14ac:dyDescent="0.25">
      <c r="I1496" s="138"/>
      <c r="J1496" s="138"/>
      <c r="K1496" s="138"/>
      <c r="N1496" s="138"/>
      <c r="U1496" s="180"/>
      <c r="V1496" s="180"/>
    </row>
    <row r="1497" spans="2:22" x14ac:dyDescent="0.25">
      <c r="B1497"/>
      <c r="I1497" s="138"/>
      <c r="J1497" s="138"/>
      <c r="K1497" s="138"/>
      <c r="N1497" s="138"/>
      <c r="U1497" s="180"/>
      <c r="V1497" s="180"/>
    </row>
    <row r="1498" spans="2:22" x14ac:dyDescent="0.25">
      <c r="B1498"/>
      <c r="I1498" s="138"/>
      <c r="J1498" s="138"/>
      <c r="K1498" s="138"/>
      <c r="N1498" s="138"/>
      <c r="U1498" s="180"/>
      <c r="V1498" s="180"/>
    </row>
    <row r="1499" spans="2:22" x14ac:dyDescent="0.25">
      <c r="B1499"/>
      <c r="I1499" s="138"/>
      <c r="J1499" s="138"/>
      <c r="K1499" s="138"/>
      <c r="N1499" s="138"/>
      <c r="U1499" s="180"/>
      <c r="V1499" s="180"/>
    </row>
    <row r="1500" spans="2:22" x14ac:dyDescent="0.25">
      <c r="B1500"/>
      <c r="I1500" s="138"/>
      <c r="J1500" s="138"/>
      <c r="K1500" s="138"/>
      <c r="N1500" s="138"/>
      <c r="U1500" s="180"/>
      <c r="V1500" s="180"/>
    </row>
    <row r="1501" spans="2:22" x14ac:dyDescent="0.25">
      <c r="B1501"/>
      <c r="I1501" s="138"/>
      <c r="J1501" s="138"/>
      <c r="K1501" s="138"/>
      <c r="N1501" s="138"/>
      <c r="U1501" s="180"/>
      <c r="V1501" s="180"/>
    </row>
    <row r="1502" spans="2:22" x14ac:dyDescent="0.25">
      <c r="I1502" s="138"/>
      <c r="J1502" s="138"/>
      <c r="K1502" s="138"/>
      <c r="N1502" s="138"/>
      <c r="U1502" s="180"/>
      <c r="V1502" s="180"/>
    </row>
    <row r="1503" spans="2:22" x14ac:dyDescent="0.25">
      <c r="I1503" s="138"/>
      <c r="J1503" s="138"/>
      <c r="K1503" s="138"/>
      <c r="N1503" s="138"/>
      <c r="U1503" s="180"/>
      <c r="V1503" s="180"/>
    </row>
    <row r="1504" spans="2:22" x14ac:dyDescent="0.25">
      <c r="B1504"/>
      <c r="I1504" s="138"/>
      <c r="J1504" s="138"/>
      <c r="K1504" s="138"/>
      <c r="N1504" s="138"/>
      <c r="U1504" s="180"/>
      <c r="V1504" s="180"/>
    </row>
    <row r="1505" spans="2:22" x14ac:dyDescent="0.25">
      <c r="I1505" s="138"/>
      <c r="J1505" s="138"/>
      <c r="K1505" s="138"/>
      <c r="N1505" s="138"/>
      <c r="U1505" s="180"/>
      <c r="V1505" s="180"/>
    </row>
    <row r="1506" spans="2:22" x14ac:dyDescent="0.25">
      <c r="I1506" s="138"/>
      <c r="J1506" s="138"/>
      <c r="K1506" s="138"/>
      <c r="N1506" s="138"/>
      <c r="U1506" s="180"/>
      <c r="V1506" s="180"/>
    </row>
    <row r="1507" spans="2:22" x14ac:dyDescent="0.25">
      <c r="I1507" s="138"/>
      <c r="J1507" s="138"/>
      <c r="K1507" s="138"/>
      <c r="N1507" s="138"/>
      <c r="U1507" s="180"/>
      <c r="V1507" s="180"/>
    </row>
    <row r="1508" spans="2:22" x14ac:dyDescent="0.25">
      <c r="I1508" s="138"/>
      <c r="J1508" s="138"/>
      <c r="K1508" s="138"/>
      <c r="N1508" s="138"/>
      <c r="U1508" s="180"/>
      <c r="V1508" s="180"/>
    </row>
    <row r="1509" spans="2:22" x14ac:dyDescent="0.25">
      <c r="B1509"/>
      <c r="I1509" s="138"/>
      <c r="J1509" s="138"/>
      <c r="K1509" s="138"/>
      <c r="N1509" s="138"/>
      <c r="U1509" s="180"/>
      <c r="V1509" s="180"/>
    </row>
    <row r="1510" spans="2:22" x14ac:dyDescent="0.25">
      <c r="B1510"/>
      <c r="I1510" s="138"/>
      <c r="J1510" s="138"/>
      <c r="K1510" s="138"/>
      <c r="N1510" s="138"/>
      <c r="U1510" s="180"/>
      <c r="V1510" s="180"/>
    </row>
    <row r="1511" spans="2:22" x14ac:dyDescent="0.25">
      <c r="B1511"/>
      <c r="I1511" s="138"/>
      <c r="J1511" s="138"/>
      <c r="K1511" s="138"/>
      <c r="N1511" s="138"/>
      <c r="U1511" s="180"/>
      <c r="V1511" s="180"/>
    </row>
    <row r="1512" spans="2:22" x14ac:dyDescent="0.25">
      <c r="B1512"/>
      <c r="I1512" s="138"/>
      <c r="J1512" s="138"/>
      <c r="K1512" s="138"/>
      <c r="N1512" s="138"/>
      <c r="U1512" s="180"/>
      <c r="V1512" s="180"/>
    </row>
    <row r="1513" spans="2:22" x14ac:dyDescent="0.25">
      <c r="B1513"/>
      <c r="I1513" s="138"/>
      <c r="J1513" s="138"/>
      <c r="K1513" s="138"/>
      <c r="N1513" s="138"/>
      <c r="U1513" s="180"/>
      <c r="V1513" s="180"/>
    </row>
    <row r="1514" spans="2:22" x14ac:dyDescent="0.25">
      <c r="B1514"/>
      <c r="I1514" s="138"/>
      <c r="J1514" s="138"/>
      <c r="K1514" s="138"/>
      <c r="N1514" s="138"/>
      <c r="U1514" s="180"/>
      <c r="V1514" s="180"/>
    </row>
    <row r="1515" spans="2:22" x14ac:dyDescent="0.25">
      <c r="I1515" s="138"/>
      <c r="J1515" s="138"/>
      <c r="K1515" s="138"/>
      <c r="N1515" s="138"/>
      <c r="U1515" s="180"/>
      <c r="V1515" s="180"/>
    </row>
    <row r="1516" spans="2:22" x14ac:dyDescent="0.25">
      <c r="I1516" s="138"/>
      <c r="J1516" s="138"/>
      <c r="K1516" s="138"/>
      <c r="N1516" s="138"/>
      <c r="U1516" s="180"/>
      <c r="V1516" s="180"/>
    </row>
    <row r="1517" spans="2:22" x14ac:dyDescent="0.25">
      <c r="B1517"/>
      <c r="I1517" s="138"/>
      <c r="J1517" s="138"/>
      <c r="K1517" s="138"/>
      <c r="N1517" s="138"/>
      <c r="U1517" s="180"/>
      <c r="V1517" s="180"/>
    </row>
    <row r="1518" spans="2:22" x14ac:dyDescent="0.25">
      <c r="B1518"/>
      <c r="I1518" s="138"/>
      <c r="J1518" s="138"/>
      <c r="K1518" s="138"/>
      <c r="N1518" s="138"/>
      <c r="U1518" s="180"/>
      <c r="V1518" s="180"/>
    </row>
    <row r="1519" spans="2:22" x14ac:dyDescent="0.25">
      <c r="B1519"/>
      <c r="I1519" s="138"/>
      <c r="J1519" s="138"/>
      <c r="K1519" s="138"/>
      <c r="N1519" s="138"/>
      <c r="U1519" s="180"/>
      <c r="V1519" s="180"/>
    </row>
    <row r="1520" spans="2:22" x14ac:dyDescent="0.25">
      <c r="B1520"/>
      <c r="I1520" s="138"/>
      <c r="J1520" s="138"/>
      <c r="K1520" s="138"/>
      <c r="N1520" s="138"/>
      <c r="U1520" s="180"/>
      <c r="V1520" s="180"/>
    </row>
    <row r="1521" spans="2:22" x14ac:dyDescent="0.25">
      <c r="B1521"/>
      <c r="I1521" s="138"/>
      <c r="J1521" s="138"/>
      <c r="K1521" s="138"/>
      <c r="N1521" s="138"/>
      <c r="U1521" s="180"/>
      <c r="V1521" s="180"/>
    </row>
    <row r="1522" spans="2:22" x14ac:dyDescent="0.25">
      <c r="B1522"/>
      <c r="I1522" s="138"/>
      <c r="J1522" s="138"/>
      <c r="K1522" s="138"/>
      <c r="N1522" s="138"/>
      <c r="U1522" s="180"/>
      <c r="V1522" s="180"/>
    </row>
    <row r="1523" spans="2:22" x14ac:dyDescent="0.25">
      <c r="B1523"/>
      <c r="I1523" s="138"/>
      <c r="J1523" s="138"/>
      <c r="K1523" s="138"/>
      <c r="N1523" s="138"/>
      <c r="U1523" s="180"/>
      <c r="V1523" s="180"/>
    </row>
    <row r="1524" spans="2:22" x14ac:dyDescent="0.25">
      <c r="B1524"/>
      <c r="I1524" s="138"/>
      <c r="J1524" s="138"/>
      <c r="K1524" s="138"/>
      <c r="N1524" s="138"/>
      <c r="U1524" s="180"/>
      <c r="V1524" s="180"/>
    </row>
    <row r="1525" spans="2:22" x14ac:dyDescent="0.25">
      <c r="B1525"/>
      <c r="I1525" s="138"/>
      <c r="J1525" s="138"/>
      <c r="K1525" s="138"/>
      <c r="N1525" s="138"/>
      <c r="U1525" s="180"/>
      <c r="V1525" s="180"/>
    </row>
    <row r="1526" spans="2:22" x14ac:dyDescent="0.25">
      <c r="B1526"/>
      <c r="I1526" s="138"/>
      <c r="J1526" s="138"/>
      <c r="K1526" s="138"/>
      <c r="N1526" s="138"/>
      <c r="U1526" s="180"/>
      <c r="V1526" s="180"/>
    </row>
    <row r="1527" spans="2:22" x14ac:dyDescent="0.25">
      <c r="B1527"/>
      <c r="I1527" s="138"/>
      <c r="J1527" s="138"/>
      <c r="K1527" s="138"/>
      <c r="N1527" s="138"/>
      <c r="U1527" s="180"/>
      <c r="V1527" s="180"/>
    </row>
    <row r="1528" spans="2:22" x14ac:dyDescent="0.25">
      <c r="B1528"/>
      <c r="I1528" s="138"/>
      <c r="J1528" s="138"/>
      <c r="K1528" s="138"/>
      <c r="N1528" s="138"/>
      <c r="U1528" s="180"/>
      <c r="V1528" s="180"/>
    </row>
    <row r="1529" spans="2:22" x14ac:dyDescent="0.25">
      <c r="B1529"/>
      <c r="I1529" s="138"/>
      <c r="J1529" s="138"/>
      <c r="K1529" s="138"/>
      <c r="N1529" s="138"/>
      <c r="U1529" s="180"/>
      <c r="V1529" s="180"/>
    </row>
    <row r="1530" spans="2:22" x14ac:dyDescent="0.25">
      <c r="B1530"/>
      <c r="I1530" s="138"/>
      <c r="J1530" s="138"/>
      <c r="K1530" s="138"/>
      <c r="N1530" s="138"/>
      <c r="U1530" s="180"/>
      <c r="V1530" s="180"/>
    </row>
    <row r="1531" spans="2:22" x14ac:dyDescent="0.25">
      <c r="B1531"/>
      <c r="I1531" s="138"/>
      <c r="J1531" s="138"/>
      <c r="K1531" s="138"/>
      <c r="N1531" s="138"/>
      <c r="U1531" s="180"/>
      <c r="V1531" s="180"/>
    </row>
    <row r="1532" spans="2:22" x14ac:dyDescent="0.25">
      <c r="B1532"/>
      <c r="I1532" s="138"/>
      <c r="J1532" s="138"/>
      <c r="K1532" s="138"/>
      <c r="N1532" s="138"/>
      <c r="U1532" s="180"/>
      <c r="V1532" s="180"/>
    </row>
    <row r="1533" spans="2:22" x14ac:dyDescent="0.25">
      <c r="I1533" s="138"/>
      <c r="J1533" s="138"/>
      <c r="K1533" s="138"/>
      <c r="N1533" s="138"/>
      <c r="U1533" s="180"/>
      <c r="V1533" s="180"/>
    </row>
    <row r="1534" spans="2:22" x14ac:dyDescent="0.25">
      <c r="B1534"/>
      <c r="I1534" s="138"/>
      <c r="J1534" s="138"/>
      <c r="K1534" s="138"/>
      <c r="N1534" s="138"/>
      <c r="U1534" s="180"/>
      <c r="V1534" s="180"/>
    </row>
    <row r="1535" spans="2:22" x14ac:dyDescent="0.25">
      <c r="B1535"/>
      <c r="I1535" s="138"/>
      <c r="J1535" s="138"/>
      <c r="K1535" s="138"/>
      <c r="N1535" s="138"/>
      <c r="U1535" s="180"/>
      <c r="V1535" s="180"/>
    </row>
    <row r="1536" spans="2:22" x14ac:dyDescent="0.25">
      <c r="B1536"/>
      <c r="I1536" s="138"/>
      <c r="J1536" s="138"/>
      <c r="K1536" s="138"/>
      <c r="N1536" s="138"/>
      <c r="U1536" s="180"/>
      <c r="V1536" s="180"/>
    </row>
    <row r="1537" spans="2:22" x14ac:dyDescent="0.25">
      <c r="I1537" s="138"/>
      <c r="J1537" s="138"/>
      <c r="K1537" s="138"/>
      <c r="N1537" s="138"/>
      <c r="U1537" s="180"/>
      <c r="V1537" s="180"/>
    </row>
    <row r="1538" spans="2:22" x14ac:dyDescent="0.25">
      <c r="I1538" s="138"/>
      <c r="J1538" s="138"/>
      <c r="K1538" s="138"/>
      <c r="N1538" s="138"/>
      <c r="U1538" s="180"/>
      <c r="V1538" s="180"/>
    </row>
    <row r="1539" spans="2:22" x14ac:dyDescent="0.25">
      <c r="I1539" s="138"/>
      <c r="J1539" s="138"/>
      <c r="K1539" s="138"/>
      <c r="N1539" s="138"/>
      <c r="U1539" s="180"/>
      <c r="V1539" s="180"/>
    </row>
    <row r="1540" spans="2:22" x14ac:dyDescent="0.25">
      <c r="I1540" s="138"/>
      <c r="J1540" s="138"/>
      <c r="K1540" s="138"/>
      <c r="N1540" s="138"/>
      <c r="U1540" s="180"/>
      <c r="V1540" s="180"/>
    </row>
    <row r="1541" spans="2:22" x14ac:dyDescent="0.25">
      <c r="I1541" s="138"/>
      <c r="J1541" s="138"/>
      <c r="K1541" s="138"/>
      <c r="N1541" s="138"/>
      <c r="U1541" s="180"/>
      <c r="V1541" s="180"/>
    </row>
    <row r="1542" spans="2:22" x14ac:dyDescent="0.25">
      <c r="B1542"/>
      <c r="I1542" s="138"/>
      <c r="J1542" s="138"/>
      <c r="K1542" s="138"/>
      <c r="N1542" s="138"/>
      <c r="U1542" s="180"/>
      <c r="V1542" s="180"/>
    </row>
    <row r="1543" spans="2:22" x14ac:dyDescent="0.25">
      <c r="B1543"/>
      <c r="I1543" s="138"/>
      <c r="J1543" s="138"/>
      <c r="K1543" s="138"/>
      <c r="N1543" s="138"/>
      <c r="U1543" s="180"/>
      <c r="V1543" s="180"/>
    </row>
    <row r="1544" spans="2:22" x14ac:dyDescent="0.25">
      <c r="I1544" s="138"/>
      <c r="J1544" s="138"/>
      <c r="K1544" s="138"/>
      <c r="N1544" s="138"/>
      <c r="U1544" s="180"/>
      <c r="V1544" s="180"/>
    </row>
    <row r="1545" spans="2:22" x14ac:dyDescent="0.25">
      <c r="I1545" s="138"/>
      <c r="J1545" s="138"/>
      <c r="K1545" s="138"/>
      <c r="N1545" s="138"/>
      <c r="U1545" s="180"/>
      <c r="V1545" s="180"/>
    </row>
    <row r="1546" spans="2:22" x14ac:dyDescent="0.25">
      <c r="B1546"/>
      <c r="I1546" s="138"/>
      <c r="J1546" s="138"/>
      <c r="K1546" s="138"/>
      <c r="N1546" s="138"/>
      <c r="U1546" s="180"/>
      <c r="V1546" s="180"/>
    </row>
    <row r="1547" spans="2:22" x14ac:dyDescent="0.25">
      <c r="B1547"/>
      <c r="I1547" s="138"/>
      <c r="J1547" s="138"/>
      <c r="K1547" s="138"/>
      <c r="N1547" s="138"/>
      <c r="U1547" s="180"/>
      <c r="V1547" s="180"/>
    </row>
    <row r="1548" spans="2:22" x14ac:dyDescent="0.25">
      <c r="B1548"/>
      <c r="I1548" s="138"/>
      <c r="J1548" s="138"/>
      <c r="K1548" s="138"/>
      <c r="N1548" s="138"/>
      <c r="U1548" s="180"/>
      <c r="V1548" s="180"/>
    </row>
    <row r="1549" spans="2:22" x14ac:dyDescent="0.25">
      <c r="B1549"/>
      <c r="I1549" s="138"/>
      <c r="J1549" s="138"/>
      <c r="K1549" s="138"/>
      <c r="N1549" s="138"/>
      <c r="U1549" s="180"/>
      <c r="V1549" s="180"/>
    </row>
    <row r="1550" spans="2:22" x14ac:dyDescent="0.25">
      <c r="I1550" s="138"/>
      <c r="J1550" s="138"/>
      <c r="K1550" s="138"/>
      <c r="N1550" s="138"/>
      <c r="U1550" s="180"/>
      <c r="V1550" s="180"/>
    </row>
    <row r="1551" spans="2:22" x14ac:dyDescent="0.25">
      <c r="B1551"/>
      <c r="I1551" s="138"/>
      <c r="J1551" s="138"/>
      <c r="K1551" s="138"/>
      <c r="N1551" s="138"/>
      <c r="U1551" s="180"/>
      <c r="V1551" s="180"/>
    </row>
    <row r="1552" spans="2:22" x14ac:dyDescent="0.25">
      <c r="B1552"/>
      <c r="I1552" s="138"/>
      <c r="J1552" s="138"/>
      <c r="K1552" s="138"/>
      <c r="N1552" s="138"/>
      <c r="U1552" s="180"/>
      <c r="V1552" s="180"/>
    </row>
    <row r="1553" spans="2:22" x14ac:dyDescent="0.25">
      <c r="B1553"/>
      <c r="I1553" s="138"/>
      <c r="J1553" s="138"/>
      <c r="K1553" s="138"/>
      <c r="N1553" s="138"/>
      <c r="U1553" s="180"/>
      <c r="V1553" s="180"/>
    </row>
    <row r="1554" spans="2:22" x14ac:dyDescent="0.25">
      <c r="B1554"/>
      <c r="I1554" s="138"/>
      <c r="J1554" s="138"/>
      <c r="K1554" s="138"/>
      <c r="N1554" s="138"/>
      <c r="U1554" s="180"/>
      <c r="V1554" s="180"/>
    </row>
    <row r="1555" spans="2:22" x14ac:dyDescent="0.25">
      <c r="B1555"/>
      <c r="I1555" s="138"/>
      <c r="J1555" s="138"/>
      <c r="K1555" s="138"/>
      <c r="N1555" s="138"/>
      <c r="U1555" s="180"/>
      <c r="V1555" s="180"/>
    </row>
    <row r="1556" spans="2:22" x14ac:dyDescent="0.25">
      <c r="B1556"/>
      <c r="I1556" s="138"/>
      <c r="J1556" s="138"/>
      <c r="K1556" s="138"/>
      <c r="N1556" s="138"/>
      <c r="U1556" s="180"/>
      <c r="V1556" s="180"/>
    </row>
    <row r="1557" spans="2:22" x14ac:dyDescent="0.25">
      <c r="B1557"/>
      <c r="I1557" s="138"/>
      <c r="J1557" s="138"/>
      <c r="K1557" s="138"/>
      <c r="N1557" s="138"/>
      <c r="U1557" s="180"/>
      <c r="V1557" s="180"/>
    </row>
    <row r="1558" spans="2:22" x14ac:dyDescent="0.25">
      <c r="B1558"/>
      <c r="I1558" s="138"/>
      <c r="J1558" s="138"/>
      <c r="K1558" s="138"/>
      <c r="N1558" s="138"/>
      <c r="U1558" s="180"/>
      <c r="V1558" s="180"/>
    </row>
    <row r="1559" spans="2:22" x14ac:dyDescent="0.25">
      <c r="B1559"/>
      <c r="I1559" s="138"/>
      <c r="J1559" s="138"/>
      <c r="K1559" s="138"/>
      <c r="N1559" s="138"/>
      <c r="U1559" s="180"/>
      <c r="V1559" s="180"/>
    </row>
    <row r="1560" spans="2:22" x14ac:dyDescent="0.25">
      <c r="B1560"/>
      <c r="I1560" s="138"/>
      <c r="J1560" s="138"/>
      <c r="K1560" s="138"/>
      <c r="N1560" s="138"/>
      <c r="U1560" s="180"/>
      <c r="V1560" s="180"/>
    </row>
    <row r="1561" spans="2:22" x14ac:dyDescent="0.25">
      <c r="B1561"/>
      <c r="I1561" s="138"/>
      <c r="J1561" s="138"/>
      <c r="K1561" s="138"/>
      <c r="N1561" s="138"/>
      <c r="U1561" s="180"/>
      <c r="V1561" s="180"/>
    </row>
    <row r="1562" spans="2:22" x14ac:dyDescent="0.25">
      <c r="B1562"/>
      <c r="I1562" s="138"/>
      <c r="J1562" s="138"/>
      <c r="K1562" s="138"/>
      <c r="N1562" s="138"/>
      <c r="U1562" s="180"/>
      <c r="V1562" s="180"/>
    </row>
  </sheetData>
  <autoFilter ref="A1:XFD68">
    <filterColumn colId="15">
      <filters>
        <filter val="October"/>
      </filters>
    </filterColumn>
    <sortState ref="A2:XFD53">
      <sortCondition ref="P1"/>
    </sortState>
  </autoFilter>
  <customSheetViews>
    <customSheetView guid="{F121DFDB-F7EE-4DC0-9C56-78F12606351C}" scale="80" filter="1" showAutoFilter="1">
      <selection activeCell="D83" sqref="D83"/>
      <pageMargins left="0.7" right="0.7" top="0.75" bottom="0.75" header="0.3" footer="0.3"/>
      <autoFilter ref="A1:XFD68">
        <filterColumn colId="15">
          <filters>
            <filter val="October"/>
          </filters>
        </filterColumn>
        <sortState ref="A2:XFD53">
          <sortCondition ref="P1"/>
        </sortState>
      </autoFilter>
    </customSheetView>
    <customSheetView guid="{1FBB4969-6CBF-41D4-A639-A7476D452D85}"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82F36205-E67C-4794-BB0C-024D3E9E2E22}"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2699C5E5-96D4-48DE-87D7-EC09646739BE}"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FBCD9737-53FC-4BBA-9677-9554CB08187D}"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8553E7FD-9F31-43F9-9E4D-7B67B2E0411A}" scale="80" filter="1" showAutoFilter="1">
      <selection activeCell="A57" sqref="A57"/>
      <pageMargins left="0.7" right="0.7" top="0.75" bottom="0.75" header="0.3" footer="0.3"/>
      <autoFilter ref="A1:XFD63">
        <filterColumn colId="15">
          <filters>
            <filter val="October"/>
          </filters>
        </filterColumn>
        <sortState ref="A2:XFD53">
          <sortCondition ref="P1"/>
        </sortState>
      </autoFilter>
    </customSheetView>
    <customSheetView guid="{F976164E-0E99-4807-8FC3-52215D1D897C}" scale="80" filter="1" showAutoFilter="1">
      <selection activeCell="A57" sqref="A57"/>
      <pageMargins left="0.7" right="0.7" top="0.75" bottom="0.75" header="0.3" footer="0.3"/>
      <autoFilter ref="A1:XFD63">
        <filterColumn colId="15">
          <filters>
            <filter val="October"/>
          </filters>
        </filterColumn>
        <sortState ref="A2:XFD53">
          <sortCondition ref="P1"/>
        </sortState>
      </autoFilter>
    </customSheetView>
    <customSheetView guid="{4C04BD47-84CE-4273-ACF8-B93F72B2FC29}" scale="90" showAutoFilter="1" topLeftCell="A52">
      <selection activeCell="A68" sqref="A67:A68"/>
      <pageMargins left="0.7" right="0.7" top="0.75" bottom="0.75" header="0.3" footer="0.3"/>
      <autoFilter ref="A1:XFD1">
        <sortState ref="A2:XFD53">
          <sortCondition ref="P1"/>
        </sortState>
      </autoFilter>
    </customSheetView>
    <customSheetView guid="{D2AF4B55-6288-4404-BDA4-57667A3D222B}" scale="90" showAutoFilter="1">
      <selection activeCell="O13" sqref="O13"/>
      <pageMargins left="0.7" right="0.7" top="0.75" bottom="0.75" header="0.3" footer="0.3"/>
      <autoFilter ref="A1:X1"/>
    </customSheetView>
    <customSheetView guid="{B7BCDC88-F3BD-48B0-8DD5-36B47A2B1128}" scale="90" showAutoFilter="1">
      <selection activeCell="O13" sqref="O13"/>
      <pageMargins left="0.7" right="0.7" top="0.75" bottom="0.75" header="0.3" footer="0.3"/>
      <autoFilter ref="A1:X1"/>
    </customSheetView>
    <customSheetView guid="{D5108DDB-1CA7-4882-8509-9DD5CB1D05D4}" scale="90" showAutoFilter="1">
      <selection activeCell="O13" sqref="O13"/>
      <pageMargins left="0.7" right="0.7" top="0.75" bottom="0.75" header="0.3" footer="0.3"/>
      <autoFilter ref="A1:X1"/>
    </customSheetView>
    <customSheetView guid="{5FC3DCBB-1083-4C50-A3FD-B9D4538DA773}" scale="90" filter="1" showAutoFilter="1">
      <selection activeCell="A2" sqref="A2:XFD2"/>
      <pageMargins left="0.7" right="0.7" top="0.75" bottom="0.75" header="0.3" footer="0.3"/>
      <autoFilter ref="A2:X1563">
        <filterColumn colId="6">
          <filters>
            <filter val="Contract Operating Agreement"/>
          </filters>
        </filterColumn>
      </autoFilter>
    </customSheetView>
    <customSheetView guid="{6DA8A8FD-352D-4610-BC5A-169CD7F1B872}" scale="90" filter="1" showAutoFilter="1">
      <selection activeCell="C6" sqref="C6"/>
      <pageMargins left="0.7" right="0.7" top="0.75" bottom="0.75" header="0.3" footer="0.3"/>
      <autoFilter ref="A2:X1563">
        <filterColumn colId="6">
          <filters>
            <filter val="Contract Operating Agreement"/>
          </filters>
        </filterColumn>
      </autoFilter>
    </customSheetView>
    <customSheetView guid="{D0527416-56DA-471C-B239-7844AAE5BBF2}" scale="90" filter="1" showAutoFilter="1">
      <selection activeCell="A2" sqref="A2:XFD2"/>
      <pageMargins left="0.7" right="0.7" top="0.75" bottom="0.75" header="0.3" footer="0.3"/>
      <autoFilter ref="A2:X1563">
        <filterColumn colId="6">
          <filters>
            <filter val="Contract Operating Agreement"/>
          </filters>
        </filterColumn>
      </autoFilter>
    </customSheetView>
    <customSheetView guid="{B54B3B29-DBE5-4E05-B57A-733E861AD3D8}" scale="90" showAutoFilter="1">
      <selection activeCell="O13" sqref="O13"/>
      <pageMargins left="0.7" right="0.7" top="0.75" bottom="0.75" header="0.3" footer="0.3"/>
      <autoFilter ref="A1:X1"/>
    </customSheetView>
    <customSheetView guid="{408714B3-C490-4A0A-9E6B-4A6408ECE2F9}" scale="90" showAutoFilter="1">
      <selection activeCell="O13" sqref="O13"/>
      <pageMargins left="0.7" right="0.7" top="0.75" bottom="0.75" header="0.3" footer="0.3"/>
      <autoFilter ref="A1:X1"/>
    </customSheetView>
    <customSheetView guid="{E78475F9-8E88-486A-B527-CF4D0005F119}" scale="80" filter="1" showAutoFilter="1">
      <selection activeCell="A57" sqref="A57"/>
      <pageMargins left="0.7" right="0.7" top="0.75" bottom="0.75" header="0.3" footer="0.3"/>
      <autoFilter ref="A1:XFD63">
        <filterColumn colId="15">
          <filters>
            <filter val="October"/>
          </filters>
        </filterColumn>
        <sortState ref="A2:XFD53">
          <sortCondition ref="P1"/>
        </sortState>
      </autoFilter>
    </customSheetView>
    <customSheetView guid="{5495ECAE-4783-411D-818A-D8EDBC82D2AC}"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E948BCE7-2060-41BB-8D33-622594444302}"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8FCB8EB8-4FC2-40FD-A64A-15756752189C}" scale="80" filter="1" showAutoFilter="1">
      <selection activeCell="D1" sqref="D1"/>
      <pageMargins left="0.7" right="0.7" top="0.75" bottom="0.75" header="0.3" footer="0.3"/>
      <autoFilter ref="A1:XFD68">
        <filterColumn colId="15">
          <filters>
            <filter val="October"/>
          </filters>
        </filterColumn>
        <sortState ref="A2:XFD53">
          <sortCondition ref="P1"/>
        </sortState>
      </autoFilter>
    </customSheetView>
    <customSheetView guid="{6FC8E45E-B7EC-432F-999B-187E52E5BCD1}" scale="80" filter="1" showAutoFilter="1">
      <selection activeCell="D83" sqref="D83"/>
      <pageMargins left="0.7" right="0.7" top="0.75" bottom="0.75" header="0.3" footer="0.3"/>
      <autoFilter ref="A1:XFD68">
        <filterColumn colId="15">
          <filters>
            <filter val="October"/>
          </filters>
        </filterColumn>
        <sortState ref="A2:XFD53">
          <sortCondition ref="P1"/>
        </sortState>
      </autoFilter>
    </customSheetView>
  </customSheetView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Summary</vt:lpstr>
      <vt:lpstr>Conventional Cost Control</vt:lpstr>
      <vt:lpstr>Reference</vt:lpstr>
      <vt:lpstr>Cost Recovery</vt:lpstr>
      <vt:lpstr>Asset Utilization &amp; Sales</vt:lpstr>
      <vt:lpstr>Contracts In Progress</vt:lpstr>
      <vt:lpstr>Contracts executed</vt:lpstr>
      <vt:lpstr>OPS only - Weekly Tasks</vt:lpstr>
      <vt:lpstr>Completed</vt:lpstr>
      <vt:lpstr>Sheet2</vt:lpstr>
      <vt:lpstr>Sheet1</vt:lpstr>
      <vt:lpstr>Chart1</vt:lpstr>
    </vt:vector>
  </TitlesOfParts>
  <Company>CNRL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stuartk</dc:creator>
  <cp:lastModifiedBy>Colleen Gibson</cp:lastModifiedBy>
  <cp:lastPrinted>2014-10-15T18:02:18Z</cp:lastPrinted>
  <dcterms:created xsi:type="dcterms:W3CDTF">2014-03-10T16:36:56Z</dcterms:created>
  <dcterms:modified xsi:type="dcterms:W3CDTF">2015-06-29T18:14:22Z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